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"/>
    </mc:Choice>
  </mc:AlternateContent>
  <xr:revisionPtr revIDLastSave="0" documentId="13_ncr:1_{4C44F83B-63BD-4C60-A0E7-B623E3E1E405}" xr6:coauthVersionLast="47" xr6:coauthVersionMax="47" xr10:uidLastSave="{00000000-0000-0000-0000-000000000000}"/>
  <bookViews>
    <workbookView xWindow="-98" yWindow="-98" windowWidth="22695" windowHeight="14476" activeTab="5" xr2:uid="{00000000-000D-0000-FFFF-FFFF00000000}"/>
  </bookViews>
  <sheets>
    <sheet name="full data" sheetId="1" r:id="rId1"/>
    <sheet name="Sheet11" sheetId="11" r:id="rId2"/>
    <sheet name="probables" sheetId="6" r:id="rId3"/>
    <sheet name="actuals" sheetId="7" r:id="rId4"/>
    <sheet name="ids" sheetId="5" r:id="rId5"/>
    <sheet name="Sheet3" sheetId="3" r:id="rId6"/>
    <sheet name="Sheet8" sheetId="8" r:id="rId7"/>
    <sheet name="Parity" sheetId="9" r:id="rId8"/>
    <sheet name="Sheet10" sheetId="10" r:id="rId9"/>
  </sheets>
  <definedNames>
    <definedName name="_xlnm._FilterDatabase" localSheetId="0" hidden="1">'full data'!$A$1:$AM$799</definedName>
    <definedName name="_xlnm._FilterDatabase" localSheetId="7" hidden="1">Parity!$A$1:$L$1090</definedName>
    <definedName name="_xlnm._FilterDatabase" localSheetId="8" hidden="1">Sheet10!$A$1:$F$36</definedName>
    <definedName name="_xlnm._FilterDatabase" localSheetId="5" hidden="1">Sheet3!$A$1:$D$26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I3" i="1" s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J118" i="1" s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J184" i="1" s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I209" i="1" s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J282" i="1" s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I293" i="1" s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I437" i="1" s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J602" i="1" s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J634" i="1" s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J666" i="1" s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I677" i="1" s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I731" i="1" s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J730" i="1" s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J762" i="1" s="1"/>
  <c r="AH763" i="1"/>
  <c r="AH764" i="1"/>
  <c r="AH765" i="1"/>
  <c r="AH766" i="1"/>
  <c r="AH767" i="1"/>
  <c r="AH768" i="1"/>
  <c r="AH769" i="1"/>
  <c r="AJ769" i="1" s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J794" i="1" s="1"/>
  <c r="AH795" i="1"/>
  <c r="AH796" i="1"/>
  <c r="AH797" i="1"/>
  <c r="AH798" i="1"/>
  <c r="AH799" i="1"/>
  <c r="AI29" i="1"/>
  <c r="AI33" i="1"/>
  <c r="AI504" i="1"/>
  <c r="AI557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514" i="1"/>
  <c r="AG514" i="1"/>
  <c r="AF515" i="1"/>
  <c r="AG515" i="1"/>
  <c r="AF516" i="1"/>
  <c r="AG516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G2" i="1"/>
  <c r="AH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F2" i="1"/>
  <c r="AC3" i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C181" i="1"/>
  <c r="AD181" i="1"/>
  <c r="AC182" i="1"/>
  <c r="AD182" i="1"/>
  <c r="AC183" i="1"/>
  <c r="AD183" i="1"/>
  <c r="AC184" i="1"/>
  <c r="AD184" i="1"/>
  <c r="AC185" i="1"/>
  <c r="AD185" i="1"/>
  <c r="AC186" i="1"/>
  <c r="AD186" i="1"/>
  <c r="AC187" i="1"/>
  <c r="AD187" i="1"/>
  <c r="AC188" i="1"/>
  <c r="AD188" i="1"/>
  <c r="AC189" i="1"/>
  <c r="AD189" i="1"/>
  <c r="AC190" i="1"/>
  <c r="AD190" i="1"/>
  <c r="AC191" i="1"/>
  <c r="AD191" i="1"/>
  <c r="AC192" i="1"/>
  <c r="AD192" i="1"/>
  <c r="AC193" i="1"/>
  <c r="AD193" i="1"/>
  <c r="AC194" i="1"/>
  <c r="AD194" i="1"/>
  <c r="AC195" i="1"/>
  <c r="AD195" i="1"/>
  <c r="AC196" i="1"/>
  <c r="AD196" i="1"/>
  <c r="AC197" i="1"/>
  <c r="AD197" i="1"/>
  <c r="AC198" i="1"/>
  <c r="AD198" i="1"/>
  <c r="AC199" i="1"/>
  <c r="AD199" i="1"/>
  <c r="AC200" i="1"/>
  <c r="AD200" i="1"/>
  <c r="AC201" i="1"/>
  <c r="AD201" i="1"/>
  <c r="AC202" i="1"/>
  <c r="AD202" i="1"/>
  <c r="AC203" i="1"/>
  <c r="AD203" i="1"/>
  <c r="AC204" i="1"/>
  <c r="AD204" i="1"/>
  <c r="AC205" i="1"/>
  <c r="AD205" i="1"/>
  <c r="AC206" i="1"/>
  <c r="AD206" i="1"/>
  <c r="AC207" i="1"/>
  <c r="AD207" i="1"/>
  <c r="AC208" i="1"/>
  <c r="AD208" i="1"/>
  <c r="AC209" i="1"/>
  <c r="AD209" i="1"/>
  <c r="AC210" i="1"/>
  <c r="AD210" i="1"/>
  <c r="AC211" i="1"/>
  <c r="AD211" i="1"/>
  <c r="AC212" i="1"/>
  <c r="AD212" i="1"/>
  <c r="AC213" i="1"/>
  <c r="AD213" i="1"/>
  <c r="AC214" i="1"/>
  <c r="AD214" i="1"/>
  <c r="AC215" i="1"/>
  <c r="AD215" i="1"/>
  <c r="AC216" i="1"/>
  <c r="AD216" i="1"/>
  <c r="AC217" i="1"/>
  <c r="AD217" i="1"/>
  <c r="AC218" i="1"/>
  <c r="AD218" i="1"/>
  <c r="AC219" i="1"/>
  <c r="AD219" i="1"/>
  <c r="AC220" i="1"/>
  <c r="AD220" i="1"/>
  <c r="AC221" i="1"/>
  <c r="AD221" i="1"/>
  <c r="AC222" i="1"/>
  <c r="AD222" i="1"/>
  <c r="AC223" i="1"/>
  <c r="AD223" i="1"/>
  <c r="AC224" i="1"/>
  <c r="AD224" i="1"/>
  <c r="AC225" i="1"/>
  <c r="AD225" i="1"/>
  <c r="AC226" i="1"/>
  <c r="AD226" i="1"/>
  <c r="AC227" i="1"/>
  <c r="AD227" i="1"/>
  <c r="AC228" i="1"/>
  <c r="AD228" i="1"/>
  <c r="AC229" i="1"/>
  <c r="AD229" i="1"/>
  <c r="AC230" i="1"/>
  <c r="AD230" i="1"/>
  <c r="AC231" i="1"/>
  <c r="AD231" i="1"/>
  <c r="AC232" i="1"/>
  <c r="AD232" i="1"/>
  <c r="AC233" i="1"/>
  <c r="AD233" i="1"/>
  <c r="AC234" i="1"/>
  <c r="AD234" i="1"/>
  <c r="AC235" i="1"/>
  <c r="AD235" i="1"/>
  <c r="AC236" i="1"/>
  <c r="AD236" i="1"/>
  <c r="AC237" i="1"/>
  <c r="AD237" i="1"/>
  <c r="AC238" i="1"/>
  <c r="AD238" i="1"/>
  <c r="AC239" i="1"/>
  <c r="AD239" i="1"/>
  <c r="AC240" i="1"/>
  <c r="AD240" i="1"/>
  <c r="AC241" i="1"/>
  <c r="AD241" i="1"/>
  <c r="AC242" i="1"/>
  <c r="AD242" i="1"/>
  <c r="AC243" i="1"/>
  <c r="AD243" i="1"/>
  <c r="AC244" i="1"/>
  <c r="AD244" i="1"/>
  <c r="AC245" i="1"/>
  <c r="AD245" i="1"/>
  <c r="AC246" i="1"/>
  <c r="AD246" i="1"/>
  <c r="AC247" i="1"/>
  <c r="AD247" i="1"/>
  <c r="AC248" i="1"/>
  <c r="AD248" i="1"/>
  <c r="AC249" i="1"/>
  <c r="AD249" i="1"/>
  <c r="AC250" i="1"/>
  <c r="AD250" i="1"/>
  <c r="AC251" i="1"/>
  <c r="AD251" i="1"/>
  <c r="AC252" i="1"/>
  <c r="AD252" i="1"/>
  <c r="AC253" i="1"/>
  <c r="AD253" i="1"/>
  <c r="AC254" i="1"/>
  <c r="AD254" i="1"/>
  <c r="AC255" i="1"/>
  <c r="AD255" i="1"/>
  <c r="AC256" i="1"/>
  <c r="AD256" i="1"/>
  <c r="AC257" i="1"/>
  <c r="AD257" i="1"/>
  <c r="AC258" i="1"/>
  <c r="AD258" i="1"/>
  <c r="AC259" i="1"/>
  <c r="AD259" i="1"/>
  <c r="AC260" i="1"/>
  <c r="AD260" i="1"/>
  <c r="AC261" i="1"/>
  <c r="AD261" i="1"/>
  <c r="AC262" i="1"/>
  <c r="AD262" i="1"/>
  <c r="AC263" i="1"/>
  <c r="AD263" i="1"/>
  <c r="AC264" i="1"/>
  <c r="AD264" i="1"/>
  <c r="AC265" i="1"/>
  <c r="AD265" i="1"/>
  <c r="AC266" i="1"/>
  <c r="AD266" i="1"/>
  <c r="AC267" i="1"/>
  <c r="AD267" i="1"/>
  <c r="AC268" i="1"/>
  <c r="AD268" i="1"/>
  <c r="AC269" i="1"/>
  <c r="AD269" i="1"/>
  <c r="AC270" i="1"/>
  <c r="AD270" i="1"/>
  <c r="AC271" i="1"/>
  <c r="AD271" i="1"/>
  <c r="AC272" i="1"/>
  <c r="AD272" i="1"/>
  <c r="AC273" i="1"/>
  <c r="AD273" i="1"/>
  <c r="AC274" i="1"/>
  <c r="AD274" i="1"/>
  <c r="AC275" i="1"/>
  <c r="AD275" i="1"/>
  <c r="AC276" i="1"/>
  <c r="AD276" i="1"/>
  <c r="AC277" i="1"/>
  <c r="AD277" i="1"/>
  <c r="AC278" i="1"/>
  <c r="AD278" i="1"/>
  <c r="AC279" i="1"/>
  <c r="AD279" i="1"/>
  <c r="AC280" i="1"/>
  <c r="AD280" i="1"/>
  <c r="AC281" i="1"/>
  <c r="AD281" i="1"/>
  <c r="AC282" i="1"/>
  <c r="AD282" i="1"/>
  <c r="AC283" i="1"/>
  <c r="AD283" i="1"/>
  <c r="AC284" i="1"/>
  <c r="AD284" i="1"/>
  <c r="AC285" i="1"/>
  <c r="AD285" i="1"/>
  <c r="AC286" i="1"/>
  <c r="AD286" i="1"/>
  <c r="AC287" i="1"/>
  <c r="AD287" i="1"/>
  <c r="AC288" i="1"/>
  <c r="AD288" i="1"/>
  <c r="AC289" i="1"/>
  <c r="AD289" i="1"/>
  <c r="AC290" i="1"/>
  <c r="AD290" i="1"/>
  <c r="AC291" i="1"/>
  <c r="AD291" i="1"/>
  <c r="AC292" i="1"/>
  <c r="AD292" i="1"/>
  <c r="AC293" i="1"/>
  <c r="AD293" i="1"/>
  <c r="AC294" i="1"/>
  <c r="AD294" i="1"/>
  <c r="AC295" i="1"/>
  <c r="AD295" i="1"/>
  <c r="AC296" i="1"/>
  <c r="AD296" i="1"/>
  <c r="AC297" i="1"/>
  <c r="AD297" i="1"/>
  <c r="AC298" i="1"/>
  <c r="AD298" i="1"/>
  <c r="AC299" i="1"/>
  <c r="AD299" i="1"/>
  <c r="AC300" i="1"/>
  <c r="AD300" i="1"/>
  <c r="AC301" i="1"/>
  <c r="AD301" i="1"/>
  <c r="AC302" i="1"/>
  <c r="AD302" i="1"/>
  <c r="AC303" i="1"/>
  <c r="AD303" i="1"/>
  <c r="AC304" i="1"/>
  <c r="AD304" i="1"/>
  <c r="AC305" i="1"/>
  <c r="AD305" i="1"/>
  <c r="AC306" i="1"/>
  <c r="AD306" i="1"/>
  <c r="AC307" i="1"/>
  <c r="AD307" i="1"/>
  <c r="AC308" i="1"/>
  <c r="AD308" i="1"/>
  <c r="AC309" i="1"/>
  <c r="AD309" i="1"/>
  <c r="AC310" i="1"/>
  <c r="AD310" i="1"/>
  <c r="AC311" i="1"/>
  <c r="AD311" i="1"/>
  <c r="AC312" i="1"/>
  <c r="AD312" i="1"/>
  <c r="AC313" i="1"/>
  <c r="AD313" i="1"/>
  <c r="AC314" i="1"/>
  <c r="AD314" i="1"/>
  <c r="AC315" i="1"/>
  <c r="AD315" i="1"/>
  <c r="AC316" i="1"/>
  <c r="AD316" i="1"/>
  <c r="AC317" i="1"/>
  <c r="AD317" i="1"/>
  <c r="AC318" i="1"/>
  <c r="AD318" i="1"/>
  <c r="AC319" i="1"/>
  <c r="AD319" i="1"/>
  <c r="AC320" i="1"/>
  <c r="AD320" i="1"/>
  <c r="AC321" i="1"/>
  <c r="AD321" i="1"/>
  <c r="AC322" i="1"/>
  <c r="AD322" i="1"/>
  <c r="AC323" i="1"/>
  <c r="AD323" i="1"/>
  <c r="AC324" i="1"/>
  <c r="AD324" i="1"/>
  <c r="AC325" i="1"/>
  <c r="AD325" i="1"/>
  <c r="AC326" i="1"/>
  <c r="AD326" i="1"/>
  <c r="AC327" i="1"/>
  <c r="AD327" i="1"/>
  <c r="AC328" i="1"/>
  <c r="AD328" i="1"/>
  <c r="AC329" i="1"/>
  <c r="AD329" i="1"/>
  <c r="AC330" i="1"/>
  <c r="AD330" i="1"/>
  <c r="AC331" i="1"/>
  <c r="AD331" i="1"/>
  <c r="AC332" i="1"/>
  <c r="AD332" i="1"/>
  <c r="AC333" i="1"/>
  <c r="AD333" i="1"/>
  <c r="AC334" i="1"/>
  <c r="AD334" i="1"/>
  <c r="AC335" i="1"/>
  <c r="AD335" i="1"/>
  <c r="AC336" i="1"/>
  <c r="AD336" i="1"/>
  <c r="AC337" i="1"/>
  <c r="AD337" i="1"/>
  <c r="AC338" i="1"/>
  <c r="AD338" i="1"/>
  <c r="AC339" i="1"/>
  <c r="AD339" i="1"/>
  <c r="AC340" i="1"/>
  <c r="AD340" i="1"/>
  <c r="AC341" i="1"/>
  <c r="AD341" i="1"/>
  <c r="AC342" i="1"/>
  <c r="AD342" i="1"/>
  <c r="AC343" i="1"/>
  <c r="AD343" i="1"/>
  <c r="AC344" i="1"/>
  <c r="AD344" i="1"/>
  <c r="AC345" i="1"/>
  <c r="AD345" i="1"/>
  <c r="AC346" i="1"/>
  <c r="AD346" i="1"/>
  <c r="AC347" i="1"/>
  <c r="AD347" i="1"/>
  <c r="AC348" i="1"/>
  <c r="AD348" i="1"/>
  <c r="AC349" i="1"/>
  <c r="AD349" i="1"/>
  <c r="AC350" i="1"/>
  <c r="AD350" i="1"/>
  <c r="AC351" i="1"/>
  <c r="AD351" i="1"/>
  <c r="AC352" i="1"/>
  <c r="AD352" i="1"/>
  <c r="AC353" i="1"/>
  <c r="AD353" i="1"/>
  <c r="AC354" i="1"/>
  <c r="AD354" i="1"/>
  <c r="AC355" i="1"/>
  <c r="AD355" i="1"/>
  <c r="AC356" i="1"/>
  <c r="AD356" i="1"/>
  <c r="AC357" i="1"/>
  <c r="AD357" i="1"/>
  <c r="AC358" i="1"/>
  <c r="AD358" i="1"/>
  <c r="AC359" i="1"/>
  <c r="AD359" i="1"/>
  <c r="AC360" i="1"/>
  <c r="AD360" i="1"/>
  <c r="AC361" i="1"/>
  <c r="AD361" i="1"/>
  <c r="AC362" i="1"/>
  <c r="AD362" i="1"/>
  <c r="AC363" i="1"/>
  <c r="AD363" i="1"/>
  <c r="AC364" i="1"/>
  <c r="AD364" i="1"/>
  <c r="AC365" i="1"/>
  <c r="AD365" i="1"/>
  <c r="AC366" i="1"/>
  <c r="AD366" i="1"/>
  <c r="AC367" i="1"/>
  <c r="AD367" i="1"/>
  <c r="AC368" i="1"/>
  <c r="AD368" i="1"/>
  <c r="AC369" i="1"/>
  <c r="AD369" i="1"/>
  <c r="AC370" i="1"/>
  <c r="AD370" i="1"/>
  <c r="AC371" i="1"/>
  <c r="AD371" i="1"/>
  <c r="AC372" i="1"/>
  <c r="AD372" i="1"/>
  <c r="AC373" i="1"/>
  <c r="AD373" i="1"/>
  <c r="AC374" i="1"/>
  <c r="AD374" i="1"/>
  <c r="AC375" i="1"/>
  <c r="AD375" i="1"/>
  <c r="AC376" i="1"/>
  <c r="AD376" i="1"/>
  <c r="AC377" i="1"/>
  <c r="AD377" i="1"/>
  <c r="AC378" i="1"/>
  <c r="AD378" i="1"/>
  <c r="AC379" i="1"/>
  <c r="AD379" i="1"/>
  <c r="AC380" i="1"/>
  <c r="AD380" i="1"/>
  <c r="AC381" i="1"/>
  <c r="AD381" i="1"/>
  <c r="AC382" i="1"/>
  <c r="AD382" i="1"/>
  <c r="AC383" i="1"/>
  <c r="AD383" i="1"/>
  <c r="AC384" i="1"/>
  <c r="AD384" i="1"/>
  <c r="AC385" i="1"/>
  <c r="AD385" i="1"/>
  <c r="AC386" i="1"/>
  <c r="AD386" i="1"/>
  <c r="AC387" i="1"/>
  <c r="AD387" i="1"/>
  <c r="AC388" i="1"/>
  <c r="AD388" i="1"/>
  <c r="AC389" i="1"/>
  <c r="AD389" i="1"/>
  <c r="AC390" i="1"/>
  <c r="AD390" i="1"/>
  <c r="AC391" i="1"/>
  <c r="AD391" i="1"/>
  <c r="AC392" i="1"/>
  <c r="AD392" i="1"/>
  <c r="AC393" i="1"/>
  <c r="AD393" i="1"/>
  <c r="AC394" i="1"/>
  <c r="AD394" i="1"/>
  <c r="AC395" i="1"/>
  <c r="AD395" i="1"/>
  <c r="AC396" i="1"/>
  <c r="AD396" i="1"/>
  <c r="AC397" i="1"/>
  <c r="AD397" i="1"/>
  <c r="AC398" i="1"/>
  <c r="AD398" i="1"/>
  <c r="AC399" i="1"/>
  <c r="AD399" i="1"/>
  <c r="AC400" i="1"/>
  <c r="AD400" i="1"/>
  <c r="AC401" i="1"/>
  <c r="AD401" i="1"/>
  <c r="AC402" i="1"/>
  <c r="AD402" i="1"/>
  <c r="AC403" i="1"/>
  <c r="AD403" i="1"/>
  <c r="AC404" i="1"/>
  <c r="AD404" i="1"/>
  <c r="AC405" i="1"/>
  <c r="AD405" i="1"/>
  <c r="AC406" i="1"/>
  <c r="AD406" i="1"/>
  <c r="AC407" i="1"/>
  <c r="AD407" i="1"/>
  <c r="AC408" i="1"/>
  <c r="AD408" i="1"/>
  <c r="AC409" i="1"/>
  <c r="AD409" i="1"/>
  <c r="AC410" i="1"/>
  <c r="AD410" i="1"/>
  <c r="AC411" i="1"/>
  <c r="AD411" i="1"/>
  <c r="AC412" i="1"/>
  <c r="AD412" i="1"/>
  <c r="AC413" i="1"/>
  <c r="AD413" i="1"/>
  <c r="AC414" i="1"/>
  <c r="AD414" i="1"/>
  <c r="AC415" i="1"/>
  <c r="AD415" i="1"/>
  <c r="AC416" i="1"/>
  <c r="AD416" i="1"/>
  <c r="AC417" i="1"/>
  <c r="AD417" i="1"/>
  <c r="AC418" i="1"/>
  <c r="AD418" i="1"/>
  <c r="AC419" i="1"/>
  <c r="AD419" i="1"/>
  <c r="AC420" i="1"/>
  <c r="AD420" i="1"/>
  <c r="AC421" i="1"/>
  <c r="AD421" i="1"/>
  <c r="AC422" i="1"/>
  <c r="AD422" i="1"/>
  <c r="AC423" i="1"/>
  <c r="AD423" i="1"/>
  <c r="AC424" i="1"/>
  <c r="AD424" i="1"/>
  <c r="AC425" i="1"/>
  <c r="AD425" i="1"/>
  <c r="AC426" i="1"/>
  <c r="AD426" i="1"/>
  <c r="AC427" i="1"/>
  <c r="AD427" i="1"/>
  <c r="AC428" i="1"/>
  <c r="AD428" i="1"/>
  <c r="AC429" i="1"/>
  <c r="AD429" i="1"/>
  <c r="AC430" i="1"/>
  <c r="AD430" i="1"/>
  <c r="AC431" i="1"/>
  <c r="AD431" i="1"/>
  <c r="AC432" i="1"/>
  <c r="AD432" i="1"/>
  <c r="AC433" i="1"/>
  <c r="AD433" i="1"/>
  <c r="AC434" i="1"/>
  <c r="AD434" i="1"/>
  <c r="AC435" i="1"/>
  <c r="AD435" i="1"/>
  <c r="AC436" i="1"/>
  <c r="AD436" i="1"/>
  <c r="AC437" i="1"/>
  <c r="AD437" i="1"/>
  <c r="AC438" i="1"/>
  <c r="AD438" i="1"/>
  <c r="AC439" i="1"/>
  <c r="AD439" i="1"/>
  <c r="AC440" i="1"/>
  <c r="AD440" i="1"/>
  <c r="AC441" i="1"/>
  <c r="AD441" i="1"/>
  <c r="AC442" i="1"/>
  <c r="AD442" i="1"/>
  <c r="AC443" i="1"/>
  <c r="AD443" i="1"/>
  <c r="AC444" i="1"/>
  <c r="AD444" i="1"/>
  <c r="AC445" i="1"/>
  <c r="AD445" i="1"/>
  <c r="AC446" i="1"/>
  <c r="AD446" i="1"/>
  <c r="AC447" i="1"/>
  <c r="AD447" i="1"/>
  <c r="AC448" i="1"/>
  <c r="AD448" i="1"/>
  <c r="AC449" i="1"/>
  <c r="AD449" i="1"/>
  <c r="AC450" i="1"/>
  <c r="AD450" i="1"/>
  <c r="AC451" i="1"/>
  <c r="AD451" i="1"/>
  <c r="AC452" i="1"/>
  <c r="AD452" i="1"/>
  <c r="AC453" i="1"/>
  <c r="AD453" i="1"/>
  <c r="AC454" i="1"/>
  <c r="AD454" i="1"/>
  <c r="AC455" i="1"/>
  <c r="AD455" i="1"/>
  <c r="AC456" i="1"/>
  <c r="AD456" i="1"/>
  <c r="AC457" i="1"/>
  <c r="AD457" i="1"/>
  <c r="AC458" i="1"/>
  <c r="AD458" i="1"/>
  <c r="AC459" i="1"/>
  <c r="AD459" i="1"/>
  <c r="AC460" i="1"/>
  <c r="AD460" i="1"/>
  <c r="AC461" i="1"/>
  <c r="AD461" i="1"/>
  <c r="AC462" i="1"/>
  <c r="AD462" i="1"/>
  <c r="AC463" i="1"/>
  <c r="AD463" i="1"/>
  <c r="AC464" i="1"/>
  <c r="AD464" i="1"/>
  <c r="AC465" i="1"/>
  <c r="AD465" i="1"/>
  <c r="AC466" i="1"/>
  <c r="AD466" i="1"/>
  <c r="AC467" i="1"/>
  <c r="AD467" i="1"/>
  <c r="AC468" i="1"/>
  <c r="AD468" i="1"/>
  <c r="AC469" i="1"/>
  <c r="AD469" i="1"/>
  <c r="AC470" i="1"/>
  <c r="AD470" i="1"/>
  <c r="AC471" i="1"/>
  <c r="AD471" i="1"/>
  <c r="AC472" i="1"/>
  <c r="AD472" i="1"/>
  <c r="AC473" i="1"/>
  <c r="AD473" i="1"/>
  <c r="AC474" i="1"/>
  <c r="AD474" i="1"/>
  <c r="AC475" i="1"/>
  <c r="AD475" i="1"/>
  <c r="AC476" i="1"/>
  <c r="AD476" i="1"/>
  <c r="AC477" i="1"/>
  <c r="AD477" i="1"/>
  <c r="AC478" i="1"/>
  <c r="AD478" i="1"/>
  <c r="AC479" i="1"/>
  <c r="AD479" i="1"/>
  <c r="AC480" i="1"/>
  <c r="AD480" i="1"/>
  <c r="AC481" i="1"/>
  <c r="AD481" i="1"/>
  <c r="AC482" i="1"/>
  <c r="AD482" i="1"/>
  <c r="AC483" i="1"/>
  <c r="AD483" i="1"/>
  <c r="AC484" i="1"/>
  <c r="AD484" i="1"/>
  <c r="AC485" i="1"/>
  <c r="AD485" i="1"/>
  <c r="AC486" i="1"/>
  <c r="AD486" i="1"/>
  <c r="AC487" i="1"/>
  <c r="AD487" i="1"/>
  <c r="AC488" i="1"/>
  <c r="AD488" i="1"/>
  <c r="AC489" i="1"/>
  <c r="AD489" i="1"/>
  <c r="AC490" i="1"/>
  <c r="AD490" i="1"/>
  <c r="AC491" i="1"/>
  <c r="AD491" i="1"/>
  <c r="AC492" i="1"/>
  <c r="AD492" i="1"/>
  <c r="AC493" i="1"/>
  <c r="AD493" i="1"/>
  <c r="AC494" i="1"/>
  <c r="AD494" i="1"/>
  <c r="AC495" i="1"/>
  <c r="AD495" i="1"/>
  <c r="AC496" i="1"/>
  <c r="AD496" i="1"/>
  <c r="AC497" i="1"/>
  <c r="AD497" i="1"/>
  <c r="AC498" i="1"/>
  <c r="AD498" i="1"/>
  <c r="AC499" i="1"/>
  <c r="AD499" i="1"/>
  <c r="AC500" i="1"/>
  <c r="AD500" i="1"/>
  <c r="AC501" i="1"/>
  <c r="AD501" i="1"/>
  <c r="AC502" i="1"/>
  <c r="AD502" i="1"/>
  <c r="AC503" i="1"/>
  <c r="AD503" i="1"/>
  <c r="AC504" i="1"/>
  <c r="AD504" i="1"/>
  <c r="AC505" i="1"/>
  <c r="AD505" i="1"/>
  <c r="AC506" i="1"/>
  <c r="AD506" i="1"/>
  <c r="AC507" i="1"/>
  <c r="AD507" i="1"/>
  <c r="AC508" i="1"/>
  <c r="AD508" i="1"/>
  <c r="AC509" i="1"/>
  <c r="AD509" i="1"/>
  <c r="AC510" i="1"/>
  <c r="AD510" i="1"/>
  <c r="AC511" i="1"/>
  <c r="AD511" i="1"/>
  <c r="AC512" i="1"/>
  <c r="AD512" i="1"/>
  <c r="AC513" i="1"/>
  <c r="AD513" i="1"/>
  <c r="AC514" i="1"/>
  <c r="AD514" i="1"/>
  <c r="AC515" i="1"/>
  <c r="AD515" i="1"/>
  <c r="AC516" i="1"/>
  <c r="AD516" i="1"/>
  <c r="AC517" i="1"/>
  <c r="AD517" i="1"/>
  <c r="AC518" i="1"/>
  <c r="AD518" i="1"/>
  <c r="AC519" i="1"/>
  <c r="AD519" i="1"/>
  <c r="AC520" i="1"/>
  <c r="AD520" i="1"/>
  <c r="AC521" i="1"/>
  <c r="AD521" i="1"/>
  <c r="AC522" i="1"/>
  <c r="AD522" i="1"/>
  <c r="AC523" i="1"/>
  <c r="AD523" i="1"/>
  <c r="AC524" i="1"/>
  <c r="AD524" i="1"/>
  <c r="AC525" i="1"/>
  <c r="AD525" i="1"/>
  <c r="AC526" i="1"/>
  <c r="AD526" i="1"/>
  <c r="AC527" i="1"/>
  <c r="AD527" i="1"/>
  <c r="AC528" i="1"/>
  <c r="AD528" i="1"/>
  <c r="AC529" i="1"/>
  <c r="AD529" i="1"/>
  <c r="AC530" i="1"/>
  <c r="AD530" i="1"/>
  <c r="AC531" i="1"/>
  <c r="AD531" i="1"/>
  <c r="AC532" i="1"/>
  <c r="AD532" i="1"/>
  <c r="AC533" i="1"/>
  <c r="AD533" i="1"/>
  <c r="AC534" i="1"/>
  <c r="AD534" i="1"/>
  <c r="AC535" i="1"/>
  <c r="AD535" i="1"/>
  <c r="AC536" i="1"/>
  <c r="AD536" i="1"/>
  <c r="AC537" i="1"/>
  <c r="AD537" i="1"/>
  <c r="AC538" i="1"/>
  <c r="AD538" i="1"/>
  <c r="AC539" i="1"/>
  <c r="AD539" i="1"/>
  <c r="AC540" i="1"/>
  <c r="AD540" i="1"/>
  <c r="AC541" i="1"/>
  <c r="AD541" i="1"/>
  <c r="AC542" i="1"/>
  <c r="AD542" i="1"/>
  <c r="AC543" i="1"/>
  <c r="AD543" i="1"/>
  <c r="AC544" i="1"/>
  <c r="AD544" i="1"/>
  <c r="AC545" i="1"/>
  <c r="AD545" i="1"/>
  <c r="AC546" i="1"/>
  <c r="AD546" i="1"/>
  <c r="AC547" i="1"/>
  <c r="AD547" i="1"/>
  <c r="AC548" i="1"/>
  <c r="AD548" i="1"/>
  <c r="AC549" i="1"/>
  <c r="AD549" i="1"/>
  <c r="AC550" i="1"/>
  <c r="AD550" i="1"/>
  <c r="AC551" i="1"/>
  <c r="AD551" i="1"/>
  <c r="AC552" i="1"/>
  <c r="AD552" i="1"/>
  <c r="AC553" i="1"/>
  <c r="AD553" i="1"/>
  <c r="AC554" i="1"/>
  <c r="AD554" i="1"/>
  <c r="AC555" i="1"/>
  <c r="AD555" i="1"/>
  <c r="AC556" i="1"/>
  <c r="AD556" i="1"/>
  <c r="AC557" i="1"/>
  <c r="AD557" i="1"/>
  <c r="AC558" i="1"/>
  <c r="AD558" i="1"/>
  <c r="AC559" i="1"/>
  <c r="AD559" i="1"/>
  <c r="AC560" i="1"/>
  <c r="AD560" i="1"/>
  <c r="AC561" i="1"/>
  <c r="AD561" i="1"/>
  <c r="AC562" i="1"/>
  <c r="AD562" i="1"/>
  <c r="AC563" i="1"/>
  <c r="AD563" i="1"/>
  <c r="AC564" i="1"/>
  <c r="AD564" i="1"/>
  <c r="AC565" i="1"/>
  <c r="AD565" i="1"/>
  <c r="AC566" i="1"/>
  <c r="AD566" i="1"/>
  <c r="AC567" i="1"/>
  <c r="AD567" i="1"/>
  <c r="AC568" i="1"/>
  <c r="AD568" i="1"/>
  <c r="AC569" i="1"/>
  <c r="AD569" i="1"/>
  <c r="AC570" i="1"/>
  <c r="AD570" i="1"/>
  <c r="AC571" i="1"/>
  <c r="AD571" i="1"/>
  <c r="AC572" i="1"/>
  <c r="AD572" i="1"/>
  <c r="AC573" i="1"/>
  <c r="AD573" i="1"/>
  <c r="AC574" i="1"/>
  <c r="AD574" i="1"/>
  <c r="AC575" i="1"/>
  <c r="AD575" i="1"/>
  <c r="AC576" i="1"/>
  <c r="AD576" i="1"/>
  <c r="AC577" i="1"/>
  <c r="AD577" i="1"/>
  <c r="AC578" i="1"/>
  <c r="AD578" i="1"/>
  <c r="AC579" i="1"/>
  <c r="AD579" i="1"/>
  <c r="AC580" i="1"/>
  <c r="AD580" i="1"/>
  <c r="AC581" i="1"/>
  <c r="AD581" i="1"/>
  <c r="AC582" i="1"/>
  <c r="AD582" i="1"/>
  <c r="AC583" i="1"/>
  <c r="AD583" i="1"/>
  <c r="AC584" i="1"/>
  <c r="AD584" i="1"/>
  <c r="AC585" i="1"/>
  <c r="AD585" i="1"/>
  <c r="AC586" i="1"/>
  <c r="AD586" i="1"/>
  <c r="AC587" i="1"/>
  <c r="AD587" i="1"/>
  <c r="AC588" i="1"/>
  <c r="AD588" i="1"/>
  <c r="AC589" i="1"/>
  <c r="AD589" i="1"/>
  <c r="AC590" i="1"/>
  <c r="AD590" i="1"/>
  <c r="AC591" i="1"/>
  <c r="AD591" i="1"/>
  <c r="AC592" i="1"/>
  <c r="AD592" i="1"/>
  <c r="AC593" i="1"/>
  <c r="AD593" i="1"/>
  <c r="AC594" i="1"/>
  <c r="AD594" i="1"/>
  <c r="AC595" i="1"/>
  <c r="AD595" i="1"/>
  <c r="AC596" i="1"/>
  <c r="AD596" i="1"/>
  <c r="AC597" i="1"/>
  <c r="AD597" i="1"/>
  <c r="AC598" i="1"/>
  <c r="AD598" i="1"/>
  <c r="AC599" i="1"/>
  <c r="AD599" i="1"/>
  <c r="AC600" i="1"/>
  <c r="AD600" i="1"/>
  <c r="AC601" i="1"/>
  <c r="AD601" i="1"/>
  <c r="AC602" i="1"/>
  <c r="AD602" i="1"/>
  <c r="AC603" i="1"/>
  <c r="AD603" i="1"/>
  <c r="AC604" i="1"/>
  <c r="AD604" i="1"/>
  <c r="AC605" i="1"/>
  <c r="AD605" i="1"/>
  <c r="AC606" i="1"/>
  <c r="AD606" i="1"/>
  <c r="AC607" i="1"/>
  <c r="AD607" i="1"/>
  <c r="AC608" i="1"/>
  <c r="AD608" i="1"/>
  <c r="AC609" i="1"/>
  <c r="AD609" i="1"/>
  <c r="AC610" i="1"/>
  <c r="AD610" i="1"/>
  <c r="AC611" i="1"/>
  <c r="AD611" i="1"/>
  <c r="AC612" i="1"/>
  <c r="AD612" i="1"/>
  <c r="AC613" i="1"/>
  <c r="AD613" i="1"/>
  <c r="AC614" i="1"/>
  <c r="AD614" i="1"/>
  <c r="AC615" i="1"/>
  <c r="AD615" i="1"/>
  <c r="AC616" i="1"/>
  <c r="AD616" i="1"/>
  <c r="AC617" i="1"/>
  <c r="AD617" i="1"/>
  <c r="AC618" i="1"/>
  <c r="AD618" i="1"/>
  <c r="AC619" i="1"/>
  <c r="AD619" i="1"/>
  <c r="AC620" i="1"/>
  <c r="AD620" i="1"/>
  <c r="AC621" i="1"/>
  <c r="AD621" i="1"/>
  <c r="AC622" i="1"/>
  <c r="AD622" i="1"/>
  <c r="AC623" i="1"/>
  <c r="AD623" i="1"/>
  <c r="AC624" i="1"/>
  <c r="AD624" i="1"/>
  <c r="AC625" i="1"/>
  <c r="AD625" i="1"/>
  <c r="AC626" i="1"/>
  <c r="AD626" i="1"/>
  <c r="AC627" i="1"/>
  <c r="AD627" i="1"/>
  <c r="AC628" i="1"/>
  <c r="AD628" i="1"/>
  <c r="AC629" i="1"/>
  <c r="AD629" i="1"/>
  <c r="AC630" i="1"/>
  <c r="AD630" i="1"/>
  <c r="AC631" i="1"/>
  <c r="AD631" i="1"/>
  <c r="AC632" i="1"/>
  <c r="AD632" i="1"/>
  <c r="AC633" i="1"/>
  <c r="AD633" i="1"/>
  <c r="AC634" i="1"/>
  <c r="AD634" i="1"/>
  <c r="AC635" i="1"/>
  <c r="AD635" i="1"/>
  <c r="AC636" i="1"/>
  <c r="AD636" i="1"/>
  <c r="AC637" i="1"/>
  <c r="AD637" i="1"/>
  <c r="AC638" i="1"/>
  <c r="AD638" i="1"/>
  <c r="AC639" i="1"/>
  <c r="AD639" i="1"/>
  <c r="AC640" i="1"/>
  <c r="AD640" i="1"/>
  <c r="AC641" i="1"/>
  <c r="AD641" i="1"/>
  <c r="AC642" i="1"/>
  <c r="AD642" i="1"/>
  <c r="AC643" i="1"/>
  <c r="AD643" i="1"/>
  <c r="AC644" i="1"/>
  <c r="AD644" i="1"/>
  <c r="AC645" i="1"/>
  <c r="AD645" i="1"/>
  <c r="AC646" i="1"/>
  <c r="AD646" i="1"/>
  <c r="AC647" i="1"/>
  <c r="AD647" i="1"/>
  <c r="AC648" i="1"/>
  <c r="AD648" i="1"/>
  <c r="AC649" i="1"/>
  <c r="AD649" i="1"/>
  <c r="AC650" i="1"/>
  <c r="AD650" i="1"/>
  <c r="AC651" i="1"/>
  <c r="AD651" i="1"/>
  <c r="AC652" i="1"/>
  <c r="AD652" i="1"/>
  <c r="AC653" i="1"/>
  <c r="AD653" i="1"/>
  <c r="AC654" i="1"/>
  <c r="AD654" i="1"/>
  <c r="AC655" i="1"/>
  <c r="AD655" i="1"/>
  <c r="AC656" i="1"/>
  <c r="AD656" i="1"/>
  <c r="AC657" i="1"/>
  <c r="AD657" i="1"/>
  <c r="AC658" i="1"/>
  <c r="AD658" i="1"/>
  <c r="AC659" i="1"/>
  <c r="AD659" i="1"/>
  <c r="AC660" i="1"/>
  <c r="AD660" i="1"/>
  <c r="AC661" i="1"/>
  <c r="AD661" i="1"/>
  <c r="AC662" i="1"/>
  <c r="AD662" i="1"/>
  <c r="AC663" i="1"/>
  <c r="AD663" i="1"/>
  <c r="AC664" i="1"/>
  <c r="AD664" i="1"/>
  <c r="AC665" i="1"/>
  <c r="AD665" i="1"/>
  <c r="AC666" i="1"/>
  <c r="AD666" i="1"/>
  <c r="AC667" i="1"/>
  <c r="AD667" i="1"/>
  <c r="AC668" i="1"/>
  <c r="AD668" i="1"/>
  <c r="AC669" i="1"/>
  <c r="AD669" i="1"/>
  <c r="AC670" i="1"/>
  <c r="AD670" i="1"/>
  <c r="AC671" i="1"/>
  <c r="AD671" i="1"/>
  <c r="AC672" i="1"/>
  <c r="AD672" i="1"/>
  <c r="AC673" i="1"/>
  <c r="AD673" i="1"/>
  <c r="AC674" i="1"/>
  <c r="AD674" i="1"/>
  <c r="AC675" i="1"/>
  <c r="AD675" i="1"/>
  <c r="AC676" i="1"/>
  <c r="AD676" i="1"/>
  <c r="AC677" i="1"/>
  <c r="AD677" i="1"/>
  <c r="AC678" i="1"/>
  <c r="AD678" i="1"/>
  <c r="AC679" i="1"/>
  <c r="AD679" i="1"/>
  <c r="AC680" i="1"/>
  <c r="AD680" i="1"/>
  <c r="AC681" i="1"/>
  <c r="AD681" i="1"/>
  <c r="AC682" i="1"/>
  <c r="AD682" i="1"/>
  <c r="AC683" i="1"/>
  <c r="AD683" i="1"/>
  <c r="AC684" i="1"/>
  <c r="AD684" i="1"/>
  <c r="AC685" i="1"/>
  <c r="AD685" i="1"/>
  <c r="AC686" i="1"/>
  <c r="AD686" i="1"/>
  <c r="AC687" i="1"/>
  <c r="AD687" i="1"/>
  <c r="AC688" i="1"/>
  <c r="AD688" i="1"/>
  <c r="AC689" i="1"/>
  <c r="AD689" i="1"/>
  <c r="AC690" i="1"/>
  <c r="AD690" i="1"/>
  <c r="AC691" i="1"/>
  <c r="AD691" i="1"/>
  <c r="AC692" i="1"/>
  <c r="AD692" i="1"/>
  <c r="AC693" i="1"/>
  <c r="AD693" i="1"/>
  <c r="AC694" i="1"/>
  <c r="AD694" i="1"/>
  <c r="AC695" i="1"/>
  <c r="AD695" i="1"/>
  <c r="AC696" i="1"/>
  <c r="AD696" i="1"/>
  <c r="AC697" i="1"/>
  <c r="AD697" i="1"/>
  <c r="AC698" i="1"/>
  <c r="AD698" i="1"/>
  <c r="AC699" i="1"/>
  <c r="AD699" i="1"/>
  <c r="AC700" i="1"/>
  <c r="AD700" i="1"/>
  <c r="AC701" i="1"/>
  <c r="AD701" i="1"/>
  <c r="AC702" i="1"/>
  <c r="AD702" i="1"/>
  <c r="AC703" i="1"/>
  <c r="AD703" i="1"/>
  <c r="AC704" i="1"/>
  <c r="AD704" i="1"/>
  <c r="AC705" i="1"/>
  <c r="AD705" i="1"/>
  <c r="AC706" i="1"/>
  <c r="AD706" i="1"/>
  <c r="AC707" i="1"/>
  <c r="AD707" i="1"/>
  <c r="AC708" i="1"/>
  <c r="AD708" i="1"/>
  <c r="AC709" i="1"/>
  <c r="AD709" i="1"/>
  <c r="AC710" i="1"/>
  <c r="AD710" i="1"/>
  <c r="AC711" i="1"/>
  <c r="AD711" i="1"/>
  <c r="AC712" i="1"/>
  <c r="AD712" i="1"/>
  <c r="AC713" i="1"/>
  <c r="AD713" i="1"/>
  <c r="AC714" i="1"/>
  <c r="AD714" i="1"/>
  <c r="AC715" i="1"/>
  <c r="AD715" i="1"/>
  <c r="AC716" i="1"/>
  <c r="AD716" i="1"/>
  <c r="AC717" i="1"/>
  <c r="AD717" i="1"/>
  <c r="AC718" i="1"/>
  <c r="AD718" i="1"/>
  <c r="AC719" i="1"/>
  <c r="AD719" i="1"/>
  <c r="AC720" i="1"/>
  <c r="AD720" i="1"/>
  <c r="AC721" i="1"/>
  <c r="AD721" i="1"/>
  <c r="AC722" i="1"/>
  <c r="AD722" i="1"/>
  <c r="AC723" i="1"/>
  <c r="AD723" i="1"/>
  <c r="AC724" i="1"/>
  <c r="AD724" i="1"/>
  <c r="AC725" i="1"/>
  <c r="AD725" i="1"/>
  <c r="AC726" i="1"/>
  <c r="AD726" i="1"/>
  <c r="AC727" i="1"/>
  <c r="AD727" i="1"/>
  <c r="AC728" i="1"/>
  <c r="AD728" i="1"/>
  <c r="AC729" i="1"/>
  <c r="AD729" i="1"/>
  <c r="AC730" i="1"/>
  <c r="AD730" i="1"/>
  <c r="AC731" i="1"/>
  <c r="AD731" i="1"/>
  <c r="AC732" i="1"/>
  <c r="AD732" i="1"/>
  <c r="AC733" i="1"/>
  <c r="AD733" i="1"/>
  <c r="AC734" i="1"/>
  <c r="AD734" i="1"/>
  <c r="AC735" i="1"/>
  <c r="AD735" i="1"/>
  <c r="AC736" i="1"/>
  <c r="AD736" i="1"/>
  <c r="AC737" i="1"/>
  <c r="AD737" i="1"/>
  <c r="AC738" i="1"/>
  <c r="AD738" i="1"/>
  <c r="AC739" i="1"/>
  <c r="AD739" i="1"/>
  <c r="AC740" i="1"/>
  <c r="AD740" i="1"/>
  <c r="AC741" i="1"/>
  <c r="AD741" i="1"/>
  <c r="AC742" i="1"/>
  <c r="AD742" i="1"/>
  <c r="AC743" i="1"/>
  <c r="AD743" i="1"/>
  <c r="AC744" i="1"/>
  <c r="AD744" i="1"/>
  <c r="AC745" i="1"/>
  <c r="AD745" i="1"/>
  <c r="AC746" i="1"/>
  <c r="AD746" i="1"/>
  <c r="AC747" i="1"/>
  <c r="AD747" i="1"/>
  <c r="AC748" i="1"/>
  <c r="AD748" i="1"/>
  <c r="AC749" i="1"/>
  <c r="AD749" i="1"/>
  <c r="AC750" i="1"/>
  <c r="AD750" i="1"/>
  <c r="AC751" i="1"/>
  <c r="AD751" i="1"/>
  <c r="AC752" i="1"/>
  <c r="AD752" i="1"/>
  <c r="AC753" i="1"/>
  <c r="AD753" i="1"/>
  <c r="AC754" i="1"/>
  <c r="AD754" i="1"/>
  <c r="AC755" i="1"/>
  <c r="AD755" i="1"/>
  <c r="AC756" i="1"/>
  <c r="AD756" i="1"/>
  <c r="AC757" i="1"/>
  <c r="AD757" i="1"/>
  <c r="AC758" i="1"/>
  <c r="AD758" i="1"/>
  <c r="AC759" i="1"/>
  <c r="AD759" i="1"/>
  <c r="AC760" i="1"/>
  <c r="AD760" i="1"/>
  <c r="AC761" i="1"/>
  <c r="AD761" i="1"/>
  <c r="AC762" i="1"/>
  <c r="AD762" i="1"/>
  <c r="AC763" i="1"/>
  <c r="AD763" i="1"/>
  <c r="AC764" i="1"/>
  <c r="AD764" i="1"/>
  <c r="AC765" i="1"/>
  <c r="AD765" i="1"/>
  <c r="AC766" i="1"/>
  <c r="AD766" i="1"/>
  <c r="AC767" i="1"/>
  <c r="AD767" i="1"/>
  <c r="AC768" i="1"/>
  <c r="AD768" i="1"/>
  <c r="AC769" i="1"/>
  <c r="AD769" i="1"/>
  <c r="AC770" i="1"/>
  <c r="AD770" i="1"/>
  <c r="AC771" i="1"/>
  <c r="AD771" i="1"/>
  <c r="AC772" i="1"/>
  <c r="AD772" i="1"/>
  <c r="AC773" i="1"/>
  <c r="AD773" i="1"/>
  <c r="AC774" i="1"/>
  <c r="AD774" i="1"/>
  <c r="AC775" i="1"/>
  <c r="AD775" i="1"/>
  <c r="AC776" i="1"/>
  <c r="AD776" i="1"/>
  <c r="AC777" i="1"/>
  <c r="AD777" i="1"/>
  <c r="AC778" i="1"/>
  <c r="AD778" i="1"/>
  <c r="AC779" i="1"/>
  <c r="AD779" i="1"/>
  <c r="AC780" i="1"/>
  <c r="AD780" i="1"/>
  <c r="AC781" i="1"/>
  <c r="AD781" i="1"/>
  <c r="AC782" i="1"/>
  <c r="AD782" i="1"/>
  <c r="AC783" i="1"/>
  <c r="AD783" i="1"/>
  <c r="AC784" i="1"/>
  <c r="AD784" i="1"/>
  <c r="AC785" i="1"/>
  <c r="AD785" i="1"/>
  <c r="AC786" i="1"/>
  <c r="AD786" i="1"/>
  <c r="AC787" i="1"/>
  <c r="AD787" i="1"/>
  <c r="AC788" i="1"/>
  <c r="AD788" i="1"/>
  <c r="AC789" i="1"/>
  <c r="AD789" i="1"/>
  <c r="AC790" i="1"/>
  <c r="AD790" i="1"/>
  <c r="AC791" i="1"/>
  <c r="AD791" i="1"/>
  <c r="AC792" i="1"/>
  <c r="AD792" i="1"/>
  <c r="AC793" i="1"/>
  <c r="AD793" i="1"/>
  <c r="AC794" i="1"/>
  <c r="AD794" i="1"/>
  <c r="AC795" i="1"/>
  <c r="AD795" i="1"/>
  <c r="AC796" i="1"/>
  <c r="AD796" i="1"/>
  <c r="AC797" i="1"/>
  <c r="AD797" i="1"/>
  <c r="AC798" i="1"/>
  <c r="AD798" i="1"/>
  <c r="AC799" i="1"/>
  <c r="AD799" i="1"/>
  <c r="AD2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C2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W56" i="1"/>
  <c r="X56" i="1"/>
  <c r="Y56" i="1"/>
  <c r="W57" i="1"/>
  <c r="X57" i="1"/>
  <c r="Y57" i="1"/>
  <c r="W58" i="1"/>
  <c r="X58" i="1"/>
  <c r="Y58" i="1"/>
  <c r="W59" i="1"/>
  <c r="X59" i="1"/>
  <c r="Y59" i="1"/>
  <c r="W60" i="1"/>
  <c r="X60" i="1"/>
  <c r="Y60" i="1"/>
  <c r="W61" i="1"/>
  <c r="X61" i="1"/>
  <c r="Y61" i="1"/>
  <c r="W62" i="1"/>
  <c r="X62" i="1"/>
  <c r="Y62" i="1"/>
  <c r="W63" i="1"/>
  <c r="X63" i="1"/>
  <c r="Y63" i="1"/>
  <c r="W64" i="1"/>
  <c r="X64" i="1"/>
  <c r="Y64" i="1"/>
  <c r="W65" i="1"/>
  <c r="X65" i="1"/>
  <c r="Y65" i="1"/>
  <c r="W66" i="1"/>
  <c r="X66" i="1"/>
  <c r="Y66" i="1"/>
  <c r="W67" i="1"/>
  <c r="X67" i="1"/>
  <c r="Y67" i="1"/>
  <c r="W68" i="1"/>
  <c r="X68" i="1"/>
  <c r="Y68" i="1"/>
  <c r="W69" i="1"/>
  <c r="X69" i="1"/>
  <c r="Y69" i="1"/>
  <c r="W70" i="1"/>
  <c r="X70" i="1"/>
  <c r="Y70" i="1"/>
  <c r="W71" i="1"/>
  <c r="X71" i="1"/>
  <c r="Y71" i="1"/>
  <c r="W72" i="1"/>
  <c r="X72" i="1"/>
  <c r="Y72" i="1"/>
  <c r="W73" i="1"/>
  <c r="X73" i="1"/>
  <c r="Y73" i="1"/>
  <c r="W74" i="1"/>
  <c r="X74" i="1"/>
  <c r="Y74" i="1"/>
  <c r="W75" i="1"/>
  <c r="X75" i="1"/>
  <c r="Y75" i="1"/>
  <c r="W76" i="1"/>
  <c r="X76" i="1"/>
  <c r="Y76" i="1"/>
  <c r="W77" i="1"/>
  <c r="X77" i="1"/>
  <c r="Y77" i="1"/>
  <c r="W78" i="1"/>
  <c r="X78" i="1"/>
  <c r="Y78" i="1"/>
  <c r="W79" i="1"/>
  <c r="X79" i="1"/>
  <c r="Y79" i="1"/>
  <c r="W80" i="1"/>
  <c r="X80" i="1"/>
  <c r="Y80" i="1"/>
  <c r="W81" i="1"/>
  <c r="X81" i="1"/>
  <c r="Y81" i="1"/>
  <c r="W82" i="1"/>
  <c r="X82" i="1"/>
  <c r="Y82" i="1"/>
  <c r="W83" i="1"/>
  <c r="X83" i="1"/>
  <c r="Y83" i="1"/>
  <c r="W84" i="1"/>
  <c r="X84" i="1"/>
  <c r="Y84" i="1"/>
  <c r="W85" i="1"/>
  <c r="X85" i="1"/>
  <c r="Y85" i="1"/>
  <c r="W86" i="1"/>
  <c r="X86" i="1"/>
  <c r="Y86" i="1"/>
  <c r="W87" i="1"/>
  <c r="X87" i="1"/>
  <c r="Y87" i="1"/>
  <c r="W88" i="1"/>
  <c r="X88" i="1"/>
  <c r="Y88" i="1"/>
  <c r="W89" i="1"/>
  <c r="X89" i="1"/>
  <c r="Y89" i="1"/>
  <c r="W90" i="1"/>
  <c r="X90" i="1"/>
  <c r="Y90" i="1"/>
  <c r="W91" i="1"/>
  <c r="X91" i="1"/>
  <c r="Y91" i="1"/>
  <c r="W92" i="1"/>
  <c r="X92" i="1"/>
  <c r="Y92" i="1"/>
  <c r="W93" i="1"/>
  <c r="X93" i="1"/>
  <c r="Y93" i="1"/>
  <c r="W94" i="1"/>
  <c r="X94" i="1"/>
  <c r="Y94" i="1"/>
  <c r="W95" i="1"/>
  <c r="X95" i="1"/>
  <c r="Y95" i="1"/>
  <c r="W96" i="1"/>
  <c r="X96" i="1"/>
  <c r="Y96" i="1"/>
  <c r="W97" i="1"/>
  <c r="X97" i="1"/>
  <c r="Y97" i="1"/>
  <c r="W98" i="1"/>
  <c r="X98" i="1"/>
  <c r="Y98" i="1"/>
  <c r="W99" i="1"/>
  <c r="X99" i="1"/>
  <c r="Y99" i="1"/>
  <c r="W100" i="1"/>
  <c r="X100" i="1"/>
  <c r="Y100" i="1"/>
  <c r="W101" i="1"/>
  <c r="X101" i="1"/>
  <c r="Y101" i="1"/>
  <c r="W102" i="1"/>
  <c r="X102" i="1"/>
  <c r="Y102" i="1"/>
  <c r="W103" i="1"/>
  <c r="X103" i="1"/>
  <c r="Y103" i="1"/>
  <c r="W104" i="1"/>
  <c r="X104" i="1"/>
  <c r="Y104" i="1"/>
  <c r="W105" i="1"/>
  <c r="X105" i="1"/>
  <c r="Y105" i="1"/>
  <c r="W106" i="1"/>
  <c r="X106" i="1"/>
  <c r="Y106" i="1"/>
  <c r="W107" i="1"/>
  <c r="X107" i="1"/>
  <c r="Y107" i="1"/>
  <c r="W108" i="1"/>
  <c r="X108" i="1"/>
  <c r="Y108" i="1"/>
  <c r="W109" i="1"/>
  <c r="X109" i="1"/>
  <c r="Y109" i="1"/>
  <c r="W110" i="1"/>
  <c r="X110" i="1"/>
  <c r="Y110" i="1"/>
  <c r="W111" i="1"/>
  <c r="X111" i="1"/>
  <c r="Y111" i="1"/>
  <c r="W112" i="1"/>
  <c r="X112" i="1"/>
  <c r="Y112" i="1"/>
  <c r="W113" i="1"/>
  <c r="X113" i="1"/>
  <c r="Y113" i="1"/>
  <c r="W114" i="1"/>
  <c r="X114" i="1"/>
  <c r="Y114" i="1"/>
  <c r="W115" i="1"/>
  <c r="X115" i="1"/>
  <c r="Y115" i="1"/>
  <c r="W116" i="1"/>
  <c r="X116" i="1"/>
  <c r="Y116" i="1"/>
  <c r="W117" i="1"/>
  <c r="X117" i="1"/>
  <c r="Y117" i="1"/>
  <c r="W118" i="1"/>
  <c r="X118" i="1"/>
  <c r="Y118" i="1"/>
  <c r="W119" i="1"/>
  <c r="X119" i="1"/>
  <c r="Y119" i="1"/>
  <c r="W120" i="1"/>
  <c r="X120" i="1"/>
  <c r="Y120" i="1"/>
  <c r="W121" i="1"/>
  <c r="X121" i="1"/>
  <c r="Y121" i="1"/>
  <c r="W122" i="1"/>
  <c r="X122" i="1"/>
  <c r="Y122" i="1"/>
  <c r="W123" i="1"/>
  <c r="X123" i="1"/>
  <c r="Y123" i="1"/>
  <c r="W124" i="1"/>
  <c r="X124" i="1"/>
  <c r="Y124" i="1"/>
  <c r="W125" i="1"/>
  <c r="X125" i="1"/>
  <c r="Y125" i="1"/>
  <c r="W126" i="1"/>
  <c r="X126" i="1"/>
  <c r="Y126" i="1"/>
  <c r="W127" i="1"/>
  <c r="X127" i="1"/>
  <c r="Y127" i="1"/>
  <c r="W128" i="1"/>
  <c r="X128" i="1"/>
  <c r="Y128" i="1"/>
  <c r="W129" i="1"/>
  <c r="X129" i="1"/>
  <c r="Y129" i="1"/>
  <c r="W130" i="1"/>
  <c r="X130" i="1"/>
  <c r="Y130" i="1"/>
  <c r="W131" i="1"/>
  <c r="X131" i="1"/>
  <c r="Y131" i="1"/>
  <c r="W132" i="1"/>
  <c r="X132" i="1"/>
  <c r="Y132" i="1"/>
  <c r="W133" i="1"/>
  <c r="X133" i="1"/>
  <c r="Y133" i="1"/>
  <c r="W134" i="1"/>
  <c r="X134" i="1"/>
  <c r="Y134" i="1"/>
  <c r="W135" i="1"/>
  <c r="X135" i="1"/>
  <c r="Y135" i="1"/>
  <c r="W136" i="1"/>
  <c r="X136" i="1"/>
  <c r="Y136" i="1"/>
  <c r="W137" i="1"/>
  <c r="X137" i="1"/>
  <c r="Y137" i="1"/>
  <c r="W138" i="1"/>
  <c r="X138" i="1"/>
  <c r="Y138" i="1"/>
  <c r="W139" i="1"/>
  <c r="X139" i="1"/>
  <c r="Y139" i="1"/>
  <c r="W140" i="1"/>
  <c r="X140" i="1"/>
  <c r="Y140" i="1"/>
  <c r="W141" i="1"/>
  <c r="X141" i="1"/>
  <c r="Y141" i="1"/>
  <c r="W142" i="1"/>
  <c r="X142" i="1"/>
  <c r="Y142" i="1"/>
  <c r="W143" i="1"/>
  <c r="X143" i="1"/>
  <c r="Y143" i="1"/>
  <c r="W144" i="1"/>
  <c r="X144" i="1"/>
  <c r="Y144" i="1"/>
  <c r="W145" i="1"/>
  <c r="X145" i="1"/>
  <c r="Y145" i="1"/>
  <c r="W146" i="1"/>
  <c r="X146" i="1"/>
  <c r="Y146" i="1"/>
  <c r="W147" i="1"/>
  <c r="X147" i="1"/>
  <c r="Y147" i="1"/>
  <c r="W148" i="1"/>
  <c r="X148" i="1"/>
  <c r="Y148" i="1"/>
  <c r="W149" i="1"/>
  <c r="X149" i="1"/>
  <c r="Y149" i="1"/>
  <c r="W150" i="1"/>
  <c r="X150" i="1"/>
  <c r="Y150" i="1"/>
  <c r="W151" i="1"/>
  <c r="X151" i="1"/>
  <c r="Y151" i="1"/>
  <c r="W152" i="1"/>
  <c r="X152" i="1"/>
  <c r="Y152" i="1"/>
  <c r="W153" i="1"/>
  <c r="X153" i="1"/>
  <c r="Y153" i="1"/>
  <c r="W154" i="1"/>
  <c r="X154" i="1"/>
  <c r="Y154" i="1"/>
  <c r="W155" i="1"/>
  <c r="X155" i="1"/>
  <c r="Y155" i="1"/>
  <c r="W156" i="1"/>
  <c r="X156" i="1"/>
  <c r="Y156" i="1"/>
  <c r="W157" i="1"/>
  <c r="X157" i="1"/>
  <c r="Y157" i="1"/>
  <c r="W158" i="1"/>
  <c r="X158" i="1"/>
  <c r="Y158" i="1"/>
  <c r="W159" i="1"/>
  <c r="X159" i="1"/>
  <c r="Y159" i="1"/>
  <c r="W160" i="1"/>
  <c r="X160" i="1"/>
  <c r="Y160" i="1"/>
  <c r="W161" i="1"/>
  <c r="X161" i="1"/>
  <c r="Y161" i="1"/>
  <c r="W162" i="1"/>
  <c r="X162" i="1"/>
  <c r="Y162" i="1"/>
  <c r="W163" i="1"/>
  <c r="X163" i="1"/>
  <c r="Y163" i="1"/>
  <c r="W164" i="1"/>
  <c r="X164" i="1"/>
  <c r="Y164" i="1"/>
  <c r="W165" i="1"/>
  <c r="X165" i="1"/>
  <c r="Y165" i="1"/>
  <c r="W166" i="1"/>
  <c r="X166" i="1"/>
  <c r="Y166" i="1"/>
  <c r="W167" i="1"/>
  <c r="X167" i="1"/>
  <c r="Y167" i="1"/>
  <c r="W168" i="1"/>
  <c r="X168" i="1"/>
  <c r="Y168" i="1"/>
  <c r="W169" i="1"/>
  <c r="X169" i="1"/>
  <c r="Y169" i="1"/>
  <c r="W170" i="1"/>
  <c r="X170" i="1"/>
  <c r="Y170" i="1"/>
  <c r="W171" i="1"/>
  <c r="X171" i="1"/>
  <c r="Y171" i="1"/>
  <c r="W172" i="1"/>
  <c r="X172" i="1"/>
  <c r="Y172" i="1"/>
  <c r="W173" i="1"/>
  <c r="X173" i="1"/>
  <c r="Y173" i="1"/>
  <c r="W174" i="1"/>
  <c r="X174" i="1"/>
  <c r="Y174" i="1"/>
  <c r="W175" i="1"/>
  <c r="X175" i="1"/>
  <c r="Y175" i="1"/>
  <c r="W176" i="1"/>
  <c r="X176" i="1"/>
  <c r="Y176" i="1"/>
  <c r="W177" i="1"/>
  <c r="X177" i="1"/>
  <c r="Y177" i="1"/>
  <c r="W178" i="1"/>
  <c r="X178" i="1"/>
  <c r="Y178" i="1"/>
  <c r="W179" i="1"/>
  <c r="X179" i="1"/>
  <c r="Y179" i="1"/>
  <c r="W180" i="1"/>
  <c r="X180" i="1"/>
  <c r="Y180" i="1"/>
  <c r="W181" i="1"/>
  <c r="X181" i="1"/>
  <c r="Y181" i="1"/>
  <c r="W182" i="1"/>
  <c r="X182" i="1"/>
  <c r="Y182" i="1"/>
  <c r="W183" i="1"/>
  <c r="X183" i="1"/>
  <c r="Y183" i="1"/>
  <c r="W184" i="1"/>
  <c r="X184" i="1"/>
  <c r="Y184" i="1"/>
  <c r="W185" i="1"/>
  <c r="X185" i="1"/>
  <c r="Y185" i="1"/>
  <c r="W186" i="1"/>
  <c r="X186" i="1"/>
  <c r="Y186" i="1"/>
  <c r="W187" i="1"/>
  <c r="X187" i="1"/>
  <c r="Y187" i="1"/>
  <c r="W188" i="1"/>
  <c r="X188" i="1"/>
  <c r="Y188" i="1"/>
  <c r="W189" i="1"/>
  <c r="X189" i="1"/>
  <c r="Y189" i="1"/>
  <c r="W190" i="1"/>
  <c r="X190" i="1"/>
  <c r="Y190" i="1"/>
  <c r="W191" i="1"/>
  <c r="X191" i="1"/>
  <c r="Y191" i="1"/>
  <c r="W192" i="1"/>
  <c r="X192" i="1"/>
  <c r="Y192" i="1"/>
  <c r="W193" i="1"/>
  <c r="X193" i="1"/>
  <c r="Y193" i="1"/>
  <c r="W194" i="1"/>
  <c r="X194" i="1"/>
  <c r="Y194" i="1"/>
  <c r="W195" i="1"/>
  <c r="X195" i="1"/>
  <c r="Y195" i="1"/>
  <c r="W196" i="1"/>
  <c r="X196" i="1"/>
  <c r="Y196" i="1"/>
  <c r="W197" i="1"/>
  <c r="X197" i="1"/>
  <c r="Y197" i="1"/>
  <c r="W198" i="1"/>
  <c r="X198" i="1"/>
  <c r="Y198" i="1"/>
  <c r="W199" i="1"/>
  <c r="X199" i="1"/>
  <c r="Y199" i="1"/>
  <c r="W200" i="1"/>
  <c r="X200" i="1"/>
  <c r="Y200" i="1"/>
  <c r="W201" i="1"/>
  <c r="X201" i="1"/>
  <c r="Y201" i="1"/>
  <c r="W202" i="1"/>
  <c r="X202" i="1"/>
  <c r="Y202" i="1"/>
  <c r="W203" i="1"/>
  <c r="X203" i="1"/>
  <c r="Y203" i="1"/>
  <c r="W204" i="1"/>
  <c r="X204" i="1"/>
  <c r="Y204" i="1"/>
  <c r="W205" i="1"/>
  <c r="X205" i="1"/>
  <c r="Y205" i="1"/>
  <c r="W206" i="1"/>
  <c r="X206" i="1"/>
  <c r="Y206" i="1"/>
  <c r="W207" i="1"/>
  <c r="X207" i="1"/>
  <c r="Y207" i="1"/>
  <c r="W208" i="1"/>
  <c r="X208" i="1"/>
  <c r="Y208" i="1"/>
  <c r="W209" i="1"/>
  <c r="X209" i="1"/>
  <c r="Y209" i="1"/>
  <c r="W210" i="1"/>
  <c r="X210" i="1"/>
  <c r="Y210" i="1"/>
  <c r="W211" i="1"/>
  <c r="X211" i="1"/>
  <c r="Y211" i="1"/>
  <c r="W212" i="1"/>
  <c r="X212" i="1"/>
  <c r="Y212" i="1"/>
  <c r="W213" i="1"/>
  <c r="X213" i="1"/>
  <c r="Y213" i="1"/>
  <c r="W214" i="1"/>
  <c r="X214" i="1"/>
  <c r="Y214" i="1"/>
  <c r="W215" i="1"/>
  <c r="X215" i="1"/>
  <c r="Y215" i="1"/>
  <c r="W216" i="1"/>
  <c r="X216" i="1"/>
  <c r="Y216" i="1"/>
  <c r="W217" i="1"/>
  <c r="X217" i="1"/>
  <c r="Y217" i="1"/>
  <c r="W218" i="1"/>
  <c r="X218" i="1"/>
  <c r="Y218" i="1"/>
  <c r="W219" i="1"/>
  <c r="X219" i="1"/>
  <c r="Y219" i="1"/>
  <c r="W220" i="1"/>
  <c r="X220" i="1"/>
  <c r="Y220" i="1"/>
  <c r="W221" i="1"/>
  <c r="X221" i="1"/>
  <c r="Y221" i="1"/>
  <c r="W222" i="1"/>
  <c r="X222" i="1"/>
  <c r="Y222" i="1"/>
  <c r="W223" i="1"/>
  <c r="X223" i="1"/>
  <c r="Y223" i="1"/>
  <c r="W224" i="1"/>
  <c r="X224" i="1"/>
  <c r="Y224" i="1"/>
  <c r="W225" i="1"/>
  <c r="X225" i="1"/>
  <c r="Y225" i="1"/>
  <c r="W226" i="1"/>
  <c r="X226" i="1"/>
  <c r="Y226" i="1"/>
  <c r="W227" i="1"/>
  <c r="X227" i="1"/>
  <c r="Y227" i="1"/>
  <c r="W228" i="1"/>
  <c r="X228" i="1"/>
  <c r="Y228" i="1"/>
  <c r="W229" i="1"/>
  <c r="X229" i="1"/>
  <c r="Y229" i="1"/>
  <c r="W230" i="1"/>
  <c r="X230" i="1"/>
  <c r="Y230" i="1"/>
  <c r="W231" i="1"/>
  <c r="X231" i="1"/>
  <c r="Y231" i="1"/>
  <c r="W232" i="1"/>
  <c r="X232" i="1"/>
  <c r="Y232" i="1"/>
  <c r="W233" i="1"/>
  <c r="X233" i="1"/>
  <c r="Y233" i="1"/>
  <c r="W234" i="1"/>
  <c r="X234" i="1"/>
  <c r="Y234" i="1"/>
  <c r="W235" i="1"/>
  <c r="X235" i="1"/>
  <c r="Y235" i="1"/>
  <c r="W236" i="1"/>
  <c r="X236" i="1"/>
  <c r="Y236" i="1"/>
  <c r="W237" i="1"/>
  <c r="X237" i="1"/>
  <c r="Y237" i="1"/>
  <c r="W238" i="1"/>
  <c r="X238" i="1"/>
  <c r="Y238" i="1"/>
  <c r="W239" i="1"/>
  <c r="X239" i="1"/>
  <c r="Y239" i="1"/>
  <c r="W240" i="1"/>
  <c r="X240" i="1"/>
  <c r="Y240" i="1"/>
  <c r="W241" i="1"/>
  <c r="X241" i="1"/>
  <c r="Y241" i="1"/>
  <c r="W242" i="1"/>
  <c r="X242" i="1"/>
  <c r="Y242" i="1"/>
  <c r="W243" i="1"/>
  <c r="X243" i="1"/>
  <c r="Y243" i="1"/>
  <c r="W244" i="1"/>
  <c r="X244" i="1"/>
  <c r="Y244" i="1"/>
  <c r="W245" i="1"/>
  <c r="X245" i="1"/>
  <c r="Y245" i="1"/>
  <c r="W246" i="1"/>
  <c r="X246" i="1"/>
  <c r="Y246" i="1"/>
  <c r="W247" i="1"/>
  <c r="X247" i="1"/>
  <c r="Y247" i="1"/>
  <c r="W248" i="1"/>
  <c r="X248" i="1"/>
  <c r="Y248" i="1"/>
  <c r="W249" i="1"/>
  <c r="X249" i="1"/>
  <c r="Y249" i="1"/>
  <c r="W250" i="1"/>
  <c r="X250" i="1"/>
  <c r="Y250" i="1"/>
  <c r="W251" i="1"/>
  <c r="X251" i="1"/>
  <c r="Y251" i="1"/>
  <c r="W252" i="1"/>
  <c r="X252" i="1"/>
  <c r="Y252" i="1"/>
  <c r="W253" i="1"/>
  <c r="X253" i="1"/>
  <c r="Y253" i="1"/>
  <c r="W254" i="1"/>
  <c r="X254" i="1"/>
  <c r="Y254" i="1"/>
  <c r="W255" i="1"/>
  <c r="X255" i="1"/>
  <c r="Y255" i="1"/>
  <c r="W256" i="1"/>
  <c r="X256" i="1"/>
  <c r="Y256" i="1"/>
  <c r="W257" i="1"/>
  <c r="X257" i="1"/>
  <c r="Y257" i="1"/>
  <c r="W258" i="1"/>
  <c r="X258" i="1"/>
  <c r="Y258" i="1"/>
  <c r="W259" i="1"/>
  <c r="X259" i="1"/>
  <c r="Y259" i="1"/>
  <c r="W260" i="1"/>
  <c r="X260" i="1"/>
  <c r="Y260" i="1"/>
  <c r="W261" i="1"/>
  <c r="X261" i="1"/>
  <c r="Y261" i="1"/>
  <c r="W262" i="1"/>
  <c r="X262" i="1"/>
  <c r="Y262" i="1"/>
  <c r="W263" i="1"/>
  <c r="X263" i="1"/>
  <c r="Y263" i="1"/>
  <c r="W264" i="1"/>
  <c r="X264" i="1"/>
  <c r="Y264" i="1"/>
  <c r="W265" i="1"/>
  <c r="X265" i="1"/>
  <c r="Y265" i="1"/>
  <c r="W266" i="1"/>
  <c r="X266" i="1"/>
  <c r="Y266" i="1"/>
  <c r="W267" i="1"/>
  <c r="X267" i="1"/>
  <c r="Y267" i="1"/>
  <c r="W268" i="1"/>
  <c r="X268" i="1"/>
  <c r="Y268" i="1"/>
  <c r="W269" i="1"/>
  <c r="X269" i="1"/>
  <c r="Y269" i="1"/>
  <c r="W270" i="1"/>
  <c r="X270" i="1"/>
  <c r="Y270" i="1"/>
  <c r="W271" i="1"/>
  <c r="X271" i="1"/>
  <c r="Y271" i="1"/>
  <c r="W272" i="1"/>
  <c r="X272" i="1"/>
  <c r="Y272" i="1"/>
  <c r="W273" i="1"/>
  <c r="X273" i="1"/>
  <c r="Y273" i="1"/>
  <c r="W274" i="1"/>
  <c r="X274" i="1"/>
  <c r="Y274" i="1"/>
  <c r="W275" i="1"/>
  <c r="X275" i="1"/>
  <c r="Y275" i="1"/>
  <c r="W276" i="1"/>
  <c r="X276" i="1"/>
  <c r="Y276" i="1"/>
  <c r="W277" i="1"/>
  <c r="X277" i="1"/>
  <c r="Y277" i="1"/>
  <c r="W278" i="1"/>
  <c r="X278" i="1"/>
  <c r="Y278" i="1"/>
  <c r="W279" i="1"/>
  <c r="X279" i="1"/>
  <c r="Y279" i="1"/>
  <c r="W280" i="1"/>
  <c r="X280" i="1"/>
  <c r="Y280" i="1"/>
  <c r="W281" i="1"/>
  <c r="X281" i="1"/>
  <c r="Y281" i="1"/>
  <c r="W282" i="1"/>
  <c r="X282" i="1"/>
  <c r="Y282" i="1"/>
  <c r="W283" i="1"/>
  <c r="X283" i="1"/>
  <c r="Y283" i="1"/>
  <c r="W284" i="1"/>
  <c r="X284" i="1"/>
  <c r="Y284" i="1"/>
  <c r="W285" i="1"/>
  <c r="X285" i="1"/>
  <c r="Y285" i="1"/>
  <c r="W286" i="1"/>
  <c r="X286" i="1"/>
  <c r="Y286" i="1"/>
  <c r="W287" i="1"/>
  <c r="X287" i="1"/>
  <c r="Y287" i="1"/>
  <c r="W288" i="1"/>
  <c r="X288" i="1"/>
  <c r="Y288" i="1"/>
  <c r="W289" i="1"/>
  <c r="X289" i="1"/>
  <c r="Y289" i="1"/>
  <c r="W290" i="1"/>
  <c r="X290" i="1"/>
  <c r="Y290" i="1"/>
  <c r="W291" i="1"/>
  <c r="X291" i="1"/>
  <c r="Y291" i="1"/>
  <c r="W292" i="1"/>
  <c r="X292" i="1"/>
  <c r="Y292" i="1"/>
  <c r="W293" i="1"/>
  <c r="X293" i="1"/>
  <c r="Y293" i="1"/>
  <c r="W294" i="1"/>
  <c r="X294" i="1"/>
  <c r="Y294" i="1"/>
  <c r="W295" i="1"/>
  <c r="X295" i="1"/>
  <c r="Y295" i="1"/>
  <c r="W296" i="1"/>
  <c r="X296" i="1"/>
  <c r="Y296" i="1"/>
  <c r="W297" i="1"/>
  <c r="X297" i="1"/>
  <c r="Y297" i="1"/>
  <c r="W298" i="1"/>
  <c r="X298" i="1"/>
  <c r="Y298" i="1"/>
  <c r="W299" i="1"/>
  <c r="X299" i="1"/>
  <c r="Y299" i="1"/>
  <c r="W300" i="1"/>
  <c r="X300" i="1"/>
  <c r="Y300" i="1"/>
  <c r="W301" i="1"/>
  <c r="X301" i="1"/>
  <c r="Y301" i="1"/>
  <c r="W302" i="1"/>
  <c r="X302" i="1"/>
  <c r="Y302" i="1"/>
  <c r="W303" i="1"/>
  <c r="X303" i="1"/>
  <c r="Y303" i="1"/>
  <c r="W304" i="1"/>
  <c r="X304" i="1"/>
  <c r="Y304" i="1"/>
  <c r="W305" i="1"/>
  <c r="X305" i="1"/>
  <c r="Y305" i="1"/>
  <c r="W306" i="1"/>
  <c r="X306" i="1"/>
  <c r="Y306" i="1"/>
  <c r="W307" i="1"/>
  <c r="X307" i="1"/>
  <c r="Y307" i="1"/>
  <c r="W308" i="1"/>
  <c r="X308" i="1"/>
  <c r="Y308" i="1"/>
  <c r="W309" i="1"/>
  <c r="X309" i="1"/>
  <c r="Y309" i="1"/>
  <c r="W310" i="1"/>
  <c r="X310" i="1"/>
  <c r="Y310" i="1"/>
  <c r="W311" i="1"/>
  <c r="X311" i="1"/>
  <c r="Y311" i="1"/>
  <c r="W312" i="1"/>
  <c r="X312" i="1"/>
  <c r="Y312" i="1"/>
  <c r="W313" i="1"/>
  <c r="X313" i="1"/>
  <c r="Y313" i="1"/>
  <c r="W314" i="1"/>
  <c r="X314" i="1"/>
  <c r="Y314" i="1"/>
  <c r="W315" i="1"/>
  <c r="X315" i="1"/>
  <c r="Y315" i="1"/>
  <c r="W316" i="1"/>
  <c r="X316" i="1"/>
  <c r="Y316" i="1"/>
  <c r="W317" i="1"/>
  <c r="X317" i="1"/>
  <c r="Y317" i="1"/>
  <c r="W318" i="1"/>
  <c r="X318" i="1"/>
  <c r="Y318" i="1"/>
  <c r="W319" i="1"/>
  <c r="X319" i="1"/>
  <c r="Y319" i="1"/>
  <c r="W320" i="1"/>
  <c r="X320" i="1"/>
  <c r="Y320" i="1"/>
  <c r="W321" i="1"/>
  <c r="X321" i="1"/>
  <c r="Y321" i="1"/>
  <c r="W322" i="1"/>
  <c r="X322" i="1"/>
  <c r="Y322" i="1"/>
  <c r="W323" i="1"/>
  <c r="X323" i="1"/>
  <c r="Y323" i="1"/>
  <c r="W324" i="1"/>
  <c r="X324" i="1"/>
  <c r="Y324" i="1"/>
  <c r="W325" i="1"/>
  <c r="X325" i="1"/>
  <c r="Y325" i="1"/>
  <c r="W326" i="1"/>
  <c r="X326" i="1"/>
  <c r="Y326" i="1"/>
  <c r="W327" i="1"/>
  <c r="X327" i="1"/>
  <c r="Y327" i="1"/>
  <c r="W328" i="1"/>
  <c r="X328" i="1"/>
  <c r="Y328" i="1"/>
  <c r="W329" i="1"/>
  <c r="X329" i="1"/>
  <c r="Y329" i="1"/>
  <c r="W330" i="1"/>
  <c r="X330" i="1"/>
  <c r="Y330" i="1"/>
  <c r="W331" i="1"/>
  <c r="X331" i="1"/>
  <c r="Y331" i="1"/>
  <c r="W332" i="1"/>
  <c r="X332" i="1"/>
  <c r="Y332" i="1"/>
  <c r="W333" i="1"/>
  <c r="X333" i="1"/>
  <c r="Y333" i="1"/>
  <c r="W334" i="1"/>
  <c r="X334" i="1"/>
  <c r="Y334" i="1"/>
  <c r="W335" i="1"/>
  <c r="X335" i="1"/>
  <c r="Y335" i="1"/>
  <c r="W336" i="1"/>
  <c r="X336" i="1"/>
  <c r="Y336" i="1"/>
  <c r="W337" i="1"/>
  <c r="X337" i="1"/>
  <c r="Y337" i="1"/>
  <c r="W338" i="1"/>
  <c r="X338" i="1"/>
  <c r="Y338" i="1"/>
  <c r="W339" i="1"/>
  <c r="X339" i="1"/>
  <c r="Y339" i="1"/>
  <c r="W340" i="1"/>
  <c r="X340" i="1"/>
  <c r="Y340" i="1"/>
  <c r="W341" i="1"/>
  <c r="X341" i="1"/>
  <c r="Y341" i="1"/>
  <c r="W342" i="1"/>
  <c r="X342" i="1"/>
  <c r="Y342" i="1"/>
  <c r="W343" i="1"/>
  <c r="X343" i="1"/>
  <c r="Y343" i="1"/>
  <c r="W344" i="1"/>
  <c r="X344" i="1"/>
  <c r="Y344" i="1"/>
  <c r="W345" i="1"/>
  <c r="X345" i="1"/>
  <c r="Y345" i="1"/>
  <c r="W346" i="1"/>
  <c r="X346" i="1"/>
  <c r="Y346" i="1"/>
  <c r="W347" i="1"/>
  <c r="X347" i="1"/>
  <c r="Y347" i="1"/>
  <c r="W348" i="1"/>
  <c r="X348" i="1"/>
  <c r="Y348" i="1"/>
  <c r="W349" i="1"/>
  <c r="X349" i="1"/>
  <c r="Y349" i="1"/>
  <c r="W350" i="1"/>
  <c r="X350" i="1"/>
  <c r="Y350" i="1"/>
  <c r="W351" i="1"/>
  <c r="X351" i="1"/>
  <c r="Y351" i="1"/>
  <c r="W352" i="1"/>
  <c r="X352" i="1"/>
  <c r="Y352" i="1"/>
  <c r="W353" i="1"/>
  <c r="X353" i="1"/>
  <c r="Y353" i="1"/>
  <c r="W354" i="1"/>
  <c r="X354" i="1"/>
  <c r="Y354" i="1"/>
  <c r="W355" i="1"/>
  <c r="X355" i="1"/>
  <c r="Y355" i="1"/>
  <c r="W356" i="1"/>
  <c r="X356" i="1"/>
  <c r="Y356" i="1"/>
  <c r="W357" i="1"/>
  <c r="X357" i="1"/>
  <c r="Y357" i="1"/>
  <c r="W358" i="1"/>
  <c r="X358" i="1"/>
  <c r="Y358" i="1"/>
  <c r="W359" i="1"/>
  <c r="X359" i="1"/>
  <c r="Y359" i="1"/>
  <c r="W360" i="1"/>
  <c r="X360" i="1"/>
  <c r="Y360" i="1"/>
  <c r="W361" i="1"/>
  <c r="X361" i="1"/>
  <c r="Y361" i="1"/>
  <c r="W362" i="1"/>
  <c r="X362" i="1"/>
  <c r="Y362" i="1"/>
  <c r="W363" i="1"/>
  <c r="X363" i="1"/>
  <c r="Y363" i="1"/>
  <c r="W364" i="1"/>
  <c r="X364" i="1"/>
  <c r="Y364" i="1"/>
  <c r="W365" i="1"/>
  <c r="X365" i="1"/>
  <c r="Y365" i="1"/>
  <c r="W366" i="1"/>
  <c r="X366" i="1"/>
  <c r="Y366" i="1"/>
  <c r="W367" i="1"/>
  <c r="X367" i="1"/>
  <c r="Y367" i="1"/>
  <c r="W368" i="1"/>
  <c r="X368" i="1"/>
  <c r="Y368" i="1"/>
  <c r="W369" i="1"/>
  <c r="X369" i="1"/>
  <c r="Y369" i="1"/>
  <c r="W370" i="1"/>
  <c r="X370" i="1"/>
  <c r="Y370" i="1"/>
  <c r="W371" i="1"/>
  <c r="X371" i="1"/>
  <c r="Y371" i="1"/>
  <c r="W372" i="1"/>
  <c r="X372" i="1"/>
  <c r="Y372" i="1"/>
  <c r="W373" i="1"/>
  <c r="X373" i="1"/>
  <c r="Y373" i="1"/>
  <c r="W374" i="1"/>
  <c r="X374" i="1"/>
  <c r="Y374" i="1"/>
  <c r="W375" i="1"/>
  <c r="X375" i="1"/>
  <c r="Y375" i="1"/>
  <c r="W376" i="1"/>
  <c r="X376" i="1"/>
  <c r="Y376" i="1"/>
  <c r="W377" i="1"/>
  <c r="X377" i="1"/>
  <c r="Y377" i="1"/>
  <c r="W378" i="1"/>
  <c r="X378" i="1"/>
  <c r="Y378" i="1"/>
  <c r="W379" i="1"/>
  <c r="X379" i="1"/>
  <c r="Y379" i="1"/>
  <c r="W380" i="1"/>
  <c r="X380" i="1"/>
  <c r="Y380" i="1"/>
  <c r="W381" i="1"/>
  <c r="X381" i="1"/>
  <c r="Y381" i="1"/>
  <c r="W382" i="1"/>
  <c r="X382" i="1"/>
  <c r="Y382" i="1"/>
  <c r="W383" i="1"/>
  <c r="X383" i="1"/>
  <c r="Y383" i="1"/>
  <c r="W384" i="1"/>
  <c r="X384" i="1"/>
  <c r="Y384" i="1"/>
  <c r="W385" i="1"/>
  <c r="X385" i="1"/>
  <c r="Y385" i="1"/>
  <c r="W386" i="1"/>
  <c r="X386" i="1"/>
  <c r="Y386" i="1"/>
  <c r="W387" i="1"/>
  <c r="X387" i="1"/>
  <c r="Y387" i="1"/>
  <c r="W388" i="1"/>
  <c r="X388" i="1"/>
  <c r="Y388" i="1"/>
  <c r="W389" i="1"/>
  <c r="X389" i="1"/>
  <c r="Y389" i="1"/>
  <c r="W390" i="1"/>
  <c r="X390" i="1"/>
  <c r="Y390" i="1"/>
  <c r="W391" i="1"/>
  <c r="X391" i="1"/>
  <c r="Y391" i="1"/>
  <c r="W392" i="1"/>
  <c r="X392" i="1"/>
  <c r="Y392" i="1"/>
  <c r="W393" i="1"/>
  <c r="X393" i="1"/>
  <c r="Y393" i="1"/>
  <c r="W394" i="1"/>
  <c r="X394" i="1"/>
  <c r="Y394" i="1"/>
  <c r="W395" i="1"/>
  <c r="X395" i="1"/>
  <c r="Y395" i="1"/>
  <c r="W396" i="1"/>
  <c r="X396" i="1"/>
  <c r="Y396" i="1"/>
  <c r="W397" i="1"/>
  <c r="X397" i="1"/>
  <c r="Y397" i="1"/>
  <c r="W398" i="1"/>
  <c r="X398" i="1"/>
  <c r="Y398" i="1"/>
  <c r="W399" i="1"/>
  <c r="X399" i="1"/>
  <c r="Y399" i="1"/>
  <c r="W400" i="1"/>
  <c r="X400" i="1"/>
  <c r="Y400" i="1"/>
  <c r="W401" i="1"/>
  <c r="X401" i="1"/>
  <c r="Y401" i="1"/>
  <c r="W402" i="1"/>
  <c r="X402" i="1"/>
  <c r="Y402" i="1"/>
  <c r="W403" i="1"/>
  <c r="X403" i="1"/>
  <c r="Y403" i="1"/>
  <c r="W404" i="1"/>
  <c r="X404" i="1"/>
  <c r="Y404" i="1"/>
  <c r="W405" i="1"/>
  <c r="X405" i="1"/>
  <c r="Y405" i="1"/>
  <c r="W406" i="1"/>
  <c r="X406" i="1"/>
  <c r="Y406" i="1"/>
  <c r="W407" i="1"/>
  <c r="X407" i="1"/>
  <c r="Y407" i="1"/>
  <c r="W408" i="1"/>
  <c r="X408" i="1"/>
  <c r="Y408" i="1"/>
  <c r="W409" i="1"/>
  <c r="X409" i="1"/>
  <c r="Y409" i="1"/>
  <c r="W410" i="1"/>
  <c r="X410" i="1"/>
  <c r="Y410" i="1"/>
  <c r="W411" i="1"/>
  <c r="X411" i="1"/>
  <c r="Y411" i="1"/>
  <c r="W412" i="1"/>
  <c r="X412" i="1"/>
  <c r="Y412" i="1"/>
  <c r="W413" i="1"/>
  <c r="X413" i="1"/>
  <c r="Y413" i="1"/>
  <c r="W414" i="1"/>
  <c r="X414" i="1"/>
  <c r="Y414" i="1"/>
  <c r="W415" i="1"/>
  <c r="X415" i="1"/>
  <c r="Y415" i="1"/>
  <c r="W416" i="1"/>
  <c r="X416" i="1"/>
  <c r="Y416" i="1"/>
  <c r="W417" i="1"/>
  <c r="X417" i="1"/>
  <c r="Y417" i="1"/>
  <c r="W418" i="1"/>
  <c r="X418" i="1"/>
  <c r="Y418" i="1"/>
  <c r="W419" i="1"/>
  <c r="X419" i="1"/>
  <c r="Y419" i="1"/>
  <c r="W420" i="1"/>
  <c r="X420" i="1"/>
  <c r="Y420" i="1"/>
  <c r="W421" i="1"/>
  <c r="X421" i="1"/>
  <c r="Y421" i="1"/>
  <c r="W422" i="1"/>
  <c r="X422" i="1"/>
  <c r="Y422" i="1"/>
  <c r="W423" i="1"/>
  <c r="X423" i="1"/>
  <c r="Y423" i="1"/>
  <c r="W424" i="1"/>
  <c r="X424" i="1"/>
  <c r="Y424" i="1"/>
  <c r="W425" i="1"/>
  <c r="X425" i="1"/>
  <c r="Y425" i="1"/>
  <c r="W426" i="1"/>
  <c r="X426" i="1"/>
  <c r="Y426" i="1"/>
  <c r="W427" i="1"/>
  <c r="X427" i="1"/>
  <c r="Y427" i="1"/>
  <c r="W428" i="1"/>
  <c r="X428" i="1"/>
  <c r="Y428" i="1"/>
  <c r="W429" i="1"/>
  <c r="X429" i="1"/>
  <c r="Y429" i="1"/>
  <c r="W430" i="1"/>
  <c r="X430" i="1"/>
  <c r="Y430" i="1"/>
  <c r="W431" i="1"/>
  <c r="X431" i="1"/>
  <c r="Y431" i="1"/>
  <c r="W432" i="1"/>
  <c r="X432" i="1"/>
  <c r="Y432" i="1"/>
  <c r="W433" i="1"/>
  <c r="X433" i="1"/>
  <c r="Y433" i="1"/>
  <c r="W434" i="1"/>
  <c r="X434" i="1"/>
  <c r="Y434" i="1"/>
  <c r="W435" i="1"/>
  <c r="X435" i="1"/>
  <c r="Y435" i="1"/>
  <c r="W436" i="1"/>
  <c r="X436" i="1"/>
  <c r="Y436" i="1"/>
  <c r="W437" i="1"/>
  <c r="X437" i="1"/>
  <c r="Y437" i="1"/>
  <c r="W438" i="1"/>
  <c r="X438" i="1"/>
  <c r="Y438" i="1"/>
  <c r="W439" i="1"/>
  <c r="X439" i="1"/>
  <c r="Y439" i="1"/>
  <c r="W440" i="1"/>
  <c r="X440" i="1"/>
  <c r="Y440" i="1"/>
  <c r="W441" i="1"/>
  <c r="X441" i="1"/>
  <c r="Y441" i="1"/>
  <c r="W442" i="1"/>
  <c r="X442" i="1"/>
  <c r="Y442" i="1"/>
  <c r="W443" i="1"/>
  <c r="X443" i="1"/>
  <c r="Y443" i="1"/>
  <c r="W444" i="1"/>
  <c r="X444" i="1"/>
  <c r="Y444" i="1"/>
  <c r="W445" i="1"/>
  <c r="X445" i="1"/>
  <c r="Y445" i="1"/>
  <c r="W446" i="1"/>
  <c r="X446" i="1"/>
  <c r="Y446" i="1"/>
  <c r="W447" i="1"/>
  <c r="X447" i="1"/>
  <c r="Y447" i="1"/>
  <c r="W448" i="1"/>
  <c r="X448" i="1"/>
  <c r="Y448" i="1"/>
  <c r="W449" i="1"/>
  <c r="X449" i="1"/>
  <c r="Y449" i="1"/>
  <c r="W450" i="1"/>
  <c r="X450" i="1"/>
  <c r="Y450" i="1"/>
  <c r="W451" i="1"/>
  <c r="X451" i="1"/>
  <c r="Y451" i="1"/>
  <c r="W452" i="1"/>
  <c r="X452" i="1"/>
  <c r="Y452" i="1"/>
  <c r="W453" i="1"/>
  <c r="X453" i="1"/>
  <c r="Y453" i="1"/>
  <c r="W454" i="1"/>
  <c r="X454" i="1"/>
  <c r="Y454" i="1"/>
  <c r="W455" i="1"/>
  <c r="X455" i="1"/>
  <c r="Y455" i="1"/>
  <c r="W456" i="1"/>
  <c r="X456" i="1"/>
  <c r="Y456" i="1"/>
  <c r="W457" i="1"/>
  <c r="X457" i="1"/>
  <c r="Y457" i="1"/>
  <c r="W458" i="1"/>
  <c r="X458" i="1"/>
  <c r="Y458" i="1"/>
  <c r="W459" i="1"/>
  <c r="X459" i="1"/>
  <c r="Y459" i="1"/>
  <c r="W460" i="1"/>
  <c r="X460" i="1"/>
  <c r="Y460" i="1"/>
  <c r="W461" i="1"/>
  <c r="X461" i="1"/>
  <c r="Y461" i="1"/>
  <c r="W462" i="1"/>
  <c r="X462" i="1"/>
  <c r="Y462" i="1"/>
  <c r="W463" i="1"/>
  <c r="X463" i="1"/>
  <c r="Y463" i="1"/>
  <c r="W464" i="1"/>
  <c r="X464" i="1"/>
  <c r="Y464" i="1"/>
  <c r="W465" i="1"/>
  <c r="X465" i="1"/>
  <c r="Y465" i="1"/>
  <c r="W466" i="1"/>
  <c r="X466" i="1"/>
  <c r="Y466" i="1"/>
  <c r="W467" i="1"/>
  <c r="X467" i="1"/>
  <c r="Y467" i="1"/>
  <c r="W468" i="1"/>
  <c r="X468" i="1"/>
  <c r="Y468" i="1"/>
  <c r="W469" i="1"/>
  <c r="X469" i="1"/>
  <c r="Y469" i="1"/>
  <c r="W470" i="1"/>
  <c r="X470" i="1"/>
  <c r="Y470" i="1"/>
  <c r="W471" i="1"/>
  <c r="X471" i="1"/>
  <c r="Y471" i="1"/>
  <c r="W472" i="1"/>
  <c r="X472" i="1"/>
  <c r="Y472" i="1"/>
  <c r="W473" i="1"/>
  <c r="X473" i="1"/>
  <c r="Y473" i="1"/>
  <c r="W474" i="1"/>
  <c r="X474" i="1"/>
  <c r="Y474" i="1"/>
  <c r="W475" i="1"/>
  <c r="X475" i="1"/>
  <c r="Y475" i="1"/>
  <c r="W476" i="1"/>
  <c r="X476" i="1"/>
  <c r="Y476" i="1"/>
  <c r="W477" i="1"/>
  <c r="X477" i="1"/>
  <c r="Y477" i="1"/>
  <c r="W478" i="1"/>
  <c r="X478" i="1"/>
  <c r="Y478" i="1"/>
  <c r="W479" i="1"/>
  <c r="X479" i="1"/>
  <c r="Y479" i="1"/>
  <c r="W480" i="1"/>
  <c r="X480" i="1"/>
  <c r="Y480" i="1"/>
  <c r="W481" i="1"/>
  <c r="X481" i="1"/>
  <c r="Y481" i="1"/>
  <c r="W482" i="1"/>
  <c r="X482" i="1"/>
  <c r="Y482" i="1"/>
  <c r="W483" i="1"/>
  <c r="X483" i="1"/>
  <c r="Y483" i="1"/>
  <c r="W484" i="1"/>
  <c r="X484" i="1"/>
  <c r="Y484" i="1"/>
  <c r="W485" i="1"/>
  <c r="X485" i="1"/>
  <c r="Y485" i="1"/>
  <c r="W486" i="1"/>
  <c r="X486" i="1"/>
  <c r="Y486" i="1"/>
  <c r="W487" i="1"/>
  <c r="X487" i="1"/>
  <c r="Y487" i="1"/>
  <c r="W488" i="1"/>
  <c r="X488" i="1"/>
  <c r="Y488" i="1"/>
  <c r="W489" i="1"/>
  <c r="X489" i="1"/>
  <c r="Y489" i="1"/>
  <c r="W490" i="1"/>
  <c r="X490" i="1"/>
  <c r="Y490" i="1"/>
  <c r="W491" i="1"/>
  <c r="X491" i="1"/>
  <c r="Y491" i="1"/>
  <c r="W492" i="1"/>
  <c r="X492" i="1"/>
  <c r="Y492" i="1"/>
  <c r="W493" i="1"/>
  <c r="X493" i="1"/>
  <c r="Y493" i="1"/>
  <c r="W494" i="1"/>
  <c r="X494" i="1"/>
  <c r="Y494" i="1"/>
  <c r="W495" i="1"/>
  <c r="X495" i="1"/>
  <c r="Y495" i="1"/>
  <c r="W496" i="1"/>
  <c r="X496" i="1"/>
  <c r="Y496" i="1"/>
  <c r="W497" i="1"/>
  <c r="X497" i="1"/>
  <c r="Y497" i="1"/>
  <c r="W498" i="1"/>
  <c r="X498" i="1"/>
  <c r="Y498" i="1"/>
  <c r="W499" i="1"/>
  <c r="X499" i="1"/>
  <c r="Y499" i="1"/>
  <c r="W500" i="1"/>
  <c r="X500" i="1"/>
  <c r="Y500" i="1"/>
  <c r="W501" i="1"/>
  <c r="X501" i="1"/>
  <c r="Y501" i="1"/>
  <c r="W502" i="1"/>
  <c r="X502" i="1"/>
  <c r="Y502" i="1"/>
  <c r="W503" i="1"/>
  <c r="X503" i="1"/>
  <c r="Y503" i="1"/>
  <c r="W504" i="1"/>
  <c r="X504" i="1"/>
  <c r="Y504" i="1"/>
  <c r="W505" i="1"/>
  <c r="X505" i="1"/>
  <c r="Y505" i="1"/>
  <c r="W506" i="1"/>
  <c r="X506" i="1"/>
  <c r="Y506" i="1"/>
  <c r="W507" i="1"/>
  <c r="X507" i="1"/>
  <c r="Y507" i="1"/>
  <c r="W508" i="1"/>
  <c r="X508" i="1"/>
  <c r="Y508" i="1"/>
  <c r="W509" i="1"/>
  <c r="X509" i="1"/>
  <c r="Y509" i="1"/>
  <c r="W510" i="1"/>
  <c r="X510" i="1"/>
  <c r="Y510" i="1"/>
  <c r="W511" i="1"/>
  <c r="X511" i="1"/>
  <c r="Y511" i="1"/>
  <c r="W512" i="1"/>
  <c r="X512" i="1"/>
  <c r="Y512" i="1"/>
  <c r="W513" i="1"/>
  <c r="X513" i="1"/>
  <c r="Y513" i="1"/>
  <c r="W514" i="1"/>
  <c r="X514" i="1"/>
  <c r="Y514" i="1"/>
  <c r="W515" i="1"/>
  <c r="X515" i="1"/>
  <c r="Y515" i="1"/>
  <c r="W516" i="1"/>
  <c r="X516" i="1"/>
  <c r="Y516" i="1"/>
  <c r="W517" i="1"/>
  <c r="X517" i="1"/>
  <c r="Y517" i="1"/>
  <c r="W518" i="1"/>
  <c r="X518" i="1"/>
  <c r="Y518" i="1"/>
  <c r="W519" i="1"/>
  <c r="X519" i="1"/>
  <c r="Y519" i="1"/>
  <c r="W520" i="1"/>
  <c r="X520" i="1"/>
  <c r="Y520" i="1"/>
  <c r="W521" i="1"/>
  <c r="X521" i="1"/>
  <c r="Y521" i="1"/>
  <c r="W522" i="1"/>
  <c r="X522" i="1"/>
  <c r="Y522" i="1"/>
  <c r="W523" i="1"/>
  <c r="X523" i="1"/>
  <c r="Y523" i="1"/>
  <c r="W524" i="1"/>
  <c r="X524" i="1"/>
  <c r="Y524" i="1"/>
  <c r="W525" i="1"/>
  <c r="X525" i="1"/>
  <c r="Y525" i="1"/>
  <c r="W526" i="1"/>
  <c r="X526" i="1"/>
  <c r="Y526" i="1"/>
  <c r="W527" i="1"/>
  <c r="X527" i="1"/>
  <c r="Y527" i="1"/>
  <c r="W528" i="1"/>
  <c r="X528" i="1"/>
  <c r="Y528" i="1"/>
  <c r="W529" i="1"/>
  <c r="X529" i="1"/>
  <c r="Y529" i="1"/>
  <c r="W530" i="1"/>
  <c r="X530" i="1"/>
  <c r="Y530" i="1"/>
  <c r="W531" i="1"/>
  <c r="X531" i="1"/>
  <c r="Y531" i="1"/>
  <c r="W532" i="1"/>
  <c r="X532" i="1"/>
  <c r="Y532" i="1"/>
  <c r="W533" i="1"/>
  <c r="X533" i="1"/>
  <c r="Y533" i="1"/>
  <c r="W534" i="1"/>
  <c r="X534" i="1"/>
  <c r="Y534" i="1"/>
  <c r="W535" i="1"/>
  <c r="X535" i="1"/>
  <c r="Y535" i="1"/>
  <c r="W536" i="1"/>
  <c r="X536" i="1"/>
  <c r="Y536" i="1"/>
  <c r="W537" i="1"/>
  <c r="X537" i="1"/>
  <c r="Y537" i="1"/>
  <c r="W538" i="1"/>
  <c r="X538" i="1"/>
  <c r="Y538" i="1"/>
  <c r="W539" i="1"/>
  <c r="X539" i="1"/>
  <c r="Y539" i="1"/>
  <c r="W540" i="1"/>
  <c r="X540" i="1"/>
  <c r="Y540" i="1"/>
  <c r="W541" i="1"/>
  <c r="X541" i="1"/>
  <c r="Y541" i="1"/>
  <c r="W542" i="1"/>
  <c r="X542" i="1"/>
  <c r="Y542" i="1"/>
  <c r="W543" i="1"/>
  <c r="X543" i="1"/>
  <c r="Y543" i="1"/>
  <c r="W544" i="1"/>
  <c r="X544" i="1"/>
  <c r="Y544" i="1"/>
  <c r="W545" i="1"/>
  <c r="X545" i="1"/>
  <c r="Y545" i="1"/>
  <c r="W546" i="1"/>
  <c r="X546" i="1"/>
  <c r="Y546" i="1"/>
  <c r="W547" i="1"/>
  <c r="X547" i="1"/>
  <c r="Y547" i="1"/>
  <c r="W548" i="1"/>
  <c r="X548" i="1"/>
  <c r="Y548" i="1"/>
  <c r="W549" i="1"/>
  <c r="X549" i="1"/>
  <c r="Y549" i="1"/>
  <c r="W550" i="1"/>
  <c r="X550" i="1"/>
  <c r="Y550" i="1"/>
  <c r="W551" i="1"/>
  <c r="X551" i="1"/>
  <c r="Y551" i="1"/>
  <c r="W552" i="1"/>
  <c r="X552" i="1"/>
  <c r="Y552" i="1"/>
  <c r="W553" i="1"/>
  <c r="X553" i="1"/>
  <c r="Y553" i="1"/>
  <c r="W554" i="1"/>
  <c r="X554" i="1"/>
  <c r="Y554" i="1"/>
  <c r="W555" i="1"/>
  <c r="X555" i="1"/>
  <c r="Y555" i="1"/>
  <c r="W556" i="1"/>
  <c r="X556" i="1"/>
  <c r="Y556" i="1"/>
  <c r="W557" i="1"/>
  <c r="X557" i="1"/>
  <c r="Y557" i="1"/>
  <c r="W558" i="1"/>
  <c r="X558" i="1"/>
  <c r="Y558" i="1"/>
  <c r="W559" i="1"/>
  <c r="X559" i="1"/>
  <c r="Y559" i="1"/>
  <c r="W560" i="1"/>
  <c r="X560" i="1"/>
  <c r="Y560" i="1"/>
  <c r="W561" i="1"/>
  <c r="X561" i="1"/>
  <c r="Y561" i="1"/>
  <c r="W562" i="1"/>
  <c r="X562" i="1"/>
  <c r="Y562" i="1"/>
  <c r="W563" i="1"/>
  <c r="X563" i="1"/>
  <c r="Y563" i="1"/>
  <c r="W564" i="1"/>
  <c r="X564" i="1"/>
  <c r="Y564" i="1"/>
  <c r="W565" i="1"/>
  <c r="X565" i="1"/>
  <c r="Y565" i="1"/>
  <c r="W566" i="1"/>
  <c r="X566" i="1"/>
  <c r="Y566" i="1"/>
  <c r="W567" i="1"/>
  <c r="X567" i="1"/>
  <c r="Y567" i="1"/>
  <c r="W568" i="1"/>
  <c r="X568" i="1"/>
  <c r="Y568" i="1"/>
  <c r="W569" i="1"/>
  <c r="X569" i="1"/>
  <c r="Y569" i="1"/>
  <c r="W570" i="1"/>
  <c r="X570" i="1"/>
  <c r="Y570" i="1"/>
  <c r="W571" i="1"/>
  <c r="X571" i="1"/>
  <c r="Y571" i="1"/>
  <c r="W572" i="1"/>
  <c r="X572" i="1"/>
  <c r="Y572" i="1"/>
  <c r="W573" i="1"/>
  <c r="X573" i="1"/>
  <c r="Y573" i="1"/>
  <c r="W574" i="1"/>
  <c r="X574" i="1"/>
  <c r="Y574" i="1"/>
  <c r="W575" i="1"/>
  <c r="X575" i="1"/>
  <c r="Y575" i="1"/>
  <c r="W576" i="1"/>
  <c r="X576" i="1"/>
  <c r="Y576" i="1"/>
  <c r="W577" i="1"/>
  <c r="X577" i="1"/>
  <c r="Y577" i="1"/>
  <c r="W578" i="1"/>
  <c r="X578" i="1"/>
  <c r="Y578" i="1"/>
  <c r="W579" i="1"/>
  <c r="X579" i="1"/>
  <c r="Y579" i="1"/>
  <c r="W580" i="1"/>
  <c r="X580" i="1"/>
  <c r="Y580" i="1"/>
  <c r="W581" i="1"/>
  <c r="X581" i="1"/>
  <c r="Y581" i="1"/>
  <c r="W582" i="1"/>
  <c r="X582" i="1"/>
  <c r="Y582" i="1"/>
  <c r="W583" i="1"/>
  <c r="X583" i="1"/>
  <c r="Y583" i="1"/>
  <c r="W584" i="1"/>
  <c r="X584" i="1"/>
  <c r="Y584" i="1"/>
  <c r="W585" i="1"/>
  <c r="X585" i="1"/>
  <c r="Y585" i="1"/>
  <c r="W586" i="1"/>
  <c r="X586" i="1"/>
  <c r="Y586" i="1"/>
  <c r="W587" i="1"/>
  <c r="X587" i="1"/>
  <c r="Y587" i="1"/>
  <c r="W588" i="1"/>
  <c r="X588" i="1"/>
  <c r="Y588" i="1"/>
  <c r="W589" i="1"/>
  <c r="X589" i="1"/>
  <c r="Y589" i="1"/>
  <c r="W590" i="1"/>
  <c r="X590" i="1"/>
  <c r="Y590" i="1"/>
  <c r="W591" i="1"/>
  <c r="X591" i="1"/>
  <c r="Y591" i="1"/>
  <c r="W592" i="1"/>
  <c r="X592" i="1"/>
  <c r="Y592" i="1"/>
  <c r="W593" i="1"/>
  <c r="X593" i="1"/>
  <c r="Y593" i="1"/>
  <c r="W594" i="1"/>
  <c r="X594" i="1"/>
  <c r="Y594" i="1"/>
  <c r="W595" i="1"/>
  <c r="X595" i="1"/>
  <c r="Y595" i="1"/>
  <c r="W596" i="1"/>
  <c r="X596" i="1"/>
  <c r="Y596" i="1"/>
  <c r="W597" i="1"/>
  <c r="X597" i="1"/>
  <c r="Y597" i="1"/>
  <c r="W598" i="1"/>
  <c r="X598" i="1"/>
  <c r="Y598" i="1"/>
  <c r="W599" i="1"/>
  <c r="X599" i="1"/>
  <c r="Y599" i="1"/>
  <c r="W600" i="1"/>
  <c r="X600" i="1"/>
  <c r="Y600" i="1"/>
  <c r="W601" i="1"/>
  <c r="X601" i="1"/>
  <c r="Y601" i="1"/>
  <c r="W602" i="1"/>
  <c r="X602" i="1"/>
  <c r="Y602" i="1"/>
  <c r="W603" i="1"/>
  <c r="X603" i="1"/>
  <c r="Y603" i="1"/>
  <c r="W604" i="1"/>
  <c r="X604" i="1"/>
  <c r="Y604" i="1"/>
  <c r="W605" i="1"/>
  <c r="X605" i="1"/>
  <c r="Y605" i="1"/>
  <c r="W606" i="1"/>
  <c r="X606" i="1"/>
  <c r="Y606" i="1"/>
  <c r="W607" i="1"/>
  <c r="X607" i="1"/>
  <c r="Y607" i="1"/>
  <c r="W608" i="1"/>
  <c r="X608" i="1"/>
  <c r="Y608" i="1"/>
  <c r="W609" i="1"/>
  <c r="X609" i="1"/>
  <c r="Y609" i="1"/>
  <c r="W610" i="1"/>
  <c r="X610" i="1"/>
  <c r="Y610" i="1"/>
  <c r="W611" i="1"/>
  <c r="X611" i="1"/>
  <c r="Y611" i="1"/>
  <c r="W612" i="1"/>
  <c r="X612" i="1"/>
  <c r="Y612" i="1"/>
  <c r="W613" i="1"/>
  <c r="X613" i="1"/>
  <c r="Y613" i="1"/>
  <c r="W614" i="1"/>
  <c r="X614" i="1"/>
  <c r="Y614" i="1"/>
  <c r="W615" i="1"/>
  <c r="X615" i="1"/>
  <c r="Y615" i="1"/>
  <c r="W616" i="1"/>
  <c r="X616" i="1"/>
  <c r="Y616" i="1"/>
  <c r="W617" i="1"/>
  <c r="X617" i="1"/>
  <c r="Y617" i="1"/>
  <c r="W618" i="1"/>
  <c r="X618" i="1"/>
  <c r="Y618" i="1"/>
  <c r="W619" i="1"/>
  <c r="X619" i="1"/>
  <c r="Y619" i="1"/>
  <c r="W620" i="1"/>
  <c r="X620" i="1"/>
  <c r="Y620" i="1"/>
  <c r="W621" i="1"/>
  <c r="X621" i="1"/>
  <c r="Y621" i="1"/>
  <c r="W622" i="1"/>
  <c r="X622" i="1"/>
  <c r="Y622" i="1"/>
  <c r="W623" i="1"/>
  <c r="X623" i="1"/>
  <c r="Y623" i="1"/>
  <c r="W624" i="1"/>
  <c r="X624" i="1"/>
  <c r="Y624" i="1"/>
  <c r="W625" i="1"/>
  <c r="X625" i="1"/>
  <c r="Y625" i="1"/>
  <c r="W626" i="1"/>
  <c r="X626" i="1"/>
  <c r="Y626" i="1"/>
  <c r="W627" i="1"/>
  <c r="X627" i="1"/>
  <c r="Y627" i="1"/>
  <c r="W628" i="1"/>
  <c r="X628" i="1"/>
  <c r="Y628" i="1"/>
  <c r="W629" i="1"/>
  <c r="X629" i="1"/>
  <c r="Y629" i="1"/>
  <c r="W630" i="1"/>
  <c r="X630" i="1"/>
  <c r="Y630" i="1"/>
  <c r="W631" i="1"/>
  <c r="X631" i="1"/>
  <c r="Y631" i="1"/>
  <c r="W632" i="1"/>
  <c r="X632" i="1"/>
  <c r="Y632" i="1"/>
  <c r="W633" i="1"/>
  <c r="X633" i="1"/>
  <c r="Y633" i="1"/>
  <c r="W634" i="1"/>
  <c r="X634" i="1"/>
  <c r="Y634" i="1"/>
  <c r="W635" i="1"/>
  <c r="X635" i="1"/>
  <c r="Y635" i="1"/>
  <c r="W636" i="1"/>
  <c r="X636" i="1"/>
  <c r="Y636" i="1"/>
  <c r="W637" i="1"/>
  <c r="X637" i="1"/>
  <c r="Y637" i="1"/>
  <c r="W638" i="1"/>
  <c r="X638" i="1"/>
  <c r="Y638" i="1"/>
  <c r="W639" i="1"/>
  <c r="X639" i="1"/>
  <c r="Y639" i="1"/>
  <c r="W640" i="1"/>
  <c r="X640" i="1"/>
  <c r="Y640" i="1"/>
  <c r="W641" i="1"/>
  <c r="X641" i="1"/>
  <c r="Y641" i="1"/>
  <c r="W642" i="1"/>
  <c r="X642" i="1"/>
  <c r="Y642" i="1"/>
  <c r="W643" i="1"/>
  <c r="X643" i="1"/>
  <c r="Y643" i="1"/>
  <c r="W644" i="1"/>
  <c r="X644" i="1"/>
  <c r="Y644" i="1"/>
  <c r="W645" i="1"/>
  <c r="X645" i="1"/>
  <c r="Y645" i="1"/>
  <c r="W646" i="1"/>
  <c r="X646" i="1"/>
  <c r="Y646" i="1"/>
  <c r="W647" i="1"/>
  <c r="X647" i="1"/>
  <c r="Y647" i="1"/>
  <c r="W648" i="1"/>
  <c r="X648" i="1"/>
  <c r="Y648" i="1"/>
  <c r="W649" i="1"/>
  <c r="X649" i="1"/>
  <c r="Y649" i="1"/>
  <c r="W650" i="1"/>
  <c r="X650" i="1"/>
  <c r="Y650" i="1"/>
  <c r="W651" i="1"/>
  <c r="X651" i="1"/>
  <c r="Y651" i="1"/>
  <c r="W652" i="1"/>
  <c r="X652" i="1"/>
  <c r="Y652" i="1"/>
  <c r="W653" i="1"/>
  <c r="X653" i="1"/>
  <c r="Y653" i="1"/>
  <c r="W654" i="1"/>
  <c r="X654" i="1"/>
  <c r="Y654" i="1"/>
  <c r="W655" i="1"/>
  <c r="X655" i="1"/>
  <c r="Y655" i="1"/>
  <c r="W656" i="1"/>
  <c r="X656" i="1"/>
  <c r="Y656" i="1"/>
  <c r="W657" i="1"/>
  <c r="X657" i="1"/>
  <c r="Y657" i="1"/>
  <c r="W658" i="1"/>
  <c r="X658" i="1"/>
  <c r="Y658" i="1"/>
  <c r="W659" i="1"/>
  <c r="X659" i="1"/>
  <c r="Y659" i="1"/>
  <c r="W660" i="1"/>
  <c r="X660" i="1"/>
  <c r="Y660" i="1"/>
  <c r="W661" i="1"/>
  <c r="X661" i="1"/>
  <c r="Y661" i="1"/>
  <c r="W662" i="1"/>
  <c r="X662" i="1"/>
  <c r="Y662" i="1"/>
  <c r="W663" i="1"/>
  <c r="X663" i="1"/>
  <c r="Y663" i="1"/>
  <c r="W664" i="1"/>
  <c r="X664" i="1"/>
  <c r="Y664" i="1"/>
  <c r="W665" i="1"/>
  <c r="X665" i="1"/>
  <c r="Y665" i="1"/>
  <c r="W666" i="1"/>
  <c r="X666" i="1"/>
  <c r="Y666" i="1"/>
  <c r="W667" i="1"/>
  <c r="X667" i="1"/>
  <c r="Y667" i="1"/>
  <c r="W668" i="1"/>
  <c r="X668" i="1"/>
  <c r="Y668" i="1"/>
  <c r="W669" i="1"/>
  <c r="X669" i="1"/>
  <c r="Y669" i="1"/>
  <c r="W670" i="1"/>
  <c r="X670" i="1"/>
  <c r="Y670" i="1"/>
  <c r="W671" i="1"/>
  <c r="X671" i="1"/>
  <c r="Y671" i="1"/>
  <c r="W672" i="1"/>
  <c r="X672" i="1"/>
  <c r="Y672" i="1"/>
  <c r="W673" i="1"/>
  <c r="X673" i="1"/>
  <c r="Y673" i="1"/>
  <c r="W674" i="1"/>
  <c r="X674" i="1"/>
  <c r="Y674" i="1"/>
  <c r="W675" i="1"/>
  <c r="X675" i="1"/>
  <c r="Y675" i="1"/>
  <c r="W676" i="1"/>
  <c r="X676" i="1"/>
  <c r="Y676" i="1"/>
  <c r="W677" i="1"/>
  <c r="X677" i="1"/>
  <c r="Y677" i="1"/>
  <c r="W678" i="1"/>
  <c r="X678" i="1"/>
  <c r="Y678" i="1"/>
  <c r="W679" i="1"/>
  <c r="X679" i="1"/>
  <c r="Y679" i="1"/>
  <c r="W680" i="1"/>
  <c r="X680" i="1"/>
  <c r="Y680" i="1"/>
  <c r="W681" i="1"/>
  <c r="X681" i="1"/>
  <c r="Y681" i="1"/>
  <c r="W682" i="1"/>
  <c r="X682" i="1"/>
  <c r="Y682" i="1"/>
  <c r="W683" i="1"/>
  <c r="X683" i="1"/>
  <c r="Y683" i="1"/>
  <c r="W684" i="1"/>
  <c r="X684" i="1"/>
  <c r="Y684" i="1"/>
  <c r="W685" i="1"/>
  <c r="X685" i="1"/>
  <c r="Y685" i="1"/>
  <c r="W686" i="1"/>
  <c r="X686" i="1"/>
  <c r="Y686" i="1"/>
  <c r="W687" i="1"/>
  <c r="X687" i="1"/>
  <c r="Y687" i="1"/>
  <c r="W688" i="1"/>
  <c r="X688" i="1"/>
  <c r="Y688" i="1"/>
  <c r="W689" i="1"/>
  <c r="X689" i="1"/>
  <c r="Y689" i="1"/>
  <c r="W690" i="1"/>
  <c r="X690" i="1"/>
  <c r="Y690" i="1"/>
  <c r="W691" i="1"/>
  <c r="X691" i="1"/>
  <c r="Y691" i="1"/>
  <c r="W692" i="1"/>
  <c r="X692" i="1"/>
  <c r="Y692" i="1"/>
  <c r="W693" i="1"/>
  <c r="X693" i="1"/>
  <c r="Y693" i="1"/>
  <c r="W694" i="1"/>
  <c r="X694" i="1"/>
  <c r="Y694" i="1"/>
  <c r="W695" i="1"/>
  <c r="X695" i="1"/>
  <c r="Y695" i="1"/>
  <c r="W696" i="1"/>
  <c r="X696" i="1"/>
  <c r="Y696" i="1"/>
  <c r="W697" i="1"/>
  <c r="X697" i="1"/>
  <c r="Y697" i="1"/>
  <c r="W698" i="1"/>
  <c r="X698" i="1"/>
  <c r="Y698" i="1"/>
  <c r="W699" i="1"/>
  <c r="X699" i="1"/>
  <c r="Y699" i="1"/>
  <c r="W700" i="1"/>
  <c r="X700" i="1"/>
  <c r="Y700" i="1"/>
  <c r="W701" i="1"/>
  <c r="X701" i="1"/>
  <c r="Y701" i="1"/>
  <c r="W702" i="1"/>
  <c r="X702" i="1"/>
  <c r="Y702" i="1"/>
  <c r="W703" i="1"/>
  <c r="X703" i="1"/>
  <c r="Y703" i="1"/>
  <c r="W704" i="1"/>
  <c r="X704" i="1"/>
  <c r="Y704" i="1"/>
  <c r="W705" i="1"/>
  <c r="X705" i="1"/>
  <c r="Y705" i="1"/>
  <c r="W706" i="1"/>
  <c r="X706" i="1"/>
  <c r="Y706" i="1"/>
  <c r="W707" i="1"/>
  <c r="X707" i="1"/>
  <c r="Y707" i="1"/>
  <c r="W708" i="1"/>
  <c r="X708" i="1"/>
  <c r="Y708" i="1"/>
  <c r="W709" i="1"/>
  <c r="X709" i="1"/>
  <c r="Y709" i="1"/>
  <c r="W710" i="1"/>
  <c r="X710" i="1"/>
  <c r="Y710" i="1"/>
  <c r="W711" i="1"/>
  <c r="X711" i="1"/>
  <c r="Y711" i="1"/>
  <c r="W712" i="1"/>
  <c r="X712" i="1"/>
  <c r="Y712" i="1"/>
  <c r="W713" i="1"/>
  <c r="X713" i="1"/>
  <c r="Y713" i="1"/>
  <c r="W714" i="1"/>
  <c r="X714" i="1"/>
  <c r="Y714" i="1"/>
  <c r="W715" i="1"/>
  <c r="X715" i="1"/>
  <c r="Y715" i="1"/>
  <c r="W716" i="1"/>
  <c r="X716" i="1"/>
  <c r="Y716" i="1"/>
  <c r="W717" i="1"/>
  <c r="X717" i="1"/>
  <c r="Y717" i="1"/>
  <c r="W718" i="1"/>
  <c r="X718" i="1"/>
  <c r="Y718" i="1"/>
  <c r="W719" i="1"/>
  <c r="X719" i="1"/>
  <c r="Y719" i="1"/>
  <c r="W720" i="1"/>
  <c r="X720" i="1"/>
  <c r="Y720" i="1"/>
  <c r="W721" i="1"/>
  <c r="X721" i="1"/>
  <c r="Y721" i="1"/>
  <c r="W722" i="1"/>
  <c r="X722" i="1"/>
  <c r="Y722" i="1"/>
  <c r="W723" i="1"/>
  <c r="X723" i="1"/>
  <c r="Y723" i="1"/>
  <c r="W724" i="1"/>
  <c r="X724" i="1"/>
  <c r="Y724" i="1"/>
  <c r="W725" i="1"/>
  <c r="X725" i="1"/>
  <c r="Y725" i="1"/>
  <c r="W726" i="1"/>
  <c r="X726" i="1"/>
  <c r="Y726" i="1"/>
  <c r="W727" i="1"/>
  <c r="X727" i="1"/>
  <c r="Y727" i="1"/>
  <c r="W728" i="1"/>
  <c r="X728" i="1"/>
  <c r="Y728" i="1"/>
  <c r="W729" i="1"/>
  <c r="X729" i="1"/>
  <c r="Y729" i="1"/>
  <c r="W730" i="1"/>
  <c r="X730" i="1"/>
  <c r="Y730" i="1"/>
  <c r="W731" i="1"/>
  <c r="X731" i="1"/>
  <c r="Y731" i="1"/>
  <c r="W732" i="1"/>
  <c r="X732" i="1"/>
  <c r="Y732" i="1"/>
  <c r="W733" i="1"/>
  <c r="X733" i="1"/>
  <c r="Y733" i="1"/>
  <c r="W734" i="1"/>
  <c r="X734" i="1"/>
  <c r="Y734" i="1"/>
  <c r="W735" i="1"/>
  <c r="X735" i="1"/>
  <c r="Y735" i="1"/>
  <c r="W736" i="1"/>
  <c r="X736" i="1"/>
  <c r="Y736" i="1"/>
  <c r="W737" i="1"/>
  <c r="X737" i="1"/>
  <c r="Y737" i="1"/>
  <c r="W738" i="1"/>
  <c r="X738" i="1"/>
  <c r="Y738" i="1"/>
  <c r="W739" i="1"/>
  <c r="X739" i="1"/>
  <c r="Y739" i="1"/>
  <c r="W740" i="1"/>
  <c r="X740" i="1"/>
  <c r="Y740" i="1"/>
  <c r="W741" i="1"/>
  <c r="X741" i="1"/>
  <c r="Y741" i="1"/>
  <c r="W742" i="1"/>
  <c r="X742" i="1"/>
  <c r="Y742" i="1"/>
  <c r="W743" i="1"/>
  <c r="X743" i="1"/>
  <c r="Y743" i="1"/>
  <c r="W744" i="1"/>
  <c r="X744" i="1"/>
  <c r="Y744" i="1"/>
  <c r="W745" i="1"/>
  <c r="X745" i="1"/>
  <c r="Y745" i="1"/>
  <c r="W746" i="1"/>
  <c r="X746" i="1"/>
  <c r="Y746" i="1"/>
  <c r="W747" i="1"/>
  <c r="X747" i="1"/>
  <c r="Y747" i="1"/>
  <c r="W748" i="1"/>
  <c r="X748" i="1"/>
  <c r="Y748" i="1"/>
  <c r="W749" i="1"/>
  <c r="X749" i="1"/>
  <c r="Y749" i="1"/>
  <c r="W750" i="1"/>
  <c r="X750" i="1"/>
  <c r="Y750" i="1"/>
  <c r="W751" i="1"/>
  <c r="X751" i="1"/>
  <c r="Y751" i="1"/>
  <c r="W752" i="1"/>
  <c r="X752" i="1"/>
  <c r="Y752" i="1"/>
  <c r="W753" i="1"/>
  <c r="X753" i="1"/>
  <c r="Y753" i="1"/>
  <c r="W754" i="1"/>
  <c r="X754" i="1"/>
  <c r="Y754" i="1"/>
  <c r="W755" i="1"/>
  <c r="X755" i="1"/>
  <c r="Y755" i="1"/>
  <c r="W756" i="1"/>
  <c r="X756" i="1"/>
  <c r="Y756" i="1"/>
  <c r="W757" i="1"/>
  <c r="X757" i="1"/>
  <c r="Y757" i="1"/>
  <c r="W758" i="1"/>
  <c r="X758" i="1"/>
  <c r="Y758" i="1"/>
  <c r="W759" i="1"/>
  <c r="X759" i="1"/>
  <c r="Y759" i="1"/>
  <c r="W760" i="1"/>
  <c r="X760" i="1"/>
  <c r="Y760" i="1"/>
  <c r="W761" i="1"/>
  <c r="X761" i="1"/>
  <c r="Y761" i="1"/>
  <c r="W762" i="1"/>
  <c r="X762" i="1"/>
  <c r="Y762" i="1"/>
  <c r="W763" i="1"/>
  <c r="X763" i="1"/>
  <c r="Y763" i="1"/>
  <c r="W764" i="1"/>
  <c r="X764" i="1"/>
  <c r="Y764" i="1"/>
  <c r="W765" i="1"/>
  <c r="X765" i="1"/>
  <c r="Y765" i="1"/>
  <c r="W766" i="1"/>
  <c r="X766" i="1"/>
  <c r="Y766" i="1"/>
  <c r="W767" i="1"/>
  <c r="X767" i="1"/>
  <c r="Y767" i="1"/>
  <c r="W768" i="1"/>
  <c r="X768" i="1"/>
  <c r="Y768" i="1"/>
  <c r="W769" i="1"/>
  <c r="X769" i="1"/>
  <c r="Y769" i="1"/>
  <c r="W770" i="1"/>
  <c r="X770" i="1"/>
  <c r="Y770" i="1"/>
  <c r="W771" i="1"/>
  <c r="X771" i="1"/>
  <c r="Y771" i="1"/>
  <c r="W772" i="1"/>
  <c r="X772" i="1"/>
  <c r="Y772" i="1"/>
  <c r="W773" i="1"/>
  <c r="X773" i="1"/>
  <c r="Y773" i="1"/>
  <c r="W774" i="1"/>
  <c r="X774" i="1"/>
  <c r="Y774" i="1"/>
  <c r="W775" i="1"/>
  <c r="X775" i="1"/>
  <c r="Y775" i="1"/>
  <c r="W776" i="1"/>
  <c r="X776" i="1"/>
  <c r="Y776" i="1"/>
  <c r="W777" i="1"/>
  <c r="X777" i="1"/>
  <c r="Y777" i="1"/>
  <c r="W778" i="1"/>
  <c r="X778" i="1"/>
  <c r="Y778" i="1"/>
  <c r="W779" i="1"/>
  <c r="X779" i="1"/>
  <c r="Y779" i="1"/>
  <c r="W780" i="1"/>
  <c r="X780" i="1"/>
  <c r="Y780" i="1"/>
  <c r="W781" i="1"/>
  <c r="X781" i="1"/>
  <c r="Y781" i="1"/>
  <c r="W782" i="1"/>
  <c r="X782" i="1"/>
  <c r="Y782" i="1"/>
  <c r="W783" i="1"/>
  <c r="X783" i="1"/>
  <c r="Y783" i="1"/>
  <c r="W784" i="1"/>
  <c r="X784" i="1"/>
  <c r="Y784" i="1"/>
  <c r="W785" i="1"/>
  <c r="X785" i="1"/>
  <c r="Y785" i="1"/>
  <c r="W786" i="1"/>
  <c r="X786" i="1"/>
  <c r="Y786" i="1"/>
  <c r="W787" i="1"/>
  <c r="X787" i="1"/>
  <c r="Y787" i="1"/>
  <c r="W788" i="1"/>
  <c r="X788" i="1"/>
  <c r="Y788" i="1"/>
  <c r="W789" i="1"/>
  <c r="X789" i="1"/>
  <c r="Y789" i="1"/>
  <c r="W790" i="1"/>
  <c r="X790" i="1"/>
  <c r="Y790" i="1"/>
  <c r="W791" i="1"/>
  <c r="X791" i="1"/>
  <c r="Y791" i="1"/>
  <c r="W792" i="1"/>
  <c r="X792" i="1"/>
  <c r="Y792" i="1"/>
  <c r="W793" i="1"/>
  <c r="X793" i="1"/>
  <c r="Y793" i="1"/>
  <c r="W794" i="1"/>
  <c r="X794" i="1"/>
  <c r="Y794" i="1"/>
  <c r="W795" i="1"/>
  <c r="X795" i="1"/>
  <c r="Y795" i="1"/>
  <c r="W796" i="1"/>
  <c r="X796" i="1"/>
  <c r="Y796" i="1"/>
  <c r="W797" i="1"/>
  <c r="X797" i="1"/>
  <c r="Y797" i="1"/>
  <c r="W798" i="1"/>
  <c r="X798" i="1"/>
  <c r="Y798" i="1"/>
  <c r="W799" i="1"/>
  <c r="X799" i="1"/>
  <c r="Y799" i="1"/>
  <c r="X2" i="1"/>
  <c r="Y2" i="1"/>
  <c r="Z2" i="1"/>
  <c r="Q3" i="1"/>
  <c r="R3" i="1"/>
  <c r="S3" i="1"/>
  <c r="T3" i="1"/>
  <c r="U3" i="1"/>
  <c r="H18" i="3" s="1" a="1"/>
  <c r="H18" i="3" s="1"/>
  <c r="V3" i="1"/>
  <c r="Q4" i="1"/>
  <c r="R4" i="1"/>
  <c r="S4" i="1"/>
  <c r="T4" i="1"/>
  <c r="U4" i="1"/>
  <c r="V4" i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Q13" i="1"/>
  <c r="R13" i="1"/>
  <c r="S13" i="1"/>
  <c r="T13" i="1"/>
  <c r="U13" i="1"/>
  <c r="V13" i="1"/>
  <c r="Q14" i="1"/>
  <c r="R14" i="1"/>
  <c r="S14" i="1"/>
  <c r="T14" i="1"/>
  <c r="U14" i="1"/>
  <c r="V14" i="1"/>
  <c r="Q15" i="1"/>
  <c r="R15" i="1"/>
  <c r="S15" i="1"/>
  <c r="T15" i="1"/>
  <c r="U15" i="1"/>
  <c r="V15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  <c r="Q21" i="1"/>
  <c r="R21" i="1"/>
  <c r="S21" i="1"/>
  <c r="T21" i="1"/>
  <c r="U21" i="1"/>
  <c r="V21" i="1"/>
  <c r="Q22" i="1"/>
  <c r="R22" i="1"/>
  <c r="S22" i="1"/>
  <c r="T22" i="1"/>
  <c r="U22" i="1"/>
  <c r="V22" i="1"/>
  <c r="Q23" i="1"/>
  <c r="R23" i="1"/>
  <c r="S23" i="1"/>
  <c r="T23" i="1"/>
  <c r="U23" i="1"/>
  <c r="V23" i="1"/>
  <c r="Q24" i="1"/>
  <c r="R24" i="1"/>
  <c r="S24" i="1"/>
  <c r="T24" i="1"/>
  <c r="U24" i="1"/>
  <c r="V24" i="1"/>
  <c r="Q25" i="1"/>
  <c r="R25" i="1"/>
  <c r="S25" i="1"/>
  <c r="T25" i="1"/>
  <c r="U25" i="1"/>
  <c r="V25" i="1"/>
  <c r="Q26" i="1"/>
  <c r="R26" i="1"/>
  <c r="S26" i="1"/>
  <c r="T26" i="1"/>
  <c r="U26" i="1"/>
  <c r="V26" i="1"/>
  <c r="Q27" i="1"/>
  <c r="R27" i="1"/>
  <c r="S27" i="1"/>
  <c r="T27" i="1"/>
  <c r="U27" i="1"/>
  <c r="V27" i="1"/>
  <c r="Q28" i="1"/>
  <c r="R28" i="1"/>
  <c r="S28" i="1"/>
  <c r="T28" i="1"/>
  <c r="U28" i="1"/>
  <c r="V28" i="1"/>
  <c r="Q29" i="1"/>
  <c r="R29" i="1"/>
  <c r="S29" i="1"/>
  <c r="T29" i="1"/>
  <c r="U29" i="1"/>
  <c r="V29" i="1"/>
  <c r="Q30" i="1"/>
  <c r="R30" i="1"/>
  <c r="S30" i="1"/>
  <c r="T30" i="1"/>
  <c r="U30" i="1"/>
  <c r="V30" i="1"/>
  <c r="Q31" i="1"/>
  <c r="R31" i="1"/>
  <c r="S31" i="1"/>
  <c r="T31" i="1"/>
  <c r="U31" i="1"/>
  <c r="V31" i="1"/>
  <c r="Q32" i="1"/>
  <c r="R32" i="1"/>
  <c r="S32" i="1"/>
  <c r="T32" i="1"/>
  <c r="U32" i="1"/>
  <c r="V32" i="1"/>
  <c r="Q33" i="1"/>
  <c r="R33" i="1"/>
  <c r="S33" i="1"/>
  <c r="T33" i="1"/>
  <c r="U33" i="1"/>
  <c r="V33" i="1"/>
  <c r="Q34" i="1"/>
  <c r="R34" i="1"/>
  <c r="S34" i="1"/>
  <c r="T34" i="1"/>
  <c r="U34" i="1"/>
  <c r="V34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Q38" i="1"/>
  <c r="R38" i="1"/>
  <c r="S38" i="1"/>
  <c r="T38" i="1"/>
  <c r="U38" i="1"/>
  <c r="V38" i="1"/>
  <c r="Q39" i="1"/>
  <c r="R39" i="1"/>
  <c r="S39" i="1"/>
  <c r="T39" i="1"/>
  <c r="U39" i="1"/>
  <c r="V39" i="1"/>
  <c r="Q40" i="1"/>
  <c r="R40" i="1"/>
  <c r="S40" i="1"/>
  <c r="T40" i="1"/>
  <c r="U40" i="1"/>
  <c r="V40" i="1"/>
  <c r="Q41" i="1"/>
  <c r="R41" i="1"/>
  <c r="S41" i="1"/>
  <c r="T41" i="1"/>
  <c r="U41" i="1"/>
  <c r="V41" i="1"/>
  <c r="Q42" i="1"/>
  <c r="R42" i="1"/>
  <c r="S42" i="1"/>
  <c r="T42" i="1"/>
  <c r="U42" i="1"/>
  <c r="V42" i="1"/>
  <c r="Q43" i="1"/>
  <c r="R43" i="1"/>
  <c r="S43" i="1"/>
  <c r="T43" i="1"/>
  <c r="U43" i="1"/>
  <c r="V43" i="1"/>
  <c r="Q44" i="1"/>
  <c r="R44" i="1"/>
  <c r="S44" i="1"/>
  <c r="T44" i="1"/>
  <c r="U44" i="1"/>
  <c r="V44" i="1"/>
  <c r="Q45" i="1"/>
  <c r="R45" i="1"/>
  <c r="S45" i="1"/>
  <c r="T45" i="1"/>
  <c r="U45" i="1"/>
  <c r="V45" i="1"/>
  <c r="Q46" i="1"/>
  <c r="R46" i="1"/>
  <c r="S46" i="1"/>
  <c r="T46" i="1"/>
  <c r="U46" i="1"/>
  <c r="V46" i="1"/>
  <c r="Q47" i="1"/>
  <c r="R47" i="1"/>
  <c r="S47" i="1"/>
  <c r="T47" i="1"/>
  <c r="U47" i="1"/>
  <c r="V47" i="1"/>
  <c r="Q48" i="1"/>
  <c r="R48" i="1"/>
  <c r="S48" i="1"/>
  <c r="T48" i="1"/>
  <c r="U48" i="1"/>
  <c r="V48" i="1"/>
  <c r="Q49" i="1"/>
  <c r="R49" i="1"/>
  <c r="S49" i="1"/>
  <c r="T49" i="1"/>
  <c r="U49" i="1"/>
  <c r="V49" i="1"/>
  <c r="Q50" i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Q71" i="1"/>
  <c r="R71" i="1"/>
  <c r="S71" i="1"/>
  <c r="T71" i="1"/>
  <c r="U71" i="1"/>
  <c r="V71" i="1"/>
  <c r="Q72" i="1"/>
  <c r="R72" i="1"/>
  <c r="S72" i="1"/>
  <c r="T72" i="1"/>
  <c r="U72" i="1"/>
  <c r="V72" i="1"/>
  <c r="Q73" i="1"/>
  <c r="R73" i="1"/>
  <c r="S73" i="1"/>
  <c r="T73" i="1"/>
  <c r="U73" i="1"/>
  <c r="V73" i="1"/>
  <c r="Q74" i="1"/>
  <c r="R74" i="1"/>
  <c r="S74" i="1"/>
  <c r="T74" i="1"/>
  <c r="U74" i="1"/>
  <c r="V74" i="1"/>
  <c r="Q75" i="1"/>
  <c r="R75" i="1"/>
  <c r="S75" i="1"/>
  <c r="T75" i="1"/>
  <c r="U75" i="1"/>
  <c r="V75" i="1"/>
  <c r="Q76" i="1"/>
  <c r="R76" i="1"/>
  <c r="S76" i="1"/>
  <c r="T76" i="1"/>
  <c r="U76" i="1"/>
  <c r="V76" i="1"/>
  <c r="Q77" i="1"/>
  <c r="R77" i="1"/>
  <c r="S77" i="1"/>
  <c r="T77" i="1"/>
  <c r="U77" i="1"/>
  <c r="V77" i="1"/>
  <c r="Q78" i="1"/>
  <c r="R78" i="1"/>
  <c r="S78" i="1"/>
  <c r="T78" i="1"/>
  <c r="U78" i="1"/>
  <c r="V78" i="1"/>
  <c r="Q79" i="1"/>
  <c r="R79" i="1"/>
  <c r="S79" i="1"/>
  <c r="T79" i="1"/>
  <c r="U79" i="1"/>
  <c r="V79" i="1"/>
  <c r="Q80" i="1"/>
  <c r="R80" i="1"/>
  <c r="S80" i="1"/>
  <c r="T80" i="1"/>
  <c r="U80" i="1"/>
  <c r="V80" i="1"/>
  <c r="Q81" i="1"/>
  <c r="R81" i="1"/>
  <c r="S81" i="1"/>
  <c r="T81" i="1"/>
  <c r="U81" i="1"/>
  <c r="V81" i="1"/>
  <c r="Q82" i="1"/>
  <c r="R82" i="1"/>
  <c r="S82" i="1"/>
  <c r="T82" i="1"/>
  <c r="U82" i="1"/>
  <c r="V82" i="1"/>
  <c r="Q83" i="1"/>
  <c r="R83" i="1"/>
  <c r="S83" i="1"/>
  <c r="T83" i="1"/>
  <c r="U83" i="1"/>
  <c r="V83" i="1"/>
  <c r="Q84" i="1"/>
  <c r="R84" i="1"/>
  <c r="S84" i="1"/>
  <c r="T84" i="1"/>
  <c r="U84" i="1"/>
  <c r="V84" i="1"/>
  <c r="Q85" i="1"/>
  <c r="R85" i="1"/>
  <c r="S85" i="1"/>
  <c r="T85" i="1"/>
  <c r="U85" i="1"/>
  <c r="V85" i="1"/>
  <c r="Q86" i="1"/>
  <c r="R86" i="1"/>
  <c r="S86" i="1"/>
  <c r="T86" i="1"/>
  <c r="U86" i="1"/>
  <c r="V86" i="1"/>
  <c r="Q87" i="1"/>
  <c r="R87" i="1"/>
  <c r="S87" i="1"/>
  <c r="T87" i="1"/>
  <c r="U87" i="1"/>
  <c r="V87" i="1"/>
  <c r="Q88" i="1"/>
  <c r="R88" i="1"/>
  <c r="S88" i="1"/>
  <c r="T88" i="1"/>
  <c r="U88" i="1"/>
  <c r="V88" i="1"/>
  <c r="Q89" i="1"/>
  <c r="R89" i="1"/>
  <c r="S89" i="1"/>
  <c r="T89" i="1"/>
  <c r="U89" i="1"/>
  <c r="V89" i="1"/>
  <c r="Q90" i="1"/>
  <c r="R90" i="1"/>
  <c r="S90" i="1"/>
  <c r="T90" i="1"/>
  <c r="U90" i="1"/>
  <c r="V90" i="1"/>
  <c r="Q91" i="1"/>
  <c r="R91" i="1"/>
  <c r="S91" i="1"/>
  <c r="T91" i="1"/>
  <c r="U91" i="1"/>
  <c r="V91" i="1"/>
  <c r="Q92" i="1"/>
  <c r="R92" i="1"/>
  <c r="S92" i="1"/>
  <c r="T92" i="1"/>
  <c r="U92" i="1"/>
  <c r="V92" i="1"/>
  <c r="Q93" i="1"/>
  <c r="R93" i="1"/>
  <c r="S93" i="1"/>
  <c r="T93" i="1"/>
  <c r="U93" i="1"/>
  <c r="V93" i="1"/>
  <c r="Q94" i="1"/>
  <c r="R94" i="1"/>
  <c r="S94" i="1"/>
  <c r="T94" i="1"/>
  <c r="U94" i="1"/>
  <c r="V94" i="1"/>
  <c r="Q95" i="1"/>
  <c r="R95" i="1"/>
  <c r="S95" i="1"/>
  <c r="T95" i="1"/>
  <c r="U95" i="1"/>
  <c r="V95" i="1"/>
  <c r="Q96" i="1"/>
  <c r="R96" i="1"/>
  <c r="S96" i="1"/>
  <c r="T96" i="1"/>
  <c r="U96" i="1"/>
  <c r="V96" i="1"/>
  <c r="Q97" i="1"/>
  <c r="R97" i="1"/>
  <c r="S97" i="1"/>
  <c r="T97" i="1"/>
  <c r="U97" i="1"/>
  <c r="V97" i="1"/>
  <c r="Q98" i="1"/>
  <c r="R98" i="1"/>
  <c r="S98" i="1"/>
  <c r="T98" i="1"/>
  <c r="U98" i="1"/>
  <c r="V98" i="1"/>
  <c r="Q99" i="1"/>
  <c r="R99" i="1"/>
  <c r="S99" i="1"/>
  <c r="T99" i="1"/>
  <c r="U99" i="1"/>
  <c r="V99" i="1"/>
  <c r="Q100" i="1"/>
  <c r="R100" i="1"/>
  <c r="S100" i="1"/>
  <c r="T100" i="1"/>
  <c r="U100" i="1"/>
  <c r="V100" i="1"/>
  <c r="Q101" i="1"/>
  <c r="R101" i="1"/>
  <c r="S101" i="1"/>
  <c r="T101" i="1"/>
  <c r="U101" i="1"/>
  <c r="V101" i="1"/>
  <c r="Q102" i="1"/>
  <c r="R102" i="1"/>
  <c r="S102" i="1"/>
  <c r="T102" i="1"/>
  <c r="U102" i="1"/>
  <c r="V102" i="1"/>
  <c r="Q103" i="1"/>
  <c r="R103" i="1"/>
  <c r="S103" i="1"/>
  <c r="T103" i="1"/>
  <c r="U103" i="1"/>
  <c r="V103" i="1"/>
  <c r="Q104" i="1"/>
  <c r="R104" i="1"/>
  <c r="S104" i="1"/>
  <c r="T104" i="1"/>
  <c r="U104" i="1"/>
  <c r="V104" i="1"/>
  <c r="Q105" i="1"/>
  <c r="R105" i="1"/>
  <c r="S105" i="1"/>
  <c r="T105" i="1"/>
  <c r="U105" i="1"/>
  <c r="V105" i="1"/>
  <c r="Q106" i="1"/>
  <c r="R106" i="1"/>
  <c r="S106" i="1"/>
  <c r="T106" i="1"/>
  <c r="U106" i="1"/>
  <c r="V106" i="1"/>
  <c r="Q107" i="1"/>
  <c r="R107" i="1"/>
  <c r="S107" i="1"/>
  <c r="T107" i="1"/>
  <c r="U107" i="1"/>
  <c r="V107" i="1"/>
  <c r="Q108" i="1"/>
  <c r="R108" i="1"/>
  <c r="S108" i="1"/>
  <c r="T108" i="1"/>
  <c r="U108" i="1"/>
  <c r="V108" i="1"/>
  <c r="Q109" i="1"/>
  <c r="R109" i="1"/>
  <c r="S109" i="1"/>
  <c r="T109" i="1"/>
  <c r="U109" i="1"/>
  <c r="V109" i="1"/>
  <c r="Q110" i="1"/>
  <c r="R110" i="1"/>
  <c r="S110" i="1"/>
  <c r="T110" i="1"/>
  <c r="U110" i="1"/>
  <c r="V110" i="1"/>
  <c r="Q111" i="1"/>
  <c r="R111" i="1"/>
  <c r="S111" i="1"/>
  <c r="T111" i="1"/>
  <c r="U111" i="1"/>
  <c r="V111" i="1"/>
  <c r="Q112" i="1"/>
  <c r="R112" i="1"/>
  <c r="S112" i="1"/>
  <c r="T112" i="1"/>
  <c r="U112" i="1"/>
  <c r="V112" i="1"/>
  <c r="Q113" i="1"/>
  <c r="R113" i="1"/>
  <c r="S113" i="1"/>
  <c r="T113" i="1"/>
  <c r="U113" i="1"/>
  <c r="V113" i="1"/>
  <c r="Q114" i="1"/>
  <c r="R114" i="1"/>
  <c r="S114" i="1"/>
  <c r="T114" i="1"/>
  <c r="U114" i="1"/>
  <c r="V114" i="1"/>
  <c r="Q115" i="1"/>
  <c r="R115" i="1"/>
  <c r="S115" i="1"/>
  <c r="T115" i="1"/>
  <c r="U115" i="1"/>
  <c r="V115" i="1"/>
  <c r="Q116" i="1"/>
  <c r="R116" i="1"/>
  <c r="S116" i="1"/>
  <c r="T116" i="1"/>
  <c r="U116" i="1"/>
  <c r="V116" i="1"/>
  <c r="Q117" i="1"/>
  <c r="R117" i="1"/>
  <c r="S117" i="1"/>
  <c r="T117" i="1"/>
  <c r="U117" i="1"/>
  <c r="V117" i="1"/>
  <c r="Q118" i="1"/>
  <c r="R118" i="1"/>
  <c r="S118" i="1"/>
  <c r="T118" i="1"/>
  <c r="U118" i="1"/>
  <c r="V118" i="1"/>
  <c r="Q119" i="1"/>
  <c r="R119" i="1"/>
  <c r="S119" i="1"/>
  <c r="T119" i="1"/>
  <c r="U119" i="1"/>
  <c r="V119" i="1"/>
  <c r="Q120" i="1"/>
  <c r="R120" i="1"/>
  <c r="S120" i="1"/>
  <c r="T120" i="1"/>
  <c r="U120" i="1"/>
  <c r="V120" i="1"/>
  <c r="Q121" i="1"/>
  <c r="R121" i="1"/>
  <c r="S121" i="1"/>
  <c r="T121" i="1"/>
  <c r="U121" i="1"/>
  <c r="V121" i="1"/>
  <c r="Q122" i="1"/>
  <c r="R122" i="1"/>
  <c r="S122" i="1"/>
  <c r="T122" i="1"/>
  <c r="U122" i="1"/>
  <c r="V122" i="1"/>
  <c r="Q123" i="1"/>
  <c r="R123" i="1"/>
  <c r="S123" i="1"/>
  <c r="T123" i="1"/>
  <c r="U123" i="1"/>
  <c r="V123" i="1"/>
  <c r="Q124" i="1"/>
  <c r="R124" i="1"/>
  <c r="S124" i="1"/>
  <c r="T124" i="1"/>
  <c r="U124" i="1"/>
  <c r="V124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Q127" i="1"/>
  <c r="R127" i="1"/>
  <c r="S127" i="1"/>
  <c r="T127" i="1"/>
  <c r="U127" i="1"/>
  <c r="V127" i="1"/>
  <c r="Q128" i="1"/>
  <c r="R128" i="1"/>
  <c r="S128" i="1"/>
  <c r="T128" i="1"/>
  <c r="U128" i="1"/>
  <c r="V128" i="1"/>
  <c r="Q129" i="1"/>
  <c r="R129" i="1"/>
  <c r="S129" i="1"/>
  <c r="T129" i="1"/>
  <c r="U129" i="1"/>
  <c r="V129" i="1"/>
  <c r="Q130" i="1"/>
  <c r="R130" i="1"/>
  <c r="S130" i="1"/>
  <c r="T130" i="1"/>
  <c r="U130" i="1"/>
  <c r="V130" i="1"/>
  <c r="Q131" i="1"/>
  <c r="R131" i="1"/>
  <c r="S131" i="1"/>
  <c r="T131" i="1"/>
  <c r="U131" i="1"/>
  <c r="V131" i="1"/>
  <c r="Q132" i="1"/>
  <c r="R132" i="1"/>
  <c r="S132" i="1"/>
  <c r="T132" i="1"/>
  <c r="U132" i="1"/>
  <c r="V132" i="1"/>
  <c r="Q133" i="1"/>
  <c r="R133" i="1"/>
  <c r="S133" i="1"/>
  <c r="T133" i="1"/>
  <c r="U133" i="1"/>
  <c r="V133" i="1"/>
  <c r="Q134" i="1"/>
  <c r="R134" i="1"/>
  <c r="S134" i="1"/>
  <c r="T134" i="1"/>
  <c r="U134" i="1"/>
  <c r="V134" i="1"/>
  <c r="Q135" i="1"/>
  <c r="R135" i="1"/>
  <c r="S135" i="1"/>
  <c r="T135" i="1"/>
  <c r="U135" i="1"/>
  <c r="V135" i="1"/>
  <c r="Q136" i="1"/>
  <c r="R136" i="1"/>
  <c r="S136" i="1"/>
  <c r="T136" i="1"/>
  <c r="U136" i="1"/>
  <c r="V136" i="1"/>
  <c r="Q137" i="1"/>
  <c r="R137" i="1"/>
  <c r="S137" i="1"/>
  <c r="T137" i="1"/>
  <c r="U137" i="1"/>
  <c r="V137" i="1"/>
  <c r="Q138" i="1"/>
  <c r="R138" i="1"/>
  <c r="S138" i="1"/>
  <c r="T138" i="1"/>
  <c r="U138" i="1"/>
  <c r="V138" i="1"/>
  <c r="Q139" i="1"/>
  <c r="R139" i="1"/>
  <c r="S139" i="1"/>
  <c r="T139" i="1"/>
  <c r="U139" i="1"/>
  <c r="V139" i="1"/>
  <c r="Q140" i="1"/>
  <c r="R140" i="1"/>
  <c r="S140" i="1"/>
  <c r="T140" i="1"/>
  <c r="U140" i="1"/>
  <c r="V140" i="1"/>
  <c r="Q141" i="1"/>
  <c r="R141" i="1"/>
  <c r="S141" i="1"/>
  <c r="T141" i="1"/>
  <c r="U141" i="1"/>
  <c r="V141" i="1"/>
  <c r="Q142" i="1"/>
  <c r="R142" i="1"/>
  <c r="S142" i="1"/>
  <c r="T142" i="1"/>
  <c r="U142" i="1"/>
  <c r="V142" i="1"/>
  <c r="Q143" i="1"/>
  <c r="R143" i="1"/>
  <c r="S143" i="1"/>
  <c r="T143" i="1"/>
  <c r="U143" i="1"/>
  <c r="V143" i="1"/>
  <c r="Q144" i="1"/>
  <c r="R144" i="1"/>
  <c r="S144" i="1"/>
  <c r="T144" i="1"/>
  <c r="U144" i="1"/>
  <c r="V144" i="1"/>
  <c r="Q145" i="1"/>
  <c r="R145" i="1"/>
  <c r="S145" i="1"/>
  <c r="T145" i="1"/>
  <c r="U145" i="1"/>
  <c r="V145" i="1"/>
  <c r="Q146" i="1"/>
  <c r="R146" i="1"/>
  <c r="S146" i="1"/>
  <c r="T146" i="1"/>
  <c r="U146" i="1"/>
  <c r="V146" i="1"/>
  <c r="Q147" i="1"/>
  <c r="R147" i="1"/>
  <c r="S147" i="1"/>
  <c r="T147" i="1"/>
  <c r="U147" i="1"/>
  <c r="V147" i="1"/>
  <c r="Q148" i="1"/>
  <c r="R148" i="1"/>
  <c r="S148" i="1"/>
  <c r="T148" i="1"/>
  <c r="U148" i="1"/>
  <c r="V148" i="1"/>
  <c r="Q149" i="1"/>
  <c r="R149" i="1"/>
  <c r="S149" i="1"/>
  <c r="T149" i="1"/>
  <c r="U149" i="1"/>
  <c r="V149" i="1"/>
  <c r="Q150" i="1"/>
  <c r="R150" i="1"/>
  <c r="S150" i="1"/>
  <c r="T150" i="1"/>
  <c r="U150" i="1"/>
  <c r="V150" i="1"/>
  <c r="Q151" i="1"/>
  <c r="R151" i="1"/>
  <c r="S151" i="1"/>
  <c r="T151" i="1"/>
  <c r="U151" i="1"/>
  <c r="V151" i="1"/>
  <c r="Q152" i="1"/>
  <c r="R152" i="1"/>
  <c r="S152" i="1"/>
  <c r="T152" i="1"/>
  <c r="U152" i="1"/>
  <c r="V152" i="1"/>
  <c r="Q153" i="1"/>
  <c r="R153" i="1"/>
  <c r="S153" i="1"/>
  <c r="T153" i="1"/>
  <c r="U153" i="1"/>
  <c r="V153" i="1"/>
  <c r="Q154" i="1"/>
  <c r="R154" i="1"/>
  <c r="S154" i="1"/>
  <c r="T154" i="1"/>
  <c r="U154" i="1"/>
  <c r="V154" i="1"/>
  <c r="Q155" i="1"/>
  <c r="R155" i="1"/>
  <c r="S155" i="1"/>
  <c r="T155" i="1"/>
  <c r="U155" i="1"/>
  <c r="V155" i="1"/>
  <c r="Q156" i="1"/>
  <c r="R156" i="1"/>
  <c r="S156" i="1"/>
  <c r="T156" i="1"/>
  <c r="U156" i="1"/>
  <c r="V156" i="1"/>
  <c r="Q157" i="1"/>
  <c r="R157" i="1"/>
  <c r="S157" i="1"/>
  <c r="T157" i="1"/>
  <c r="U157" i="1"/>
  <c r="V157" i="1"/>
  <c r="Q158" i="1"/>
  <c r="R158" i="1"/>
  <c r="S158" i="1"/>
  <c r="T158" i="1"/>
  <c r="U158" i="1"/>
  <c r="V158" i="1"/>
  <c r="Q159" i="1"/>
  <c r="R159" i="1"/>
  <c r="S159" i="1"/>
  <c r="T159" i="1"/>
  <c r="U159" i="1"/>
  <c r="V159" i="1"/>
  <c r="Q160" i="1"/>
  <c r="R160" i="1"/>
  <c r="S160" i="1"/>
  <c r="T160" i="1"/>
  <c r="U160" i="1"/>
  <c r="V160" i="1"/>
  <c r="Q161" i="1"/>
  <c r="R161" i="1"/>
  <c r="S161" i="1"/>
  <c r="T161" i="1"/>
  <c r="U161" i="1"/>
  <c r="V161" i="1"/>
  <c r="Q162" i="1"/>
  <c r="R162" i="1"/>
  <c r="S162" i="1"/>
  <c r="T162" i="1"/>
  <c r="U162" i="1"/>
  <c r="V162" i="1"/>
  <c r="Q163" i="1"/>
  <c r="R163" i="1"/>
  <c r="S163" i="1"/>
  <c r="T163" i="1"/>
  <c r="U163" i="1"/>
  <c r="V163" i="1"/>
  <c r="Q164" i="1"/>
  <c r="R164" i="1"/>
  <c r="S164" i="1"/>
  <c r="T164" i="1"/>
  <c r="U164" i="1"/>
  <c r="V164" i="1"/>
  <c r="Q165" i="1"/>
  <c r="R165" i="1"/>
  <c r="S165" i="1"/>
  <c r="T165" i="1"/>
  <c r="U165" i="1"/>
  <c r="V165" i="1"/>
  <c r="Q166" i="1"/>
  <c r="R166" i="1"/>
  <c r="S166" i="1"/>
  <c r="T166" i="1"/>
  <c r="U166" i="1"/>
  <c r="V166" i="1"/>
  <c r="Q167" i="1"/>
  <c r="R167" i="1"/>
  <c r="S167" i="1"/>
  <c r="T167" i="1"/>
  <c r="U167" i="1"/>
  <c r="V167" i="1"/>
  <c r="Q168" i="1"/>
  <c r="R168" i="1"/>
  <c r="S168" i="1"/>
  <c r="T168" i="1"/>
  <c r="U168" i="1"/>
  <c r="V168" i="1"/>
  <c r="Q169" i="1"/>
  <c r="R169" i="1"/>
  <c r="S169" i="1"/>
  <c r="T169" i="1"/>
  <c r="U169" i="1"/>
  <c r="V169" i="1"/>
  <c r="Q170" i="1"/>
  <c r="R170" i="1"/>
  <c r="S170" i="1"/>
  <c r="T170" i="1"/>
  <c r="U170" i="1"/>
  <c r="V170" i="1"/>
  <c r="Q171" i="1"/>
  <c r="R171" i="1"/>
  <c r="S171" i="1"/>
  <c r="T171" i="1"/>
  <c r="U171" i="1"/>
  <c r="V171" i="1"/>
  <c r="Q172" i="1"/>
  <c r="R172" i="1"/>
  <c r="S172" i="1"/>
  <c r="T172" i="1"/>
  <c r="U172" i="1"/>
  <c r="V172" i="1"/>
  <c r="Q173" i="1"/>
  <c r="R173" i="1"/>
  <c r="S173" i="1"/>
  <c r="T173" i="1"/>
  <c r="U173" i="1"/>
  <c r="V173" i="1"/>
  <c r="Q174" i="1"/>
  <c r="R174" i="1"/>
  <c r="S174" i="1"/>
  <c r="T174" i="1"/>
  <c r="U174" i="1"/>
  <c r="V174" i="1"/>
  <c r="Q175" i="1"/>
  <c r="R175" i="1"/>
  <c r="S175" i="1"/>
  <c r="T175" i="1"/>
  <c r="U175" i="1"/>
  <c r="V175" i="1"/>
  <c r="Q176" i="1"/>
  <c r="R176" i="1"/>
  <c r="S176" i="1"/>
  <c r="T176" i="1"/>
  <c r="U176" i="1"/>
  <c r="V176" i="1"/>
  <c r="Q177" i="1"/>
  <c r="R177" i="1"/>
  <c r="S177" i="1"/>
  <c r="T177" i="1"/>
  <c r="U177" i="1"/>
  <c r="V177" i="1"/>
  <c r="Q178" i="1"/>
  <c r="R178" i="1"/>
  <c r="S178" i="1"/>
  <c r="T178" i="1"/>
  <c r="U178" i="1"/>
  <c r="V178" i="1"/>
  <c r="Q179" i="1"/>
  <c r="R179" i="1"/>
  <c r="S179" i="1"/>
  <c r="T179" i="1"/>
  <c r="U179" i="1"/>
  <c r="V179" i="1"/>
  <c r="Q180" i="1"/>
  <c r="R180" i="1"/>
  <c r="S180" i="1"/>
  <c r="T180" i="1"/>
  <c r="U180" i="1"/>
  <c r="V180" i="1"/>
  <c r="Q181" i="1"/>
  <c r="R181" i="1"/>
  <c r="S181" i="1"/>
  <c r="T181" i="1"/>
  <c r="U181" i="1"/>
  <c r="V181" i="1"/>
  <c r="Q182" i="1"/>
  <c r="R182" i="1"/>
  <c r="S182" i="1"/>
  <c r="T182" i="1"/>
  <c r="U182" i="1"/>
  <c r="V182" i="1"/>
  <c r="Q183" i="1"/>
  <c r="R183" i="1"/>
  <c r="S183" i="1"/>
  <c r="T183" i="1"/>
  <c r="U183" i="1"/>
  <c r="V183" i="1"/>
  <c r="Q184" i="1"/>
  <c r="R184" i="1"/>
  <c r="S184" i="1"/>
  <c r="T184" i="1"/>
  <c r="U184" i="1"/>
  <c r="V184" i="1"/>
  <c r="Q185" i="1"/>
  <c r="R185" i="1"/>
  <c r="S185" i="1"/>
  <c r="T185" i="1"/>
  <c r="U185" i="1"/>
  <c r="V185" i="1"/>
  <c r="Q186" i="1"/>
  <c r="R186" i="1"/>
  <c r="S186" i="1"/>
  <c r="T186" i="1"/>
  <c r="U186" i="1"/>
  <c r="V186" i="1"/>
  <c r="Q187" i="1"/>
  <c r="R187" i="1"/>
  <c r="S187" i="1"/>
  <c r="T187" i="1"/>
  <c r="U187" i="1"/>
  <c r="V187" i="1"/>
  <c r="Q188" i="1"/>
  <c r="R188" i="1"/>
  <c r="S188" i="1"/>
  <c r="T188" i="1"/>
  <c r="U188" i="1"/>
  <c r="V188" i="1"/>
  <c r="Q189" i="1"/>
  <c r="R189" i="1"/>
  <c r="S189" i="1"/>
  <c r="T189" i="1"/>
  <c r="U189" i="1"/>
  <c r="V189" i="1"/>
  <c r="Q190" i="1"/>
  <c r="R190" i="1"/>
  <c r="S190" i="1"/>
  <c r="T190" i="1"/>
  <c r="U190" i="1"/>
  <c r="V190" i="1"/>
  <c r="Q191" i="1"/>
  <c r="R191" i="1"/>
  <c r="S191" i="1"/>
  <c r="T191" i="1"/>
  <c r="U191" i="1"/>
  <c r="V191" i="1"/>
  <c r="Q192" i="1"/>
  <c r="R192" i="1"/>
  <c r="S192" i="1"/>
  <c r="T192" i="1"/>
  <c r="U192" i="1"/>
  <c r="V192" i="1"/>
  <c r="Q193" i="1"/>
  <c r="R193" i="1"/>
  <c r="S193" i="1"/>
  <c r="T193" i="1"/>
  <c r="U193" i="1"/>
  <c r="V193" i="1"/>
  <c r="Q194" i="1"/>
  <c r="R194" i="1"/>
  <c r="S194" i="1"/>
  <c r="T194" i="1"/>
  <c r="U194" i="1"/>
  <c r="V194" i="1"/>
  <c r="Q195" i="1"/>
  <c r="R195" i="1"/>
  <c r="S195" i="1"/>
  <c r="T195" i="1"/>
  <c r="U195" i="1"/>
  <c r="V195" i="1"/>
  <c r="Q196" i="1"/>
  <c r="R196" i="1"/>
  <c r="S196" i="1"/>
  <c r="T196" i="1"/>
  <c r="U196" i="1"/>
  <c r="V196" i="1"/>
  <c r="Q197" i="1"/>
  <c r="R197" i="1"/>
  <c r="S197" i="1"/>
  <c r="T197" i="1"/>
  <c r="U197" i="1"/>
  <c r="V197" i="1"/>
  <c r="Q198" i="1"/>
  <c r="R198" i="1"/>
  <c r="S198" i="1"/>
  <c r="T198" i="1"/>
  <c r="U198" i="1"/>
  <c r="V198" i="1"/>
  <c r="Q199" i="1"/>
  <c r="R199" i="1"/>
  <c r="S199" i="1"/>
  <c r="T199" i="1"/>
  <c r="U199" i="1"/>
  <c r="V199" i="1"/>
  <c r="Q200" i="1"/>
  <c r="R200" i="1"/>
  <c r="S200" i="1"/>
  <c r="T200" i="1"/>
  <c r="U200" i="1"/>
  <c r="V200" i="1"/>
  <c r="Q201" i="1"/>
  <c r="R201" i="1"/>
  <c r="S201" i="1"/>
  <c r="T201" i="1"/>
  <c r="U201" i="1"/>
  <c r="V201" i="1"/>
  <c r="Q202" i="1"/>
  <c r="R202" i="1"/>
  <c r="S202" i="1"/>
  <c r="T202" i="1"/>
  <c r="U202" i="1"/>
  <c r="V202" i="1"/>
  <c r="Q203" i="1"/>
  <c r="R203" i="1"/>
  <c r="S203" i="1"/>
  <c r="T203" i="1"/>
  <c r="U203" i="1"/>
  <c r="V203" i="1"/>
  <c r="Q204" i="1"/>
  <c r="R204" i="1"/>
  <c r="S204" i="1"/>
  <c r="T204" i="1"/>
  <c r="U204" i="1"/>
  <c r="V204" i="1"/>
  <c r="Q205" i="1"/>
  <c r="R205" i="1"/>
  <c r="S205" i="1"/>
  <c r="T205" i="1"/>
  <c r="U205" i="1"/>
  <c r="V205" i="1"/>
  <c r="Q206" i="1"/>
  <c r="R206" i="1"/>
  <c r="S206" i="1"/>
  <c r="T206" i="1"/>
  <c r="U206" i="1"/>
  <c r="V206" i="1"/>
  <c r="Q207" i="1"/>
  <c r="R207" i="1"/>
  <c r="S207" i="1"/>
  <c r="T207" i="1"/>
  <c r="U207" i="1"/>
  <c r="V207" i="1"/>
  <c r="Q208" i="1"/>
  <c r="R208" i="1"/>
  <c r="S208" i="1"/>
  <c r="T208" i="1"/>
  <c r="U208" i="1"/>
  <c r="V208" i="1"/>
  <c r="Q209" i="1"/>
  <c r="R209" i="1"/>
  <c r="S209" i="1"/>
  <c r="T209" i="1"/>
  <c r="U209" i="1"/>
  <c r="V209" i="1"/>
  <c r="Q210" i="1"/>
  <c r="R210" i="1"/>
  <c r="S210" i="1"/>
  <c r="T210" i="1"/>
  <c r="U210" i="1"/>
  <c r="V210" i="1"/>
  <c r="Q211" i="1"/>
  <c r="R211" i="1"/>
  <c r="S211" i="1"/>
  <c r="T211" i="1"/>
  <c r="U211" i="1"/>
  <c r="V211" i="1"/>
  <c r="Q212" i="1"/>
  <c r="R212" i="1"/>
  <c r="S212" i="1"/>
  <c r="T212" i="1"/>
  <c r="U212" i="1"/>
  <c r="V212" i="1"/>
  <c r="Q213" i="1"/>
  <c r="R213" i="1"/>
  <c r="S213" i="1"/>
  <c r="T213" i="1"/>
  <c r="U213" i="1"/>
  <c r="V213" i="1"/>
  <c r="Q214" i="1"/>
  <c r="R214" i="1"/>
  <c r="S214" i="1"/>
  <c r="T214" i="1"/>
  <c r="U214" i="1"/>
  <c r="V214" i="1"/>
  <c r="Q215" i="1"/>
  <c r="R215" i="1"/>
  <c r="S215" i="1"/>
  <c r="T215" i="1"/>
  <c r="U215" i="1"/>
  <c r="V215" i="1"/>
  <c r="Q216" i="1"/>
  <c r="R216" i="1"/>
  <c r="S216" i="1"/>
  <c r="T216" i="1"/>
  <c r="U216" i="1"/>
  <c r="V216" i="1"/>
  <c r="Q217" i="1"/>
  <c r="R217" i="1"/>
  <c r="S217" i="1"/>
  <c r="T217" i="1"/>
  <c r="U217" i="1"/>
  <c r="V217" i="1"/>
  <c r="Q218" i="1"/>
  <c r="R218" i="1"/>
  <c r="S218" i="1"/>
  <c r="T218" i="1"/>
  <c r="U218" i="1"/>
  <c r="V218" i="1"/>
  <c r="Q219" i="1"/>
  <c r="R219" i="1"/>
  <c r="S219" i="1"/>
  <c r="T219" i="1"/>
  <c r="U219" i="1"/>
  <c r="V219" i="1"/>
  <c r="Q220" i="1"/>
  <c r="R220" i="1"/>
  <c r="S220" i="1"/>
  <c r="T220" i="1"/>
  <c r="U220" i="1"/>
  <c r="V220" i="1"/>
  <c r="Q221" i="1"/>
  <c r="R221" i="1"/>
  <c r="S221" i="1"/>
  <c r="T221" i="1"/>
  <c r="U221" i="1"/>
  <c r="V221" i="1"/>
  <c r="Q222" i="1"/>
  <c r="R222" i="1"/>
  <c r="S222" i="1"/>
  <c r="T222" i="1"/>
  <c r="U222" i="1"/>
  <c r="V222" i="1"/>
  <c r="Q223" i="1"/>
  <c r="R223" i="1"/>
  <c r="S223" i="1"/>
  <c r="T223" i="1"/>
  <c r="U223" i="1"/>
  <c r="V223" i="1"/>
  <c r="Q224" i="1"/>
  <c r="R224" i="1"/>
  <c r="S224" i="1"/>
  <c r="T224" i="1"/>
  <c r="U224" i="1"/>
  <c r="V224" i="1"/>
  <c r="Q225" i="1"/>
  <c r="R225" i="1"/>
  <c r="S225" i="1"/>
  <c r="T225" i="1"/>
  <c r="U225" i="1"/>
  <c r="V225" i="1"/>
  <c r="Q226" i="1"/>
  <c r="R226" i="1"/>
  <c r="S226" i="1"/>
  <c r="T226" i="1"/>
  <c r="U226" i="1"/>
  <c r="V226" i="1"/>
  <c r="Q227" i="1"/>
  <c r="R227" i="1"/>
  <c r="S227" i="1"/>
  <c r="T227" i="1"/>
  <c r="U227" i="1"/>
  <c r="V227" i="1"/>
  <c r="Q228" i="1"/>
  <c r="R228" i="1"/>
  <c r="S228" i="1"/>
  <c r="T228" i="1"/>
  <c r="U228" i="1"/>
  <c r="V228" i="1"/>
  <c r="Q229" i="1"/>
  <c r="R229" i="1"/>
  <c r="S229" i="1"/>
  <c r="T229" i="1"/>
  <c r="U229" i="1"/>
  <c r="V229" i="1"/>
  <c r="Q230" i="1"/>
  <c r="R230" i="1"/>
  <c r="S230" i="1"/>
  <c r="T230" i="1"/>
  <c r="U230" i="1"/>
  <c r="V230" i="1"/>
  <c r="Q231" i="1"/>
  <c r="R231" i="1"/>
  <c r="S231" i="1"/>
  <c r="T231" i="1"/>
  <c r="U231" i="1"/>
  <c r="V231" i="1"/>
  <c r="Q232" i="1"/>
  <c r="R232" i="1"/>
  <c r="S232" i="1"/>
  <c r="T232" i="1"/>
  <c r="U232" i="1"/>
  <c r="V232" i="1"/>
  <c r="Q233" i="1"/>
  <c r="R233" i="1"/>
  <c r="S233" i="1"/>
  <c r="T233" i="1"/>
  <c r="U233" i="1"/>
  <c r="V233" i="1"/>
  <c r="Q234" i="1"/>
  <c r="R234" i="1"/>
  <c r="S234" i="1"/>
  <c r="T234" i="1"/>
  <c r="U234" i="1"/>
  <c r="V234" i="1"/>
  <c r="Q235" i="1"/>
  <c r="R235" i="1"/>
  <c r="S235" i="1"/>
  <c r="T235" i="1"/>
  <c r="U235" i="1"/>
  <c r="V235" i="1"/>
  <c r="Q236" i="1"/>
  <c r="R236" i="1"/>
  <c r="S236" i="1"/>
  <c r="T236" i="1"/>
  <c r="U236" i="1"/>
  <c r="V236" i="1"/>
  <c r="Q237" i="1"/>
  <c r="R237" i="1"/>
  <c r="S237" i="1"/>
  <c r="T237" i="1"/>
  <c r="U237" i="1"/>
  <c r="V237" i="1"/>
  <c r="Q238" i="1"/>
  <c r="R238" i="1"/>
  <c r="S238" i="1"/>
  <c r="T238" i="1"/>
  <c r="U238" i="1"/>
  <c r="V238" i="1"/>
  <c r="Q239" i="1"/>
  <c r="R239" i="1"/>
  <c r="S239" i="1"/>
  <c r="T239" i="1"/>
  <c r="U239" i="1"/>
  <c r="V239" i="1"/>
  <c r="Q240" i="1"/>
  <c r="R240" i="1"/>
  <c r="S240" i="1"/>
  <c r="T240" i="1"/>
  <c r="U240" i="1"/>
  <c r="V240" i="1"/>
  <c r="Q241" i="1"/>
  <c r="R241" i="1"/>
  <c r="S241" i="1"/>
  <c r="T241" i="1"/>
  <c r="U241" i="1"/>
  <c r="V241" i="1"/>
  <c r="Q242" i="1"/>
  <c r="R242" i="1"/>
  <c r="S242" i="1"/>
  <c r="T242" i="1"/>
  <c r="U242" i="1"/>
  <c r="V242" i="1"/>
  <c r="Q243" i="1"/>
  <c r="R243" i="1"/>
  <c r="S243" i="1"/>
  <c r="T243" i="1"/>
  <c r="U243" i="1"/>
  <c r="V243" i="1"/>
  <c r="Q244" i="1"/>
  <c r="R244" i="1"/>
  <c r="S244" i="1"/>
  <c r="T244" i="1"/>
  <c r="U244" i="1"/>
  <c r="V244" i="1"/>
  <c r="Q245" i="1"/>
  <c r="R245" i="1"/>
  <c r="S245" i="1"/>
  <c r="T245" i="1"/>
  <c r="U245" i="1"/>
  <c r="V245" i="1"/>
  <c r="Q246" i="1"/>
  <c r="R246" i="1"/>
  <c r="S246" i="1"/>
  <c r="T246" i="1"/>
  <c r="U246" i="1"/>
  <c r="V246" i="1"/>
  <c r="Q247" i="1"/>
  <c r="R247" i="1"/>
  <c r="S247" i="1"/>
  <c r="T247" i="1"/>
  <c r="U247" i="1"/>
  <c r="V247" i="1"/>
  <c r="Q248" i="1"/>
  <c r="R248" i="1"/>
  <c r="S248" i="1"/>
  <c r="T248" i="1"/>
  <c r="U248" i="1"/>
  <c r="V248" i="1"/>
  <c r="Q249" i="1"/>
  <c r="R249" i="1"/>
  <c r="S249" i="1"/>
  <c r="T249" i="1"/>
  <c r="U249" i="1"/>
  <c r="V249" i="1"/>
  <c r="Q250" i="1"/>
  <c r="R250" i="1"/>
  <c r="S250" i="1"/>
  <c r="T250" i="1"/>
  <c r="U250" i="1"/>
  <c r="V250" i="1"/>
  <c r="Q251" i="1"/>
  <c r="R251" i="1"/>
  <c r="S251" i="1"/>
  <c r="T251" i="1"/>
  <c r="U251" i="1"/>
  <c r="V251" i="1"/>
  <c r="Q252" i="1"/>
  <c r="R252" i="1"/>
  <c r="S252" i="1"/>
  <c r="T252" i="1"/>
  <c r="U252" i="1"/>
  <c r="V252" i="1"/>
  <c r="Q253" i="1"/>
  <c r="R253" i="1"/>
  <c r="S253" i="1"/>
  <c r="T253" i="1"/>
  <c r="U253" i="1"/>
  <c r="V253" i="1"/>
  <c r="Q254" i="1"/>
  <c r="R254" i="1"/>
  <c r="S254" i="1"/>
  <c r="T254" i="1"/>
  <c r="U254" i="1"/>
  <c r="V254" i="1"/>
  <c r="Q255" i="1"/>
  <c r="R255" i="1"/>
  <c r="S255" i="1"/>
  <c r="T255" i="1"/>
  <c r="U255" i="1"/>
  <c r="V255" i="1"/>
  <c r="Q256" i="1"/>
  <c r="R256" i="1"/>
  <c r="S256" i="1"/>
  <c r="T256" i="1"/>
  <c r="U256" i="1"/>
  <c r="V256" i="1"/>
  <c r="Q257" i="1"/>
  <c r="R257" i="1"/>
  <c r="S257" i="1"/>
  <c r="T257" i="1"/>
  <c r="U257" i="1"/>
  <c r="V257" i="1"/>
  <c r="Q258" i="1"/>
  <c r="R258" i="1"/>
  <c r="S258" i="1"/>
  <c r="T258" i="1"/>
  <c r="U258" i="1"/>
  <c r="V258" i="1"/>
  <c r="Q259" i="1"/>
  <c r="R259" i="1"/>
  <c r="S259" i="1"/>
  <c r="T259" i="1"/>
  <c r="U259" i="1"/>
  <c r="V259" i="1"/>
  <c r="Q260" i="1"/>
  <c r="R260" i="1"/>
  <c r="S260" i="1"/>
  <c r="T260" i="1"/>
  <c r="U260" i="1"/>
  <c r="V260" i="1"/>
  <c r="Q261" i="1"/>
  <c r="R261" i="1"/>
  <c r="S261" i="1"/>
  <c r="T261" i="1"/>
  <c r="U261" i="1"/>
  <c r="V261" i="1"/>
  <c r="Q262" i="1"/>
  <c r="R262" i="1"/>
  <c r="S262" i="1"/>
  <c r="T262" i="1"/>
  <c r="U262" i="1"/>
  <c r="V262" i="1"/>
  <c r="Q263" i="1"/>
  <c r="R263" i="1"/>
  <c r="S263" i="1"/>
  <c r="T263" i="1"/>
  <c r="U263" i="1"/>
  <c r="V263" i="1"/>
  <c r="Q264" i="1"/>
  <c r="R264" i="1"/>
  <c r="S264" i="1"/>
  <c r="T264" i="1"/>
  <c r="U264" i="1"/>
  <c r="V264" i="1"/>
  <c r="Q265" i="1"/>
  <c r="R265" i="1"/>
  <c r="S265" i="1"/>
  <c r="T265" i="1"/>
  <c r="U265" i="1"/>
  <c r="V265" i="1"/>
  <c r="Q266" i="1"/>
  <c r="R266" i="1"/>
  <c r="S266" i="1"/>
  <c r="T266" i="1"/>
  <c r="U266" i="1"/>
  <c r="V266" i="1"/>
  <c r="Q267" i="1"/>
  <c r="R267" i="1"/>
  <c r="S267" i="1"/>
  <c r="T267" i="1"/>
  <c r="U267" i="1"/>
  <c r="V267" i="1"/>
  <c r="Q268" i="1"/>
  <c r="R268" i="1"/>
  <c r="S268" i="1"/>
  <c r="T268" i="1"/>
  <c r="U268" i="1"/>
  <c r="V268" i="1"/>
  <c r="Q269" i="1"/>
  <c r="R269" i="1"/>
  <c r="S269" i="1"/>
  <c r="T269" i="1"/>
  <c r="U269" i="1"/>
  <c r="V269" i="1"/>
  <c r="Q270" i="1"/>
  <c r="R270" i="1"/>
  <c r="S270" i="1"/>
  <c r="T270" i="1"/>
  <c r="U270" i="1"/>
  <c r="V270" i="1"/>
  <c r="Q271" i="1"/>
  <c r="R271" i="1"/>
  <c r="S271" i="1"/>
  <c r="T271" i="1"/>
  <c r="U271" i="1"/>
  <c r="V271" i="1"/>
  <c r="Q272" i="1"/>
  <c r="R272" i="1"/>
  <c r="S272" i="1"/>
  <c r="T272" i="1"/>
  <c r="U272" i="1"/>
  <c r="V272" i="1"/>
  <c r="Q273" i="1"/>
  <c r="R273" i="1"/>
  <c r="S273" i="1"/>
  <c r="T273" i="1"/>
  <c r="U273" i="1"/>
  <c r="V273" i="1"/>
  <c r="Q274" i="1"/>
  <c r="R274" i="1"/>
  <c r="S274" i="1"/>
  <c r="T274" i="1"/>
  <c r="U274" i="1"/>
  <c r="V274" i="1"/>
  <c r="Q275" i="1"/>
  <c r="R275" i="1"/>
  <c r="S275" i="1"/>
  <c r="T275" i="1"/>
  <c r="U275" i="1"/>
  <c r="V275" i="1"/>
  <c r="Q276" i="1"/>
  <c r="R276" i="1"/>
  <c r="S276" i="1"/>
  <c r="T276" i="1"/>
  <c r="U276" i="1"/>
  <c r="V276" i="1"/>
  <c r="Q277" i="1"/>
  <c r="R277" i="1"/>
  <c r="S277" i="1"/>
  <c r="T277" i="1"/>
  <c r="U277" i="1"/>
  <c r="V277" i="1"/>
  <c r="Q278" i="1"/>
  <c r="R278" i="1"/>
  <c r="S278" i="1"/>
  <c r="T278" i="1"/>
  <c r="U278" i="1"/>
  <c r="V278" i="1"/>
  <c r="Q279" i="1"/>
  <c r="R279" i="1"/>
  <c r="S279" i="1"/>
  <c r="T279" i="1"/>
  <c r="U279" i="1"/>
  <c r="V279" i="1"/>
  <c r="Q280" i="1"/>
  <c r="R280" i="1"/>
  <c r="S280" i="1"/>
  <c r="T280" i="1"/>
  <c r="U280" i="1"/>
  <c r="V280" i="1"/>
  <c r="Q281" i="1"/>
  <c r="R281" i="1"/>
  <c r="S281" i="1"/>
  <c r="T281" i="1"/>
  <c r="U281" i="1"/>
  <c r="V281" i="1"/>
  <c r="Q282" i="1"/>
  <c r="R282" i="1"/>
  <c r="S282" i="1"/>
  <c r="T282" i="1"/>
  <c r="U282" i="1"/>
  <c r="V282" i="1"/>
  <c r="Q283" i="1"/>
  <c r="R283" i="1"/>
  <c r="S283" i="1"/>
  <c r="T283" i="1"/>
  <c r="U283" i="1"/>
  <c r="V283" i="1"/>
  <c r="Q284" i="1"/>
  <c r="R284" i="1"/>
  <c r="S284" i="1"/>
  <c r="T284" i="1"/>
  <c r="U284" i="1"/>
  <c r="V284" i="1"/>
  <c r="Q285" i="1"/>
  <c r="R285" i="1"/>
  <c r="S285" i="1"/>
  <c r="T285" i="1"/>
  <c r="U285" i="1"/>
  <c r="V285" i="1"/>
  <c r="Q286" i="1"/>
  <c r="R286" i="1"/>
  <c r="S286" i="1"/>
  <c r="T286" i="1"/>
  <c r="U286" i="1"/>
  <c r="V286" i="1"/>
  <c r="Q287" i="1"/>
  <c r="R287" i="1"/>
  <c r="S287" i="1"/>
  <c r="T287" i="1"/>
  <c r="U287" i="1"/>
  <c r="V287" i="1"/>
  <c r="Q288" i="1"/>
  <c r="R288" i="1"/>
  <c r="S288" i="1"/>
  <c r="T288" i="1"/>
  <c r="U288" i="1"/>
  <c r="V288" i="1"/>
  <c r="Q289" i="1"/>
  <c r="R289" i="1"/>
  <c r="S289" i="1"/>
  <c r="T289" i="1"/>
  <c r="U289" i="1"/>
  <c r="V289" i="1"/>
  <c r="Q290" i="1"/>
  <c r="R290" i="1"/>
  <c r="S290" i="1"/>
  <c r="T290" i="1"/>
  <c r="U290" i="1"/>
  <c r="V290" i="1"/>
  <c r="Q291" i="1"/>
  <c r="R291" i="1"/>
  <c r="S291" i="1"/>
  <c r="T291" i="1"/>
  <c r="U291" i="1"/>
  <c r="V291" i="1"/>
  <c r="Q292" i="1"/>
  <c r="R292" i="1"/>
  <c r="S292" i="1"/>
  <c r="T292" i="1"/>
  <c r="U292" i="1"/>
  <c r="V292" i="1"/>
  <c r="Q293" i="1"/>
  <c r="R293" i="1"/>
  <c r="S293" i="1"/>
  <c r="T293" i="1"/>
  <c r="U293" i="1"/>
  <c r="V293" i="1"/>
  <c r="Q294" i="1"/>
  <c r="R294" i="1"/>
  <c r="S294" i="1"/>
  <c r="T294" i="1"/>
  <c r="U294" i="1"/>
  <c r="V294" i="1"/>
  <c r="Q295" i="1"/>
  <c r="R295" i="1"/>
  <c r="S295" i="1"/>
  <c r="T295" i="1"/>
  <c r="U295" i="1"/>
  <c r="V295" i="1"/>
  <c r="Q296" i="1"/>
  <c r="R296" i="1"/>
  <c r="S296" i="1"/>
  <c r="T296" i="1"/>
  <c r="U296" i="1"/>
  <c r="V296" i="1"/>
  <c r="Q297" i="1"/>
  <c r="R297" i="1"/>
  <c r="S297" i="1"/>
  <c r="T297" i="1"/>
  <c r="U297" i="1"/>
  <c r="V297" i="1"/>
  <c r="Q298" i="1"/>
  <c r="R298" i="1"/>
  <c r="S298" i="1"/>
  <c r="T298" i="1"/>
  <c r="U298" i="1"/>
  <c r="V298" i="1"/>
  <c r="Q299" i="1"/>
  <c r="R299" i="1"/>
  <c r="S299" i="1"/>
  <c r="T299" i="1"/>
  <c r="U299" i="1"/>
  <c r="V299" i="1"/>
  <c r="Q300" i="1"/>
  <c r="R300" i="1"/>
  <c r="S300" i="1"/>
  <c r="T300" i="1"/>
  <c r="U300" i="1"/>
  <c r="V300" i="1"/>
  <c r="Q301" i="1"/>
  <c r="R301" i="1"/>
  <c r="S301" i="1"/>
  <c r="T301" i="1"/>
  <c r="U301" i="1"/>
  <c r="V301" i="1"/>
  <c r="Q302" i="1"/>
  <c r="R302" i="1"/>
  <c r="S302" i="1"/>
  <c r="T302" i="1"/>
  <c r="U302" i="1"/>
  <c r="V302" i="1"/>
  <c r="Q303" i="1"/>
  <c r="R303" i="1"/>
  <c r="S303" i="1"/>
  <c r="T303" i="1"/>
  <c r="U303" i="1"/>
  <c r="V303" i="1"/>
  <c r="Q304" i="1"/>
  <c r="R304" i="1"/>
  <c r="S304" i="1"/>
  <c r="T304" i="1"/>
  <c r="U304" i="1"/>
  <c r="V304" i="1"/>
  <c r="Q305" i="1"/>
  <c r="R305" i="1"/>
  <c r="S305" i="1"/>
  <c r="T305" i="1"/>
  <c r="U305" i="1"/>
  <c r="V305" i="1"/>
  <c r="Q306" i="1"/>
  <c r="R306" i="1"/>
  <c r="S306" i="1"/>
  <c r="T306" i="1"/>
  <c r="U306" i="1"/>
  <c r="V306" i="1"/>
  <c r="Q307" i="1"/>
  <c r="R307" i="1"/>
  <c r="S307" i="1"/>
  <c r="T307" i="1"/>
  <c r="U307" i="1"/>
  <c r="V307" i="1"/>
  <c r="Q308" i="1"/>
  <c r="R308" i="1"/>
  <c r="S308" i="1"/>
  <c r="T308" i="1"/>
  <c r="U308" i="1"/>
  <c r="V308" i="1"/>
  <c r="Q309" i="1"/>
  <c r="R309" i="1"/>
  <c r="S309" i="1"/>
  <c r="T309" i="1"/>
  <c r="U309" i="1"/>
  <c r="V309" i="1"/>
  <c r="Q310" i="1"/>
  <c r="R310" i="1"/>
  <c r="S310" i="1"/>
  <c r="T310" i="1"/>
  <c r="U310" i="1"/>
  <c r="V310" i="1"/>
  <c r="Q311" i="1"/>
  <c r="R311" i="1"/>
  <c r="S311" i="1"/>
  <c r="T311" i="1"/>
  <c r="U311" i="1"/>
  <c r="V311" i="1"/>
  <c r="Q312" i="1"/>
  <c r="R312" i="1"/>
  <c r="S312" i="1"/>
  <c r="T312" i="1"/>
  <c r="U312" i="1"/>
  <c r="V312" i="1"/>
  <c r="Q313" i="1"/>
  <c r="R313" i="1"/>
  <c r="S313" i="1"/>
  <c r="T313" i="1"/>
  <c r="U313" i="1"/>
  <c r="V313" i="1"/>
  <c r="Q314" i="1"/>
  <c r="R314" i="1"/>
  <c r="S314" i="1"/>
  <c r="T314" i="1"/>
  <c r="U314" i="1"/>
  <c r="V314" i="1"/>
  <c r="Q315" i="1"/>
  <c r="R315" i="1"/>
  <c r="S315" i="1"/>
  <c r="T315" i="1"/>
  <c r="U315" i="1"/>
  <c r="V315" i="1"/>
  <c r="Q316" i="1"/>
  <c r="R316" i="1"/>
  <c r="S316" i="1"/>
  <c r="T316" i="1"/>
  <c r="U316" i="1"/>
  <c r="V316" i="1"/>
  <c r="Q317" i="1"/>
  <c r="R317" i="1"/>
  <c r="S317" i="1"/>
  <c r="T317" i="1"/>
  <c r="U317" i="1"/>
  <c r="V317" i="1"/>
  <c r="Q318" i="1"/>
  <c r="R318" i="1"/>
  <c r="S318" i="1"/>
  <c r="T318" i="1"/>
  <c r="U318" i="1"/>
  <c r="V318" i="1"/>
  <c r="Q319" i="1"/>
  <c r="R319" i="1"/>
  <c r="S319" i="1"/>
  <c r="T319" i="1"/>
  <c r="U319" i="1"/>
  <c r="V319" i="1"/>
  <c r="Q320" i="1"/>
  <c r="R320" i="1"/>
  <c r="S320" i="1"/>
  <c r="T320" i="1"/>
  <c r="U320" i="1"/>
  <c r="V320" i="1"/>
  <c r="Q321" i="1"/>
  <c r="R321" i="1"/>
  <c r="S321" i="1"/>
  <c r="T321" i="1"/>
  <c r="U321" i="1"/>
  <c r="V321" i="1"/>
  <c r="Q322" i="1"/>
  <c r="R322" i="1"/>
  <c r="S322" i="1"/>
  <c r="T322" i="1"/>
  <c r="U322" i="1"/>
  <c r="V322" i="1"/>
  <c r="Q323" i="1"/>
  <c r="R323" i="1"/>
  <c r="S323" i="1"/>
  <c r="T323" i="1"/>
  <c r="U323" i="1"/>
  <c r="V323" i="1"/>
  <c r="Q324" i="1"/>
  <c r="R324" i="1"/>
  <c r="S324" i="1"/>
  <c r="T324" i="1"/>
  <c r="U324" i="1"/>
  <c r="V324" i="1"/>
  <c r="Q325" i="1"/>
  <c r="R325" i="1"/>
  <c r="S325" i="1"/>
  <c r="T325" i="1"/>
  <c r="U325" i="1"/>
  <c r="V325" i="1"/>
  <c r="Q326" i="1"/>
  <c r="R326" i="1"/>
  <c r="S326" i="1"/>
  <c r="T326" i="1"/>
  <c r="U326" i="1"/>
  <c r="V326" i="1"/>
  <c r="Q327" i="1"/>
  <c r="R327" i="1"/>
  <c r="S327" i="1"/>
  <c r="T327" i="1"/>
  <c r="U327" i="1"/>
  <c r="V327" i="1"/>
  <c r="Q328" i="1"/>
  <c r="R328" i="1"/>
  <c r="S328" i="1"/>
  <c r="T328" i="1"/>
  <c r="U328" i="1"/>
  <c r="V328" i="1"/>
  <c r="Q329" i="1"/>
  <c r="R329" i="1"/>
  <c r="S329" i="1"/>
  <c r="T329" i="1"/>
  <c r="U329" i="1"/>
  <c r="V329" i="1"/>
  <c r="Q330" i="1"/>
  <c r="R330" i="1"/>
  <c r="S330" i="1"/>
  <c r="T330" i="1"/>
  <c r="U330" i="1"/>
  <c r="V330" i="1"/>
  <c r="Q331" i="1"/>
  <c r="R331" i="1"/>
  <c r="S331" i="1"/>
  <c r="T331" i="1"/>
  <c r="U331" i="1"/>
  <c r="V331" i="1"/>
  <c r="Q332" i="1"/>
  <c r="R332" i="1"/>
  <c r="S332" i="1"/>
  <c r="T332" i="1"/>
  <c r="U332" i="1"/>
  <c r="V332" i="1"/>
  <c r="Q333" i="1"/>
  <c r="R333" i="1"/>
  <c r="S333" i="1"/>
  <c r="T333" i="1"/>
  <c r="U333" i="1"/>
  <c r="V333" i="1"/>
  <c r="Q334" i="1"/>
  <c r="R334" i="1"/>
  <c r="S334" i="1"/>
  <c r="T334" i="1"/>
  <c r="U334" i="1"/>
  <c r="V334" i="1"/>
  <c r="Q335" i="1"/>
  <c r="R335" i="1"/>
  <c r="S335" i="1"/>
  <c r="T335" i="1"/>
  <c r="U335" i="1"/>
  <c r="V335" i="1"/>
  <c r="Q336" i="1"/>
  <c r="R336" i="1"/>
  <c r="S336" i="1"/>
  <c r="T336" i="1"/>
  <c r="U336" i="1"/>
  <c r="V336" i="1"/>
  <c r="Q337" i="1"/>
  <c r="R337" i="1"/>
  <c r="S337" i="1"/>
  <c r="T337" i="1"/>
  <c r="U337" i="1"/>
  <c r="V337" i="1"/>
  <c r="Q338" i="1"/>
  <c r="R338" i="1"/>
  <c r="S338" i="1"/>
  <c r="T338" i="1"/>
  <c r="U338" i="1"/>
  <c r="V338" i="1"/>
  <c r="Q339" i="1"/>
  <c r="R339" i="1"/>
  <c r="S339" i="1"/>
  <c r="T339" i="1"/>
  <c r="U339" i="1"/>
  <c r="V339" i="1"/>
  <c r="Q340" i="1"/>
  <c r="R340" i="1"/>
  <c r="S340" i="1"/>
  <c r="T340" i="1"/>
  <c r="U340" i="1"/>
  <c r="V340" i="1"/>
  <c r="Q341" i="1"/>
  <c r="R341" i="1"/>
  <c r="S341" i="1"/>
  <c r="T341" i="1"/>
  <c r="U341" i="1"/>
  <c r="V341" i="1"/>
  <c r="Q342" i="1"/>
  <c r="R342" i="1"/>
  <c r="S342" i="1"/>
  <c r="T342" i="1"/>
  <c r="U342" i="1"/>
  <c r="V342" i="1"/>
  <c r="Q343" i="1"/>
  <c r="R343" i="1"/>
  <c r="S343" i="1"/>
  <c r="T343" i="1"/>
  <c r="U343" i="1"/>
  <c r="V343" i="1"/>
  <c r="Q344" i="1"/>
  <c r="R344" i="1"/>
  <c r="S344" i="1"/>
  <c r="T344" i="1"/>
  <c r="U344" i="1"/>
  <c r="V344" i="1"/>
  <c r="Q345" i="1"/>
  <c r="R345" i="1"/>
  <c r="S345" i="1"/>
  <c r="T345" i="1"/>
  <c r="U345" i="1"/>
  <c r="V345" i="1"/>
  <c r="Q346" i="1"/>
  <c r="R346" i="1"/>
  <c r="S346" i="1"/>
  <c r="T346" i="1"/>
  <c r="U346" i="1"/>
  <c r="V346" i="1"/>
  <c r="Q347" i="1"/>
  <c r="R347" i="1"/>
  <c r="S347" i="1"/>
  <c r="T347" i="1"/>
  <c r="U347" i="1"/>
  <c r="V347" i="1"/>
  <c r="Q348" i="1"/>
  <c r="R348" i="1"/>
  <c r="S348" i="1"/>
  <c r="T348" i="1"/>
  <c r="U348" i="1"/>
  <c r="V348" i="1"/>
  <c r="Q349" i="1"/>
  <c r="R349" i="1"/>
  <c r="S349" i="1"/>
  <c r="T349" i="1"/>
  <c r="U349" i="1"/>
  <c r="V349" i="1"/>
  <c r="Q350" i="1"/>
  <c r="R350" i="1"/>
  <c r="S350" i="1"/>
  <c r="T350" i="1"/>
  <c r="U350" i="1"/>
  <c r="V350" i="1"/>
  <c r="Q351" i="1"/>
  <c r="R351" i="1"/>
  <c r="S351" i="1"/>
  <c r="T351" i="1"/>
  <c r="U351" i="1"/>
  <c r="V351" i="1"/>
  <c r="Q352" i="1"/>
  <c r="R352" i="1"/>
  <c r="S352" i="1"/>
  <c r="T352" i="1"/>
  <c r="U352" i="1"/>
  <c r="V352" i="1"/>
  <c r="Q353" i="1"/>
  <c r="R353" i="1"/>
  <c r="S353" i="1"/>
  <c r="T353" i="1"/>
  <c r="U353" i="1"/>
  <c r="V353" i="1"/>
  <c r="Q354" i="1"/>
  <c r="R354" i="1"/>
  <c r="S354" i="1"/>
  <c r="T354" i="1"/>
  <c r="U354" i="1"/>
  <c r="V354" i="1"/>
  <c r="Q355" i="1"/>
  <c r="R355" i="1"/>
  <c r="S355" i="1"/>
  <c r="T355" i="1"/>
  <c r="U355" i="1"/>
  <c r="V355" i="1"/>
  <c r="Q356" i="1"/>
  <c r="R356" i="1"/>
  <c r="S356" i="1"/>
  <c r="T356" i="1"/>
  <c r="U356" i="1"/>
  <c r="V356" i="1"/>
  <c r="Q357" i="1"/>
  <c r="R357" i="1"/>
  <c r="S357" i="1"/>
  <c r="T357" i="1"/>
  <c r="U357" i="1"/>
  <c r="V357" i="1"/>
  <c r="Q358" i="1"/>
  <c r="R358" i="1"/>
  <c r="S358" i="1"/>
  <c r="T358" i="1"/>
  <c r="U358" i="1"/>
  <c r="V358" i="1"/>
  <c r="Q359" i="1"/>
  <c r="R359" i="1"/>
  <c r="S359" i="1"/>
  <c r="T359" i="1"/>
  <c r="U359" i="1"/>
  <c r="V359" i="1"/>
  <c r="Q360" i="1"/>
  <c r="R360" i="1"/>
  <c r="S360" i="1"/>
  <c r="T360" i="1"/>
  <c r="U360" i="1"/>
  <c r="V360" i="1"/>
  <c r="Q361" i="1"/>
  <c r="R361" i="1"/>
  <c r="S361" i="1"/>
  <c r="T361" i="1"/>
  <c r="U361" i="1"/>
  <c r="V361" i="1"/>
  <c r="Q362" i="1"/>
  <c r="R362" i="1"/>
  <c r="S362" i="1"/>
  <c r="T362" i="1"/>
  <c r="U362" i="1"/>
  <c r="V362" i="1"/>
  <c r="Q363" i="1"/>
  <c r="R363" i="1"/>
  <c r="S363" i="1"/>
  <c r="T363" i="1"/>
  <c r="U363" i="1"/>
  <c r="V363" i="1"/>
  <c r="Q364" i="1"/>
  <c r="R364" i="1"/>
  <c r="S364" i="1"/>
  <c r="T364" i="1"/>
  <c r="U364" i="1"/>
  <c r="V364" i="1"/>
  <c r="Q365" i="1"/>
  <c r="R365" i="1"/>
  <c r="S365" i="1"/>
  <c r="T365" i="1"/>
  <c r="U365" i="1"/>
  <c r="V365" i="1"/>
  <c r="Q366" i="1"/>
  <c r="R366" i="1"/>
  <c r="S366" i="1"/>
  <c r="T366" i="1"/>
  <c r="U366" i="1"/>
  <c r="V366" i="1"/>
  <c r="Q367" i="1"/>
  <c r="R367" i="1"/>
  <c r="S367" i="1"/>
  <c r="T367" i="1"/>
  <c r="U367" i="1"/>
  <c r="V367" i="1"/>
  <c r="Q368" i="1"/>
  <c r="R368" i="1"/>
  <c r="S368" i="1"/>
  <c r="T368" i="1"/>
  <c r="U368" i="1"/>
  <c r="V368" i="1"/>
  <c r="Q369" i="1"/>
  <c r="R369" i="1"/>
  <c r="S369" i="1"/>
  <c r="T369" i="1"/>
  <c r="U369" i="1"/>
  <c r="V369" i="1"/>
  <c r="Q370" i="1"/>
  <c r="R370" i="1"/>
  <c r="S370" i="1"/>
  <c r="T370" i="1"/>
  <c r="U370" i="1"/>
  <c r="V370" i="1"/>
  <c r="Q371" i="1"/>
  <c r="R371" i="1"/>
  <c r="S371" i="1"/>
  <c r="T371" i="1"/>
  <c r="U371" i="1"/>
  <c r="V371" i="1"/>
  <c r="Q372" i="1"/>
  <c r="R372" i="1"/>
  <c r="S372" i="1"/>
  <c r="T372" i="1"/>
  <c r="U372" i="1"/>
  <c r="V372" i="1"/>
  <c r="Q373" i="1"/>
  <c r="R373" i="1"/>
  <c r="S373" i="1"/>
  <c r="T373" i="1"/>
  <c r="U373" i="1"/>
  <c r="V373" i="1"/>
  <c r="Q374" i="1"/>
  <c r="R374" i="1"/>
  <c r="S374" i="1"/>
  <c r="T374" i="1"/>
  <c r="U374" i="1"/>
  <c r="V374" i="1"/>
  <c r="Q375" i="1"/>
  <c r="R375" i="1"/>
  <c r="S375" i="1"/>
  <c r="T375" i="1"/>
  <c r="U375" i="1"/>
  <c r="V375" i="1"/>
  <c r="Q376" i="1"/>
  <c r="R376" i="1"/>
  <c r="S376" i="1"/>
  <c r="T376" i="1"/>
  <c r="U376" i="1"/>
  <c r="V376" i="1"/>
  <c r="Q377" i="1"/>
  <c r="R377" i="1"/>
  <c r="S377" i="1"/>
  <c r="T377" i="1"/>
  <c r="U377" i="1"/>
  <c r="V377" i="1"/>
  <c r="Q378" i="1"/>
  <c r="R378" i="1"/>
  <c r="S378" i="1"/>
  <c r="T378" i="1"/>
  <c r="U378" i="1"/>
  <c r="V378" i="1"/>
  <c r="Q379" i="1"/>
  <c r="R379" i="1"/>
  <c r="S379" i="1"/>
  <c r="T379" i="1"/>
  <c r="U379" i="1"/>
  <c r="V379" i="1"/>
  <c r="Q380" i="1"/>
  <c r="R380" i="1"/>
  <c r="S380" i="1"/>
  <c r="T380" i="1"/>
  <c r="U380" i="1"/>
  <c r="V380" i="1"/>
  <c r="Q381" i="1"/>
  <c r="R381" i="1"/>
  <c r="S381" i="1"/>
  <c r="T381" i="1"/>
  <c r="U381" i="1"/>
  <c r="V381" i="1"/>
  <c r="Q382" i="1"/>
  <c r="R382" i="1"/>
  <c r="S382" i="1"/>
  <c r="T382" i="1"/>
  <c r="U382" i="1"/>
  <c r="V382" i="1"/>
  <c r="Q383" i="1"/>
  <c r="R383" i="1"/>
  <c r="S383" i="1"/>
  <c r="T383" i="1"/>
  <c r="U383" i="1"/>
  <c r="V383" i="1"/>
  <c r="Q384" i="1"/>
  <c r="R384" i="1"/>
  <c r="S384" i="1"/>
  <c r="T384" i="1"/>
  <c r="U384" i="1"/>
  <c r="V384" i="1"/>
  <c r="Q385" i="1"/>
  <c r="R385" i="1"/>
  <c r="S385" i="1"/>
  <c r="T385" i="1"/>
  <c r="U385" i="1"/>
  <c r="V385" i="1"/>
  <c r="Q386" i="1"/>
  <c r="R386" i="1"/>
  <c r="S386" i="1"/>
  <c r="T386" i="1"/>
  <c r="U386" i="1"/>
  <c r="V386" i="1"/>
  <c r="Q387" i="1"/>
  <c r="R387" i="1"/>
  <c r="S387" i="1"/>
  <c r="T387" i="1"/>
  <c r="U387" i="1"/>
  <c r="V387" i="1"/>
  <c r="Q388" i="1"/>
  <c r="R388" i="1"/>
  <c r="S388" i="1"/>
  <c r="T388" i="1"/>
  <c r="U388" i="1"/>
  <c r="V388" i="1"/>
  <c r="Q389" i="1"/>
  <c r="R389" i="1"/>
  <c r="S389" i="1"/>
  <c r="T389" i="1"/>
  <c r="U389" i="1"/>
  <c r="V389" i="1"/>
  <c r="Q390" i="1"/>
  <c r="R390" i="1"/>
  <c r="S390" i="1"/>
  <c r="T390" i="1"/>
  <c r="U390" i="1"/>
  <c r="V390" i="1"/>
  <c r="Q391" i="1"/>
  <c r="R391" i="1"/>
  <c r="S391" i="1"/>
  <c r="T391" i="1"/>
  <c r="U391" i="1"/>
  <c r="V391" i="1"/>
  <c r="Q392" i="1"/>
  <c r="R392" i="1"/>
  <c r="S392" i="1"/>
  <c r="T392" i="1"/>
  <c r="U392" i="1"/>
  <c r="V392" i="1"/>
  <c r="Q393" i="1"/>
  <c r="R393" i="1"/>
  <c r="S393" i="1"/>
  <c r="T393" i="1"/>
  <c r="U393" i="1"/>
  <c r="V393" i="1"/>
  <c r="Q394" i="1"/>
  <c r="R394" i="1"/>
  <c r="S394" i="1"/>
  <c r="T394" i="1"/>
  <c r="U394" i="1"/>
  <c r="V394" i="1"/>
  <c r="Q395" i="1"/>
  <c r="R395" i="1"/>
  <c r="S395" i="1"/>
  <c r="T395" i="1"/>
  <c r="U395" i="1"/>
  <c r="V395" i="1"/>
  <c r="Q396" i="1"/>
  <c r="R396" i="1"/>
  <c r="S396" i="1"/>
  <c r="T396" i="1"/>
  <c r="U396" i="1"/>
  <c r="V396" i="1"/>
  <c r="Q397" i="1"/>
  <c r="R397" i="1"/>
  <c r="S397" i="1"/>
  <c r="T397" i="1"/>
  <c r="U397" i="1"/>
  <c r="V397" i="1"/>
  <c r="Q398" i="1"/>
  <c r="R398" i="1"/>
  <c r="S398" i="1"/>
  <c r="T398" i="1"/>
  <c r="U398" i="1"/>
  <c r="V398" i="1"/>
  <c r="Q399" i="1"/>
  <c r="R399" i="1"/>
  <c r="S399" i="1"/>
  <c r="T399" i="1"/>
  <c r="U399" i="1"/>
  <c r="V399" i="1"/>
  <c r="Q400" i="1"/>
  <c r="R400" i="1"/>
  <c r="S400" i="1"/>
  <c r="T400" i="1"/>
  <c r="U400" i="1"/>
  <c r="V400" i="1"/>
  <c r="Q401" i="1"/>
  <c r="R401" i="1"/>
  <c r="S401" i="1"/>
  <c r="T401" i="1"/>
  <c r="U401" i="1"/>
  <c r="V401" i="1"/>
  <c r="Q402" i="1"/>
  <c r="R402" i="1"/>
  <c r="S402" i="1"/>
  <c r="T402" i="1"/>
  <c r="U402" i="1"/>
  <c r="V402" i="1"/>
  <c r="Q403" i="1"/>
  <c r="R403" i="1"/>
  <c r="S403" i="1"/>
  <c r="T403" i="1"/>
  <c r="U403" i="1"/>
  <c r="V403" i="1"/>
  <c r="Q404" i="1"/>
  <c r="R404" i="1"/>
  <c r="S404" i="1"/>
  <c r="T404" i="1"/>
  <c r="U404" i="1"/>
  <c r="V404" i="1"/>
  <c r="Q405" i="1"/>
  <c r="R405" i="1"/>
  <c r="S405" i="1"/>
  <c r="T405" i="1"/>
  <c r="U405" i="1"/>
  <c r="V405" i="1"/>
  <c r="Q406" i="1"/>
  <c r="R406" i="1"/>
  <c r="S406" i="1"/>
  <c r="T406" i="1"/>
  <c r="U406" i="1"/>
  <c r="V406" i="1"/>
  <c r="Q407" i="1"/>
  <c r="R407" i="1"/>
  <c r="S407" i="1"/>
  <c r="T407" i="1"/>
  <c r="U407" i="1"/>
  <c r="V407" i="1"/>
  <c r="Q408" i="1"/>
  <c r="R408" i="1"/>
  <c r="S408" i="1"/>
  <c r="T408" i="1"/>
  <c r="U408" i="1"/>
  <c r="V408" i="1"/>
  <c r="Q409" i="1"/>
  <c r="R409" i="1"/>
  <c r="S409" i="1"/>
  <c r="T409" i="1"/>
  <c r="U409" i="1"/>
  <c r="V409" i="1"/>
  <c r="Q410" i="1"/>
  <c r="R410" i="1"/>
  <c r="S410" i="1"/>
  <c r="T410" i="1"/>
  <c r="U410" i="1"/>
  <c r="V410" i="1"/>
  <c r="Q411" i="1"/>
  <c r="R411" i="1"/>
  <c r="S411" i="1"/>
  <c r="T411" i="1"/>
  <c r="U411" i="1"/>
  <c r="V411" i="1"/>
  <c r="Q412" i="1"/>
  <c r="R412" i="1"/>
  <c r="S412" i="1"/>
  <c r="T412" i="1"/>
  <c r="U412" i="1"/>
  <c r="V412" i="1"/>
  <c r="Q413" i="1"/>
  <c r="R413" i="1"/>
  <c r="S413" i="1"/>
  <c r="T413" i="1"/>
  <c r="U413" i="1"/>
  <c r="V413" i="1"/>
  <c r="Q414" i="1"/>
  <c r="R414" i="1"/>
  <c r="S414" i="1"/>
  <c r="T414" i="1"/>
  <c r="U414" i="1"/>
  <c r="V414" i="1"/>
  <c r="Q415" i="1"/>
  <c r="R415" i="1"/>
  <c r="S415" i="1"/>
  <c r="T415" i="1"/>
  <c r="U415" i="1"/>
  <c r="V415" i="1"/>
  <c r="Q416" i="1"/>
  <c r="R416" i="1"/>
  <c r="S416" i="1"/>
  <c r="T416" i="1"/>
  <c r="U416" i="1"/>
  <c r="V416" i="1"/>
  <c r="Q417" i="1"/>
  <c r="R417" i="1"/>
  <c r="S417" i="1"/>
  <c r="T417" i="1"/>
  <c r="U417" i="1"/>
  <c r="V417" i="1"/>
  <c r="Q418" i="1"/>
  <c r="R418" i="1"/>
  <c r="S418" i="1"/>
  <c r="T418" i="1"/>
  <c r="U418" i="1"/>
  <c r="V418" i="1"/>
  <c r="Q419" i="1"/>
  <c r="R419" i="1"/>
  <c r="S419" i="1"/>
  <c r="T419" i="1"/>
  <c r="U419" i="1"/>
  <c r="V419" i="1"/>
  <c r="Q420" i="1"/>
  <c r="R420" i="1"/>
  <c r="S420" i="1"/>
  <c r="T420" i="1"/>
  <c r="U420" i="1"/>
  <c r="V420" i="1"/>
  <c r="Q421" i="1"/>
  <c r="R421" i="1"/>
  <c r="S421" i="1"/>
  <c r="T421" i="1"/>
  <c r="U421" i="1"/>
  <c r="V421" i="1"/>
  <c r="Q422" i="1"/>
  <c r="R422" i="1"/>
  <c r="S422" i="1"/>
  <c r="T422" i="1"/>
  <c r="U422" i="1"/>
  <c r="V422" i="1"/>
  <c r="Q423" i="1"/>
  <c r="R423" i="1"/>
  <c r="S423" i="1"/>
  <c r="T423" i="1"/>
  <c r="U423" i="1"/>
  <c r="V423" i="1"/>
  <c r="Q424" i="1"/>
  <c r="R424" i="1"/>
  <c r="S424" i="1"/>
  <c r="T424" i="1"/>
  <c r="U424" i="1"/>
  <c r="V424" i="1"/>
  <c r="Q425" i="1"/>
  <c r="R425" i="1"/>
  <c r="S425" i="1"/>
  <c r="T425" i="1"/>
  <c r="U425" i="1"/>
  <c r="V425" i="1"/>
  <c r="Q426" i="1"/>
  <c r="R426" i="1"/>
  <c r="S426" i="1"/>
  <c r="T426" i="1"/>
  <c r="U426" i="1"/>
  <c r="V426" i="1"/>
  <c r="Q427" i="1"/>
  <c r="R427" i="1"/>
  <c r="S427" i="1"/>
  <c r="T427" i="1"/>
  <c r="U427" i="1"/>
  <c r="V427" i="1"/>
  <c r="Q428" i="1"/>
  <c r="R428" i="1"/>
  <c r="S428" i="1"/>
  <c r="T428" i="1"/>
  <c r="U428" i="1"/>
  <c r="V428" i="1"/>
  <c r="Q429" i="1"/>
  <c r="R429" i="1"/>
  <c r="S429" i="1"/>
  <c r="T429" i="1"/>
  <c r="U429" i="1"/>
  <c r="V429" i="1"/>
  <c r="Q430" i="1"/>
  <c r="R430" i="1"/>
  <c r="S430" i="1"/>
  <c r="T430" i="1"/>
  <c r="U430" i="1"/>
  <c r="V430" i="1"/>
  <c r="Q431" i="1"/>
  <c r="R431" i="1"/>
  <c r="S431" i="1"/>
  <c r="T431" i="1"/>
  <c r="U431" i="1"/>
  <c r="V431" i="1"/>
  <c r="Q432" i="1"/>
  <c r="R432" i="1"/>
  <c r="S432" i="1"/>
  <c r="T432" i="1"/>
  <c r="U432" i="1"/>
  <c r="V432" i="1"/>
  <c r="Q433" i="1"/>
  <c r="R433" i="1"/>
  <c r="S433" i="1"/>
  <c r="T433" i="1"/>
  <c r="U433" i="1"/>
  <c r="V433" i="1"/>
  <c r="Q434" i="1"/>
  <c r="R434" i="1"/>
  <c r="S434" i="1"/>
  <c r="T434" i="1"/>
  <c r="U434" i="1"/>
  <c r="V434" i="1"/>
  <c r="Q435" i="1"/>
  <c r="R435" i="1"/>
  <c r="S435" i="1"/>
  <c r="T435" i="1"/>
  <c r="U435" i="1"/>
  <c r="V435" i="1"/>
  <c r="Q436" i="1"/>
  <c r="R436" i="1"/>
  <c r="S436" i="1"/>
  <c r="T436" i="1"/>
  <c r="U436" i="1"/>
  <c r="V436" i="1"/>
  <c r="Q437" i="1"/>
  <c r="R437" i="1"/>
  <c r="S437" i="1"/>
  <c r="T437" i="1"/>
  <c r="U437" i="1"/>
  <c r="V437" i="1"/>
  <c r="Q438" i="1"/>
  <c r="R438" i="1"/>
  <c r="S438" i="1"/>
  <c r="T438" i="1"/>
  <c r="U438" i="1"/>
  <c r="V438" i="1"/>
  <c r="Q439" i="1"/>
  <c r="R439" i="1"/>
  <c r="S439" i="1"/>
  <c r="T439" i="1"/>
  <c r="U439" i="1"/>
  <c r="V439" i="1"/>
  <c r="Q440" i="1"/>
  <c r="R440" i="1"/>
  <c r="S440" i="1"/>
  <c r="T440" i="1"/>
  <c r="U440" i="1"/>
  <c r="V440" i="1"/>
  <c r="Q441" i="1"/>
  <c r="R441" i="1"/>
  <c r="S441" i="1"/>
  <c r="T441" i="1"/>
  <c r="U441" i="1"/>
  <c r="V441" i="1"/>
  <c r="Q442" i="1"/>
  <c r="R442" i="1"/>
  <c r="S442" i="1"/>
  <c r="T442" i="1"/>
  <c r="U442" i="1"/>
  <c r="V442" i="1"/>
  <c r="Q443" i="1"/>
  <c r="R443" i="1"/>
  <c r="S443" i="1"/>
  <c r="T443" i="1"/>
  <c r="U443" i="1"/>
  <c r="V443" i="1"/>
  <c r="Q444" i="1"/>
  <c r="R444" i="1"/>
  <c r="S444" i="1"/>
  <c r="T444" i="1"/>
  <c r="U444" i="1"/>
  <c r="V444" i="1"/>
  <c r="Q445" i="1"/>
  <c r="R445" i="1"/>
  <c r="S445" i="1"/>
  <c r="T445" i="1"/>
  <c r="U445" i="1"/>
  <c r="V445" i="1"/>
  <c r="Q446" i="1"/>
  <c r="R446" i="1"/>
  <c r="S446" i="1"/>
  <c r="T446" i="1"/>
  <c r="U446" i="1"/>
  <c r="V446" i="1"/>
  <c r="Q447" i="1"/>
  <c r="R447" i="1"/>
  <c r="S447" i="1"/>
  <c r="T447" i="1"/>
  <c r="U447" i="1"/>
  <c r="V447" i="1"/>
  <c r="Q448" i="1"/>
  <c r="R448" i="1"/>
  <c r="S448" i="1"/>
  <c r="T448" i="1"/>
  <c r="U448" i="1"/>
  <c r="V448" i="1"/>
  <c r="Q449" i="1"/>
  <c r="R449" i="1"/>
  <c r="S449" i="1"/>
  <c r="T449" i="1"/>
  <c r="U449" i="1"/>
  <c r="V449" i="1"/>
  <c r="Q450" i="1"/>
  <c r="R450" i="1"/>
  <c r="S450" i="1"/>
  <c r="T450" i="1"/>
  <c r="U450" i="1"/>
  <c r="V450" i="1"/>
  <c r="Q451" i="1"/>
  <c r="R451" i="1"/>
  <c r="S451" i="1"/>
  <c r="T451" i="1"/>
  <c r="U451" i="1"/>
  <c r="V451" i="1"/>
  <c r="Q452" i="1"/>
  <c r="R452" i="1"/>
  <c r="S452" i="1"/>
  <c r="T452" i="1"/>
  <c r="U452" i="1"/>
  <c r="V452" i="1"/>
  <c r="Q453" i="1"/>
  <c r="R453" i="1"/>
  <c r="S453" i="1"/>
  <c r="T453" i="1"/>
  <c r="U453" i="1"/>
  <c r="V453" i="1"/>
  <c r="Q454" i="1"/>
  <c r="R454" i="1"/>
  <c r="S454" i="1"/>
  <c r="T454" i="1"/>
  <c r="U454" i="1"/>
  <c r="V454" i="1"/>
  <c r="Q455" i="1"/>
  <c r="R455" i="1"/>
  <c r="S455" i="1"/>
  <c r="T455" i="1"/>
  <c r="U455" i="1"/>
  <c r="V455" i="1"/>
  <c r="Q456" i="1"/>
  <c r="R456" i="1"/>
  <c r="S456" i="1"/>
  <c r="T456" i="1"/>
  <c r="U456" i="1"/>
  <c r="V456" i="1"/>
  <c r="Q457" i="1"/>
  <c r="R457" i="1"/>
  <c r="S457" i="1"/>
  <c r="T457" i="1"/>
  <c r="U457" i="1"/>
  <c r="V457" i="1"/>
  <c r="Q458" i="1"/>
  <c r="R458" i="1"/>
  <c r="S458" i="1"/>
  <c r="T458" i="1"/>
  <c r="U458" i="1"/>
  <c r="V458" i="1"/>
  <c r="Q459" i="1"/>
  <c r="R459" i="1"/>
  <c r="S459" i="1"/>
  <c r="T459" i="1"/>
  <c r="U459" i="1"/>
  <c r="V459" i="1"/>
  <c r="Q460" i="1"/>
  <c r="R460" i="1"/>
  <c r="S460" i="1"/>
  <c r="T460" i="1"/>
  <c r="U460" i="1"/>
  <c r="V460" i="1"/>
  <c r="Q461" i="1"/>
  <c r="R461" i="1"/>
  <c r="S461" i="1"/>
  <c r="T461" i="1"/>
  <c r="U461" i="1"/>
  <c r="V461" i="1"/>
  <c r="Q462" i="1"/>
  <c r="R462" i="1"/>
  <c r="S462" i="1"/>
  <c r="T462" i="1"/>
  <c r="U462" i="1"/>
  <c r="V462" i="1"/>
  <c r="Q463" i="1"/>
  <c r="R463" i="1"/>
  <c r="S463" i="1"/>
  <c r="T463" i="1"/>
  <c r="U463" i="1"/>
  <c r="V463" i="1"/>
  <c r="Q464" i="1"/>
  <c r="R464" i="1"/>
  <c r="S464" i="1"/>
  <c r="T464" i="1"/>
  <c r="U464" i="1"/>
  <c r="V464" i="1"/>
  <c r="Q465" i="1"/>
  <c r="R465" i="1"/>
  <c r="S465" i="1"/>
  <c r="T465" i="1"/>
  <c r="U465" i="1"/>
  <c r="V465" i="1"/>
  <c r="Q466" i="1"/>
  <c r="R466" i="1"/>
  <c r="S466" i="1"/>
  <c r="T466" i="1"/>
  <c r="U466" i="1"/>
  <c r="V466" i="1"/>
  <c r="Q467" i="1"/>
  <c r="R467" i="1"/>
  <c r="S467" i="1"/>
  <c r="T467" i="1"/>
  <c r="U467" i="1"/>
  <c r="V467" i="1"/>
  <c r="Q468" i="1"/>
  <c r="R468" i="1"/>
  <c r="S468" i="1"/>
  <c r="T468" i="1"/>
  <c r="U468" i="1"/>
  <c r="V468" i="1"/>
  <c r="Q469" i="1"/>
  <c r="R469" i="1"/>
  <c r="S469" i="1"/>
  <c r="T469" i="1"/>
  <c r="U469" i="1"/>
  <c r="V469" i="1"/>
  <c r="Q470" i="1"/>
  <c r="R470" i="1"/>
  <c r="S470" i="1"/>
  <c r="T470" i="1"/>
  <c r="U470" i="1"/>
  <c r="V470" i="1"/>
  <c r="Q471" i="1"/>
  <c r="R471" i="1"/>
  <c r="S471" i="1"/>
  <c r="T471" i="1"/>
  <c r="U471" i="1"/>
  <c r="V471" i="1"/>
  <c r="Q472" i="1"/>
  <c r="R472" i="1"/>
  <c r="S472" i="1"/>
  <c r="T472" i="1"/>
  <c r="U472" i="1"/>
  <c r="V472" i="1"/>
  <c r="Q473" i="1"/>
  <c r="R473" i="1"/>
  <c r="S473" i="1"/>
  <c r="T473" i="1"/>
  <c r="U473" i="1"/>
  <c r="V473" i="1"/>
  <c r="Q474" i="1"/>
  <c r="R474" i="1"/>
  <c r="S474" i="1"/>
  <c r="T474" i="1"/>
  <c r="U474" i="1"/>
  <c r="V474" i="1"/>
  <c r="Q475" i="1"/>
  <c r="R475" i="1"/>
  <c r="S475" i="1"/>
  <c r="T475" i="1"/>
  <c r="U475" i="1"/>
  <c r="V475" i="1"/>
  <c r="Q476" i="1"/>
  <c r="R476" i="1"/>
  <c r="S476" i="1"/>
  <c r="T476" i="1"/>
  <c r="U476" i="1"/>
  <c r="V476" i="1"/>
  <c r="Q477" i="1"/>
  <c r="R477" i="1"/>
  <c r="S477" i="1"/>
  <c r="T477" i="1"/>
  <c r="U477" i="1"/>
  <c r="V477" i="1"/>
  <c r="Q478" i="1"/>
  <c r="R478" i="1"/>
  <c r="S478" i="1"/>
  <c r="T478" i="1"/>
  <c r="U478" i="1"/>
  <c r="V478" i="1"/>
  <c r="Q479" i="1"/>
  <c r="R479" i="1"/>
  <c r="S479" i="1"/>
  <c r="T479" i="1"/>
  <c r="U479" i="1"/>
  <c r="V479" i="1"/>
  <c r="Q480" i="1"/>
  <c r="R480" i="1"/>
  <c r="S480" i="1"/>
  <c r="T480" i="1"/>
  <c r="U480" i="1"/>
  <c r="V480" i="1"/>
  <c r="Q481" i="1"/>
  <c r="R481" i="1"/>
  <c r="S481" i="1"/>
  <c r="T481" i="1"/>
  <c r="U481" i="1"/>
  <c r="V481" i="1"/>
  <c r="Q482" i="1"/>
  <c r="R482" i="1"/>
  <c r="S482" i="1"/>
  <c r="T482" i="1"/>
  <c r="U482" i="1"/>
  <c r="V482" i="1"/>
  <c r="Q483" i="1"/>
  <c r="R483" i="1"/>
  <c r="S483" i="1"/>
  <c r="T483" i="1"/>
  <c r="U483" i="1"/>
  <c r="V483" i="1"/>
  <c r="Q484" i="1"/>
  <c r="R484" i="1"/>
  <c r="S484" i="1"/>
  <c r="T484" i="1"/>
  <c r="U484" i="1"/>
  <c r="V484" i="1"/>
  <c r="Q485" i="1"/>
  <c r="R485" i="1"/>
  <c r="S485" i="1"/>
  <c r="T485" i="1"/>
  <c r="U485" i="1"/>
  <c r="V485" i="1"/>
  <c r="Q486" i="1"/>
  <c r="R486" i="1"/>
  <c r="S486" i="1"/>
  <c r="T486" i="1"/>
  <c r="U486" i="1"/>
  <c r="V486" i="1"/>
  <c r="Q487" i="1"/>
  <c r="R487" i="1"/>
  <c r="S487" i="1"/>
  <c r="T487" i="1"/>
  <c r="U487" i="1"/>
  <c r="V487" i="1"/>
  <c r="Q488" i="1"/>
  <c r="R488" i="1"/>
  <c r="S488" i="1"/>
  <c r="T488" i="1"/>
  <c r="U488" i="1"/>
  <c r="V488" i="1"/>
  <c r="Q489" i="1"/>
  <c r="R489" i="1"/>
  <c r="S489" i="1"/>
  <c r="T489" i="1"/>
  <c r="U489" i="1"/>
  <c r="V489" i="1"/>
  <c r="Q490" i="1"/>
  <c r="R490" i="1"/>
  <c r="S490" i="1"/>
  <c r="T490" i="1"/>
  <c r="U490" i="1"/>
  <c r="V490" i="1"/>
  <c r="Q491" i="1"/>
  <c r="R491" i="1"/>
  <c r="S491" i="1"/>
  <c r="T491" i="1"/>
  <c r="U491" i="1"/>
  <c r="V491" i="1"/>
  <c r="Q492" i="1"/>
  <c r="R492" i="1"/>
  <c r="S492" i="1"/>
  <c r="T492" i="1"/>
  <c r="U492" i="1"/>
  <c r="V492" i="1"/>
  <c r="Q493" i="1"/>
  <c r="R493" i="1"/>
  <c r="S493" i="1"/>
  <c r="T493" i="1"/>
  <c r="U493" i="1"/>
  <c r="V493" i="1"/>
  <c r="Q494" i="1"/>
  <c r="R494" i="1"/>
  <c r="S494" i="1"/>
  <c r="T494" i="1"/>
  <c r="U494" i="1"/>
  <c r="V494" i="1"/>
  <c r="Q495" i="1"/>
  <c r="R495" i="1"/>
  <c r="S495" i="1"/>
  <c r="T495" i="1"/>
  <c r="U495" i="1"/>
  <c r="V495" i="1"/>
  <c r="Q496" i="1"/>
  <c r="R496" i="1"/>
  <c r="S496" i="1"/>
  <c r="T496" i="1"/>
  <c r="U496" i="1"/>
  <c r="V496" i="1"/>
  <c r="Q497" i="1"/>
  <c r="R497" i="1"/>
  <c r="S497" i="1"/>
  <c r="T497" i="1"/>
  <c r="U497" i="1"/>
  <c r="V497" i="1"/>
  <c r="Q498" i="1"/>
  <c r="R498" i="1"/>
  <c r="S498" i="1"/>
  <c r="T498" i="1"/>
  <c r="U498" i="1"/>
  <c r="V498" i="1"/>
  <c r="Q499" i="1"/>
  <c r="R499" i="1"/>
  <c r="S499" i="1"/>
  <c r="T499" i="1"/>
  <c r="U499" i="1"/>
  <c r="V499" i="1"/>
  <c r="Q500" i="1"/>
  <c r="R500" i="1"/>
  <c r="S500" i="1"/>
  <c r="T500" i="1"/>
  <c r="U500" i="1"/>
  <c r="V500" i="1"/>
  <c r="Q501" i="1"/>
  <c r="R501" i="1"/>
  <c r="S501" i="1"/>
  <c r="T501" i="1"/>
  <c r="U501" i="1"/>
  <c r="V501" i="1"/>
  <c r="Q502" i="1"/>
  <c r="R502" i="1"/>
  <c r="S502" i="1"/>
  <c r="T502" i="1"/>
  <c r="U502" i="1"/>
  <c r="V502" i="1"/>
  <c r="Q503" i="1"/>
  <c r="R503" i="1"/>
  <c r="S503" i="1"/>
  <c r="T503" i="1"/>
  <c r="U503" i="1"/>
  <c r="V503" i="1"/>
  <c r="Q504" i="1"/>
  <c r="R504" i="1"/>
  <c r="S504" i="1"/>
  <c r="T504" i="1"/>
  <c r="U504" i="1"/>
  <c r="V504" i="1"/>
  <c r="Q505" i="1"/>
  <c r="R505" i="1"/>
  <c r="S505" i="1"/>
  <c r="T505" i="1"/>
  <c r="U505" i="1"/>
  <c r="V505" i="1"/>
  <c r="Q506" i="1"/>
  <c r="R506" i="1"/>
  <c r="S506" i="1"/>
  <c r="T506" i="1"/>
  <c r="U506" i="1"/>
  <c r="V506" i="1"/>
  <c r="Q507" i="1"/>
  <c r="R507" i="1"/>
  <c r="S507" i="1"/>
  <c r="T507" i="1"/>
  <c r="U507" i="1"/>
  <c r="V507" i="1"/>
  <c r="Q508" i="1"/>
  <c r="R508" i="1"/>
  <c r="S508" i="1"/>
  <c r="T508" i="1"/>
  <c r="U508" i="1"/>
  <c r="V508" i="1"/>
  <c r="Q509" i="1"/>
  <c r="R509" i="1"/>
  <c r="S509" i="1"/>
  <c r="T509" i="1"/>
  <c r="U509" i="1"/>
  <c r="V509" i="1"/>
  <c r="Q510" i="1"/>
  <c r="R510" i="1"/>
  <c r="S510" i="1"/>
  <c r="T510" i="1"/>
  <c r="U510" i="1"/>
  <c r="V510" i="1"/>
  <c r="Q511" i="1"/>
  <c r="R511" i="1"/>
  <c r="S511" i="1"/>
  <c r="T511" i="1"/>
  <c r="U511" i="1"/>
  <c r="V511" i="1"/>
  <c r="Q512" i="1"/>
  <c r="R512" i="1"/>
  <c r="S512" i="1"/>
  <c r="T512" i="1"/>
  <c r="U512" i="1"/>
  <c r="V512" i="1"/>
  <c r="Q513" i="1"/>
  <c r="R513" i="1"/>
  <c r="S513" i="1"/>
  <c r="T513" i="1"/>
  <c r="U513" i="1"/>
  <c r="V513" i="1"/>
  <c r="Q514" i="1"/>
  <c r="R514" i="1"/>
  <c r="S514" i="1"/>
  <c r="T514" i="1"/>
  <c r="U514" i="1"/>
  <c r="V514" i="1"/>
  <c r="Q515" i="1"/>
  <c r="R515" i="1"/>
  <c r="S515" i="1"/>
  <c r="T515" i="1"/>
  <c r="U515" i="1"/>
  <c r="V515" i="1"/>
  <c r="Q516" i="1"/>
  <c r="R516" i="1"/>
  <c r="S516" i="1"/>
  <c r="T516" i="1"/>
  <c r="U516" i="1"/>
  <c r="V516" i="1"/>
  <c r="Q517" i="1"/>
  <c r="R517" i="1"/>
  <c r="S517" i="1"/>
  <c r="T517" i="1"/>
  <c r="U517" i="1"/>
  <c r="V517" i="1"/>
  <c r="Q518" i="1"/>
  <c r="R518" i="1"/>
  <c r="S518" i="1"/>
  <c r="T518" i="1"/>
  <c r="U518" i="1"/>
  <c r="V518" i="1"/>
  <c r="Q519" i="1"/>
  <c r="R519" i="1"/>
  <c r="S519" i="1"/>
  <c r="T519" i="1"/>
  <c r="U519" i="1"/>
  <c r="V519" i="1"/>
  <c r="Q520" i="1"/>
  <c r="R520" i="1"/>
  <c r="S520" i="1"/>
  <c r="T520" i="1"/>
  <c r="U520" i="1"/>
  <c r="V520" i="1"/>
  <c r="Q521" i="1"/>
  <c r="R521" i="1"/>
  <c r="S521" i="1"/>
  <c r="T521" i="1"/>
  <c r="U521" i="1"/>
  <c r="V521" i="1"/>
  <c r="Q522" i="1"/>
  <c r="R522" i="1"/>
  <c r="S522" i="1"/>
  <c r="T522" i="1"/>
  <c r="U522" i="1"/>
  <c r="V522" i="1"/>
  <c r="Q523" i="1"/>
  <c r="R523" i="1"/>
  <c r="S523" i="1"/>
  <c r="T523" i="1"/>
  <c r="U523" i="1"/>
  <c r="V523" i="1"/>
  <c r="Q524" i="1"/>
  <c r="R524" i="1"/>
  <c r="S524" i="1"/>
  <c r="T524" i="1"/>
  <c r="U524" i="1"/>
  <c r="V524" i="1"/>
  <c r="Q525" i="1"/>
  <c r="R525" i="1"/>
  <c r="S525" i="1"/>
  <c r="T525" i="1"/>
  <c r="U525" i="1"/>
  <c r="V525" i="1"/>
  <c r="Q526" i="1"/>
  <c r="R526" i="1"/>
  <c r="S526" i="1"/>
  <c r="T526" i="1"/>
  <c r="U526" i="1"/>
  <c r="V526" i="1"/>
  <c r="Q527" i="1"/>
  <c r="R527" i="1"/>
  <c r="S527" i="1"/>
  <c r="T527" i="1"/>
  <c r="U527" i="1"/>
  <c r="V527" i="1"/>
  <c r="Q528" i="1"/>
  <c r="R528" i="1"/>
  <c r="S528" i="1"/>
  <c r="T528" i="1"/>
  <c r="U528" i="1"/>
  <c r="V528" i="1"/>
  <c r="Q529" i="1"/>
  <c r="R529" i="1"/>
  <c r="S529" i="1"/>
  <c r="T529" i="1"/>
  <c r="U529" i="1"/>
  <c r="V529" i="1"/>
  <c r="Q530" i="1"/>
  <c r="R530" i="1"/>
  <c r="S530" i="1"/>
  <c r="T530" i="1"/>
  <c r="U530" i="1"/>
  <c r="V530" i="1"/>
  <c r="Q531" i="1"/>
  <c r="R531" i="1"/>
  <c r="S531" i="1"/>
  <c r="T531" i="1"/>
  <c r="U531" i="1"/>
  <c r="V531" i="1"/>
  <c r="Q532" i="1"/>
  <c r="R532" i="1"/>
  <c r="S532" i="1"/>
  <c r="T532" i="1"/>
  <c r="U532" i="1"/>
  <c r="V532" i="1"/>
  <c r="Q533" i="1"/>
  <c r="R533" i="1"/>
  <c r="S533" i="1"/>
  <c r="T533" i="1"/>
  <c r="U533" i="1"/>
  <c r="V533" i="1"/>
  <c r="Q534" i="1"/>
  <c r="R534" i="1"/>
  <c r="S534" i="1"/>
  <c r="T534" i="1"/>
  <c r="U534" i="1"/>
  <c r="V534" i="1"/>
  <c r="Q535" i="1"/>
  <c r="R535" i="1"/>
  <c r="S535" i="1"/>
  <c r="T535" i="1"/>
  <c r="U535" i="1"/>
  <c r="V535" i="1"/>
  <c r="Q536" i="1"/>
  <c r="R536" i="1"/>
  <c r="S536" i="1"/>
  <c r="T536" i="1"/>
  <c r="U536" i="1"/>
  <c r="V536" i="1"/>
  <c r="Q537" i="1"/>
  <c r="R537" i="1"/>
  <c r="S537" i="1"/>
  <c r="T537" i="1"/>
  <c r="U537" i="1"/>
  <c r="V537" i="1"/>
  <c r="Q538" i="1"/>
  <c r="R538" i="1"/>
  <c r="S538" i="1"/>
  <c r="T538" i="1"/>
  <c r="U538" i="1"/>
  <c r="V538" i="1"/>
  <c r="Q539" i="1"/>
  <c r="R539" i="1"/>
  <c r="S539" i="1"/>
  <c r="T539" i="1"/>
  <c r="U539" i="1"/>
  <c r="V539" i="1"/>
  <c r="Q540" i="1"/>
  <c r="R540" i="1"/>
  <c r="S540" i="1"/>
  <c r="T540" i="1"/>
  <c r="U540" i="1"/>
  <c r="V540" i="1"/>
  <c r="Q541" i="1"/>
  <c r="R541" i="1"/>
  <c r="S541" i="1"/>
  <c r="T541" i="1"/>
  <c r="U541" i="1"/>
  <c r="V541" i="1"/>
  <c r="Q542" i="1"/>
  <c r="R542" i="1"/>
  <c r="S542" i="1"/>
  <c r="T542" i="1"/>
  <c r="U542" i="1"/>
  <c r="V542" i="1"/>
  <c r="Q543" i="1"/>
  <c r="R543" i="1"/>
  <c r="S543" i="1"/>
  <c r="T543" i="1"/>
  <c r="U543" i="1"/>
  <c r="V543" i="1"/>
  <c r="Q544" i="1"/>
  <c r="R544" i="1"/>
  <c r="S544" i="1"/>
  <c r="T544" i="1"/>
  <c r="U544" i="1"/>
  <c r="V544" i="1"/>
  <c r="Q545" i="1"/>
  <c r="R545" i="1"/>
  <c r="S545" i="1"/>
  <c r="T545" i="1"/>
  <c r="U545" i="1"/>
  <c r="V545" i="1"/>
  <c r="Q546" i="1"/>
  <c r="R546" i="1"/>
  <c r="S546" i="1"/>
  <c r="T546" i="1"/>
  <c r="U546" i="1"/>
  <c r="V546" i="1"/>
  <c r="Q547" i="1"/>
  <c r="R547" i="1"/>
  <c r="S547" i="1"/>
  <c r="T547" i="1"/>
  <c r="U547" i="1"/>
  <c r="V547" i="1"/>
  <c r="Q548" i="1"/>
  <c r="R548" i="1"/>
  <c r="S548" i="1"/>
  <c r="T548" i="1"/>
  <c r="U548" i="1"/>
  <c r="V548" i="1"/>
  <c r="Q549" i="1"/>
  <c r="R549" i="1"/>
  <c r="S549" i="1"/>
  <c r="T549" i="1"/>
  <c r="U549" i="1"/>
  <c r="V549" i="1"/>
  <c r="Q550" i="1"/>
  <c r="R550" i="1"/>
  <c r="S550" i="1"/>
  <c r="T550" i="1"/>
  <c r="U550" i="1"/>
  <c r="V550" i="1"/>
  <c r="Q551" i="1"/>
  <c r="R551" i="1"/>
  <c r="S551" i="1"/>
  <c r="T551" i="1"/>
  <c r="U551" i="1"/>
  <c r="V551" i="1"/>
  <c r="Q552" i="1"/>
  <c r="R552" i="1"/>
  <c r="S552" i="1"/>
  <c r="T552" i="1"/>
  <c r="U552" i="1"/>
  <c r="V552" i="1"/>
  <c r="Q553" i="1"/>
  <c r="R553" i="1"/>
  <c r="S553" i="1"/>
  <c r="T553" i="1"/>
  <c r="U553" i="1"/>
  <c r="V553" i="1"/>
  <c r="Q554" i="1"/>
  <c r="R554" i="1"/>
  <c r="S554" i="1"/>
  <c r="T554" i="1"/>
  <c r="U554" i="1"/>
  <c r="V554" i="1"/>
  <c r="Q555" i="1"/>
  <c r="R555" i="1"/>
  <c r="S555" i="1"/>
  <c r="T555" i="1"/>
  <c r="U555" i="1"/>
  <c r="V555" i="1"/>
  <c r="Q556" i="1"/>
  <c r="R556" i="1"/>
  <c r="S556" i="1"/>
  <c r="T556" i="1"/>
  <c r="U556" i="1"/>
  <c r="V556" i="1"/>
  <c r="Q557" i="1"/>
  <c r="R557" i="1"/>
  <c r="S557" i="1"/>
  <c r="T557" i="1"/>
  <c r="U557" i="1"/>
  <c r="V557" i="1"/>
  <c r="Q558" i="1"/>
  <c r="R558" i="1"/>
  <c r="S558" i="1"/>
  <c r="T558" i="1"/>
  <c r="U558" i="1"/>
  <c r="V558" i="1"/>
  <c r="Q559" i="1"/>
  <c r="R559" i="1"/>
  <c r="S559" i="1"/>
  <c r="T559" i="1"/>
  <c r="U559" i="1"/>
  <c r="V559" i="1"/>
  <c r="Q560" i="1"/>
  <c r="R560" i="1"/>
  <c r="S560" i="1"/>
  <c r="T560" i="1"/>
  <c r="U560" i="1"/>
  <c r="V560" i="1"/>
  <c r="Q561" i="1"/>
  <c r="R561" i="1"/>
  <c r="S561" i="1"/>
  <c r="T561" i="1"/>
  <c r="U561" i="1"/>
  <c r="V561" i="1"/>
  <c r="Q562" i="1"/>
  <c r="R562" i="1"/>
  <c r="S562" i="1"/>
  <c r="T562" i="1"/>
  <c r="U562" i="1"/>
  <c r="V562" i="1"/>
  <c r="Q563" i="1"/>
  <c r="R563" i="1"/>
  <c r="S563" i="1"/>
  <c r="T563" i="1"/>
  <c r="U563" i="1"/>
  <c r="V563" i="1"/>
  <c r="Q564" i="1"/>
  <c r="R564" i="1"/>
  <c r="S564" i="1"/>
  <c r="T564" i="1"/>
  <c r="U564" i="1"/>
  <c r="V564" i="1"/>
  <c r="Q565" i="1"/>
  <c r="R565" i="1"/>
  <c r="S565" i="1"/>
  <c r="T565" i="1"/>
  <c r="U565" i="1"/>
  <c r="V565" i="1"/>
  <c r="Q566" i="1"/>
  <c r="R566" i="1"/>
  <c r="S566" i="1"/>
  <c r="T566" i="1"/>
  <c r="U566" i="1"/>
  <c r="V566" i="1"/>
  <c r="Q567" i="1"/>
  <c r="R567" i="1"/>
  <c r="S567" i="1"/>
  <c r="T567" i="1"/>
  <c r="U567" i="1"/>
  <c r="V567" i="1"/>
  <c r="Q568" i="1"/>
  <c r="R568" i="1"/>
  <c r="S568" i="1"/>
  <c r="T568" i="1"/>
  <c r="U568" i="1"/>
  <c r="V568" i="1"/>
  <c r="Q569" i="1"/>
  <c r="R569" i="1"/>
  <c r="S569" i="1"/>
  <c r="T569" i="1"/>
  <c r="U569" i="1"/>
  <c r="V569" i="1"/>
  <c r="Q570" i="1"/>
  <c r="R570" i="1"/>
  <c r="S570" i="1"/>
  <c r="T570" i="1"/>
  <c r="U570" i="1"/>
  <c r="V570" i="1"/>
  <c r="Q571" i="1"/>
  <c r="R571" i="1"/>
  <c r="S571" i="1"/>
  <c r="T571" i="1"/>
  <c r="U571" i="1"/>
  <c r="V571" i="1"/>
  <c r="Q572" i="1"/>
  <c r="R572" i="1"/>
  <c r="S572" i="1"/>
  <c r="T572" i="1"/>
  <c r="U572" i="1"/>
  <c r="V572" i="1"/>
  <c r="Q573" i="1"/>
  <c r="R573" i="1"/>
  <c r="S573" i="1"/>
  <c r="T573" i="1"/>
  <c r="U573" i="1"/>
  <c r="V573" i="1"/>
  <c r="Q574" i="1"/>
  <c r="R574" i="1"/>
  <c r="S574" i="1"/>
  <c r="T574" i="1"/>
  <c r="U574" i="1"/>
  <c r="V574" i="1"/>
  <c r="Q575" i="1"/>
  <c r="R575" i="1"/>
  <c r="S575" i="1"/>
  <c r="T575" i="1"/>
  <c r="U575" i="1"/>
  <c r="V575" i="1"/>
  <c r="Q576" i="1"/>
  <c r="R576" i="1"/>
  <c r="S576" i="1"/>
  <c r="T576" i="1"/>
  <c r="U576" i="1"/>
  <c r="V576" i="1"/>
  <c r="Q577" i="1"/>
  <c r="R577" i="1"/>
  <c r="S577" i="1"/>
  <c r="T577" i="1"/>
  <c r="U577" i="1"/>
  <c r="V577" i="1"/>
  <c r="Q578" i="1"/>
  <c r="R578" i="1"/>
  <c r="S578" i="1"/>
  <c r="T578" i="1"/>
  <c r="U578" i="1"/>
  <c r="V578" i="1"/>
  <c r="Q579" i="1"/>
  <c r="R579" i="1"/>
  <c r="S579" i="1"/>
  <c r="T579" i="1"/>
  <c r="U579" i="1"/>
  <c r="V579" i="1"/>
  <c r="Q580" i="1"/>
  <c r="R580" i="1"/>
  <c r="S580" i="1"/>
  <c r="T580" i="1"/>
  <c r="U580" i="1"/>
  <c r="V580" i="1"/>
  <c r="Q581" i="1"/>
  <c r="R581" i="1"/>
  <c r="S581" i="1"/>
  <c r="T581" i="1"/>
  <c r="U581" i="1"/>
  <c r="V581" i="1"/>
  <c r="Q582" i="1"/>
  <c r="R582" i="1"/>
  <c r="S582" i="1"/>
  <c r="T582" i="1"/>
  <c r="U582" i="1"/>
  <c r="V582" i="1"/>
  <c r="Q583" i="1"/>
  <c r="R583" i="1"/>
  <c r="S583" i="1"/>
  <c r="T583" i="1"/>
  <c r="U583" i="1"/>
  <c r="V583" i="1"/>
  <c r="Q584" i="1"/>
  <c r="R584" i="1"/>
  <c r="S584" i="1"/>
  <c r="T584" i="1"/>
  <c r="U584" i="1"/>
  <c r="V584" i="1"/>
  <c r="Q585" i="1"/>
  <c r="R585" i="1"/>
  <c r="S585" i="1"/>
  <c r="T585" i="1"/>
  <c r="U585" i="1"/>
  <c r="V585" i="1"/>
  <c r="Q586" i="1"/>
  <c r="R586" i="1"/>
  <c r="S586" i="1"/>
  <c r="T586" i="1"/>
  <c r="U586" i="1"/>
  <c r="V586" i="1"/>
  <c r="Q587" i="1"/>
  <c r="R587" i="1"/>
  <c r="S587" i="1"/>
  <c r="T587" i="1"/>
  <c r="U587" i="1"/>
  <c r="V587" i="1"/>
  <c r="Q588" i="1"/>
  <c r="R588" i="1"/>
  <c r="S588" i="1"/>
  <c r="T588" i="1"/>
  <c r="U588" i="1"/>
  <c r="V588" i="1"/>
  <c r="Q589" i="1"/>
  <c r="R589" i="1"/>
  <c r="S589" i="1"/>
  <c r="T589" i="1"/>
  <c r="U589" i="1"/>
  <c r="V589" i="1"/>
  <c r="Q590" i="1"/>
  <c r="R590" i="1"/>
  <c r="S590" i="1"/>
  <c r="T590" i="1"/>
  <c r="U590" i="1"/>
  <c r="V590" i="1"/>
  <c r="Q591" i="1"/>
  <c r="R591" i="1"/>
  <c r="S591" i="1"/>
  <c r="T591" i="1"/>
  <c r="U591" i="1"/>
  <c r="V591" i="1"/>
  <c r="Q592" i="1"/>
  <c r="R592" i="1"/>
  <c r="S592" i="1"/>
  <c r="T592" i="1"/>
  <c r="U592" i="1"/>
  <c r="V592" i="1"/>
  <c r="Q593" i="1"/>
  <c r="R593" i="1"/>
  <c r="S593" i="1"/>
  <c r="T593" i="1"/>
  <c r="U593" i="1"/>
  <c r="V593" i="1"/>
  <c r="Q594" i="1"/>
  <c r="R594" i="1"/>
  <c r="S594" i="1"/>
  <c r="T594" i="1"/>
  <c r="U594" i="1"/>
  <c r="V594" i="1"/>
  <c r="Q595" i="1"/>
  <c r="R595" i="1"/>
  <c r="S595" i="1"/>
  <c r="T595" i="1"/>
  <c r="U595" i="1"/>
  <c r="V595" i="1"/>
  <c r="Q596" i="1"/>
  <c r="R596" i="1"/>
  <c r="S596" i="1"/>
  <c r="T596" i="1"/>
  <c r="U596" i="1"/>
  <c r="V596" i="1"/>
  <c r="Q597" i="1"/>
  <c r="R597" i="1"/>
  <c r="S597" i="1"/>
  <c r="T597" i="1"/>
  <c r="U597" i="1"/>
  <c r="V597" i="1"/>
  <c r="Q598" i="1"/>
  <c r="R598" i="1"/>
  <c r="S598" i="1"/>
  <c r="T598" i="1"/>
  <c r="U598" i="1"/>
  <c r="V598" i="1"/>
  <c r="Q599" i="1"/>
  <c r="R599" i="1"/>
  <c r="S599" i="1"/>
  <c r="T599" i="1"/>
  <c r="U599" i="1"/>
  <c r="V599" i="1"/>
  <c r="Q600" i="1"/>
  <c r="R600" i="1"/>
  <c r="S600" i="1"/>
  <c r="T600" i="1"/>
  <c r="U600" i="1"/>
  <c r="V600" i="1"/>
  <c r="Q601" i="1"/>
  <c r="R601" i="1"/>
  <c r="S601" i="1"/>
  <c r="T601" i="1"/>
  <c r="U601" i="1"/>
  <c r="V601" i="1"/>
  <c r="Q602" i="1"/>
  <c r="R602" i="1"/>
  <c r="S602" i="1"/>
  <c r="T602" i="1"/>
  <c r="U602" i="1"/>
  <c r="V602" i="1"/>
  <c r="Q603" i="1"/>
  <c r="R603" i="1"/>
  <c r="S603" i="1"/>
  <c r="T603" i="1"/>
  <c r="U603" i="1"/>
  <c r="V603" i="1"/>
  <c r="Q604" i="1"/>
  <c r="R604" i="1"/>
  <c r="S604" i="1"/>
  <c r="T604" i="1"/>
  <c r="U604" i="1"/>
  <c r="V604" i="1"/>
  <c r="Q605" i="1"/>
  <c r="R605" i="1"/>
  <c r="S605" i="1"/>
  <c r="T605" i="1"/>
  <c r="U605" i="1"/>
  <c r="V605" i="1"/>
  <c r="Q606" i="1"/>
  <c r="R606" i="1"/>
  <c r="S606" i="1"/>
  <c r="T606" i="1"/>
  <c r="U606" i="1"/>
  <c r="V606" i="1"/>
  <c r="Q607" i="1"/>
  <c r="R607" i="1"/>
  <c r="S607" i="1"/>
  <c r="T607" i="1"/>
  <c r="U607" i="1"/>
  <c r="V607" i="1"/>
  <c r="Q608" i="1"/>
  <c r="R608" i="1"/>
  <c r="S608" i="1"/>
  <c r="T608" i="1"/>
  <c r="U608" i="1"/>
  <c r="V608" i="1"/>
  <c r="Q609" i="1"/>
  <c r="R609" i="1"/>
  <c r="S609" i="1"/>
  <c r="T609" i="1"/>
  <c r="U609" i="1"/>
  <c r="V609" i="1"/>
  <c r="Q610" i="1"/>
  <c r="R610" i="1"/>
  <c r="S610" i="1"/>
  <c r="T610" i="1"/>
  <c r="U610" i="1"/>
  <c r="V610" i="1"/>
  <c r="Q611" i="1"/>
  <c r="R611" i="1"/>
  <c r="S611" i="1"/>
  <c r="T611" i="1"/>
  <c r="U611" i="1"/>
  <c r="V611" i="1"/>
  <c r="Q612" i="1"/>
  <c r="R612" i="1"/>
  <c r="S612" i="1"/>
  <c r="T612" i="1"/>
  <c r="U612" i="1"/>
  <c r="V612" i="1"/>
  <c r="Q613" i="1"/>
  <c r="R613" i="1"/>
  <c r="S613" i="1"/>
  <c r="T613" i="1"/>
  <c r="U613" i="1"/>
  <c r="V613" i="1"/>
  <c r="Q614" i="1"/>
  <c r="R614" i="1"/>
  <c r="S614" i="1"/>
  <c r="T614" i="1"/>
  <c r="U614" i="1"/>
  <c r="V614" i="1"/>
  <c r="Q615" i="1"/>
  <c r="R615" i="1"/>
  <c r="S615" i="1"/>
  <c r="T615" i="1"/>
  <c r="U615" i="1"/>
  <c r="V615" i="1"/>
  <c r="Q616" i="1"/>
  <c r="R616" i="1"/>
  <c r="S616" i="1"/>
  <c r="T616" i="1"/>
  <c r="U616" i="1"/>
  <c r="V616" i="1"/>
  <c r="Q617" i="1"/>
  <c r="R617" i="1"/>
  <c r="S617" i="1"/>
  <c r="T617" i="1"/>
  <c r="U617" i="1"/>
  <c r="V617" i="1"/>
  <c r="Q618" i="1"/>
  <c r="R618" i="1"/>
  <c r="S618" i="1"/>
  <c r="T618" i="1"/>
  <c r="U618" i="1"/>
  <c r="V618" i="1"/>
  <c r="Q619" i="1"/>
  <c r="R619" i="1"/>
  <c r="S619" i="1"/>
  <c r="T619" i="1"/>
  <c r="U619" i="1"/>
  <c r="V619" i="1"/>
  <c r="Q620" i="1"/>
  <c r="R620" i="1"/>
  <c r="S620" i="1"/>
  <c r="T620" i="1"/>
  <c r="U620" i="1"/>
  <c r="V620" i="1"/>
  <c r="Q621" i="1"/>
  <c r="R621" i="1"/>
  <c r="S621" i="1"/>
  <c r="T621" i="1"/>
  <c r="U621" i="1"/>
  <c r="V621" i="1"/>
  <c r="Q622" i="1"/>
  <c r="R622" i="1"/>
  <c r="S622" i="1"/>
  <c r="T622" i="1"/>
  <c r="U622" i="1"/>
  <c r="V622" i="1"/>
  <c r="Q623" i="1"/>
  <c r="R623" i="1"/>
  <c r="S623" i="1"/>
  <c r="T623" i="1"/>
  <c r="U623" i="1"/>
  <c r="V623" i="1"/>
  <c r="Q624" i="1"/>
  <c r="R624" i="1"/>
  <c r="S624" i="1"/>
  <c r="T624" i="1"/>
  <c r="U624" i="1"/>
  <c r="V624" i="1"/>
  <c r="Q625" i="1"/>
  <c r="R625" i="1"/>
  <c r="S625" i="1"/>
  <c r="T625" i="1"/>
  <c r="U625" i="1"/>
  <c r="V625" i="1"/>
  <c r="Q626" i="1"/>
  <c r="R626" i="1"/>
  <c r="S626" i="1"/>
  <c r="T626" i="1"/>
  <c r="U626" i="1"/>
  <c r="V626" i="1"/>
  <c r="Q627" i="1"/>
  <c r="R627" i="1"/>
  <c r="S627" i="1"/>
  <c r="T627" i="1"/>
  <c r="U627" i="1"/>
  <c r="V627" i="1"/>
  <c r="Q628" i="1"/>
  <c r="R628" i="1"/>
  <c r="S628" i="1"/>
  <c r="T628" i="1"/>
  <c r="U628" i="1"/>
  <c r="V628" i="1"/>
  <c r="Q629" i="1"/>
  <c r="R629" i="1"/>
  <c r="S629" i="1"/>
  <c r="T629" i="1"/>
  <c r="U629" i="1"/>
  <c r="V629" i="1"/>
  <c r="Q630" i="1"/>
  <c r="R630" i="1"/>
  <c r="S630" i="1"/>
  <c r="T630" i="1"/>
  <c r="U630" i="1"/>
  <c r="V630" i="1"/>
  <c r="Q631" i="1"/>
  <c r="R631" i="1"/>
  <c r="S631" i="1"/>
  <c r="T631" i="1"/>
  <c r="U631" i="1"/>
  <c r="V631" i="1"/>
  <c r="Q632" i="1"/>
  <c r="R632" i="1"/>
  <c r="S632" i="1"/>
  <c r="T632" i="1"/>
  <c r="U632" i="1"/>
  <c r="V632" i="1"/>
  <c r="Q633" i="1"/>
  <c r="R633" i="1"/>
  <c r="S633" i="1"/>
  <c r="T633" i="1"/>
  <c r="U633" i="1"/>
  <c r="V633" i="1"/>
  <c r="Q634" i="1"/>
  <c r="R634" i="1"/>
  <c r="S634" i="1"/>
  <c r="T634" i="1"/>
  <c r="U634" i="1"/>
  <c r="V634" i="1"/>
  <c r="Q635" i="1"/>
  <c r="R635" i="1"/>
  <c r="S635" i="1"/>
  <c r="T635" i="1"/>
  <c r="U635" i="1"/>
  <c r="V635" i="1"/>
  <c r="Q636" i="1"/>
  <c r="R636" i="1"/>
  <c r="S636" i="1"/>
  <c r="T636" i="1"/>
  <c r="U636" i="1"/>
  <c r="V636" i="1"/>
  <c r="Q637" i="1"/>
  <c r="R637" i="1"/>
  <c r="S637" i="1"/>
  <c r="T637" i="1"/>
  <c r="U637" i="1"/>
  <c r="V637" i="1"/>
  <c r="Q638" i="1"/>
  <c r="R638" i="1"/>
  <c r="S638" i="1"/>
  <c r="T638" i="1"/>
  <c r="U638" i="1"/>
  <c r="V638" i="1"/>
  <c r="Q639" i="1"/>
  <c r="R639" i="1"/>
  <c r="S639" i="1"/>
  <c r="T639" i="1"/>
  <c r="U639" i="1"/>
  <c r="V639" i="1"/>
  <c r="Q640" i="1"/>
  <c r="R640" i="1"/>
  <c r="S640" i="1"/>
  <c r="T640" i="1"/>
  <c r="U640" i="1"/>
  <c r="V640" i="1"/>
  <c r="Q641" i="1"/>
  <c r="R641" i="1"/>
  <c r="S641" i="1"/>
  <c r="T641" i="1"/>
  <c r="U641" i="1"/>
  <c r="V641" i="1"/>
  <c r="Q642" i="1"/>
  <c r="R642" i="1"/>
  <c r="S642" i="1"/>
  <c r="T642" i="1"/>
  <c r="U642" i="1"/>
  <c r="V642" i="1"/>
  <c r="Q643" i="1"/>
  <c r="R643" i="1"/>
  <c r="S643" i="1"/>
  <c r="T643" i="1"/>
  <c r="U643" i="1"/>
  <c r="V643" i="1"/>
  <c r="Q644" i="1"/>
  <c r="R644" i="1"/>
  <c r="S644" i="1"/>
  <c r="T644" i="1"/>
  <c r="U644" i="1"/>
  <c r="V644" i="1"/>
  <c r="Q645" i="1"/>
  <c r="R645" i="1"/>
  <c r="S645" i="1"/>
  <c r="T645" i="1"/>
  <c r="U645" i="1"/>
  <c r="V645" i="1"/>
  <c r="Q646" i="1"/>
  <c r="R646" i="1"/>
  <c r="S646" i="1"/>
  <c r="T646" i="1"/>
  <c r="U646" i="1"/>
  <c r="V646" i="1"/>
  <c r="Q647" i="1"/>
  <c r="R647" i="1"/>
  <c r="S647" i="1"/>
  <c r="T647" i="1"/>
  <c r="U647" i="1"/>
  <c r="V647" i="1"/>
  <c r="Q648" i="1"/>
  <c r="R648" i="1"/>
  <c r="S648" i="1"/>
  <c r="T648" i="1"/>
  <c r="U648" i="1"/>
  <c r="V648" i="1"/>
  <c r="Q649" i="1"/>
  <c r="R649" i="1"/>
  <c r="S649" i="1"/>
  <c r="T649" i="1"/>
  <c r="U649" i="1"/>
  <c r="V649" i="1"/>
  <c r="Q650" i="1"/>
  <c r="R650" i="1"/>
  <c r="S650" i="1"/>
  <c r="T650" i="1"/>
  <c r="U650" i="1"/>
  <c r="V650" i="1"/>
  <c r="Q651" i="1"/>
  <c r="R651" i="1"/>
  <c r="S651" i="1"/>
  <c r="T651" i="1"/>
  <c r="U651" i="1"/>
  <c r="V651" i="1"/>
  <c r="Q652" i="1"/>
  <c r="R652" i="1"/>
  <c r="S652" i="1"/>
  <c r="T652" i="1"/>
  <c r="U652" i="1"/>
  <c r="V652" i="1"/>
  <c r="Q653" i="1"/>
  <c r="R653" i="1"/>
  <c r="S653" i="1"/>
  <c r="T653" i="1"/>
  <c r="U653" i="1"/>
  <c r="V653" i="1"/>
  <c r="Q654" i="1"/>
  <c r="R654" i="1"/>
  <c r="S654" i="1"/>
  <c r="T654" i="1"/>
  <c r="U654" i="1"/>
  <c r="V654" i="1"/>
  <c r="Q655" i="1"/>
  <c r="R655" i="1"/>
  <c r="S655" i="1"/>
  <c r="T655" i="1"/>
  <c r="U655" i="1"/>
  <c r="V655" i="1"/>
  <c r="Q656" i="1"/>
  <c r="R656" i="1"/>
  <c r="S656" i="1"/>
  <c r="T656" i="1"/>
  <c r="U656" i="1"/>
  <c r="V656" i="1"/>
  <c r="Q657" i="1"/>
  <c r="R657" i="1"/>
  <c r="S657" i="1"/>
  <c r="T657" i="1"/>
  <c r="U657" i="1"/>
  <c r="V657" i="1"/>
  <c r="Q658" i="1"/>
  <c r="R658" i="1"/>
  <c r="S658" i="1"/>
  <c r="T658" i="1"/>
  <c r="U658" i="1"/>
  <c r="V658" i="1"/>
  <c r="Q659" i="1"/>
  <c r="R659" i="1"/>
  <c r="S659" i="1"/>
  <c r="T659" i="1"/>
  <c r="U659" i="1"/>
  <c r="V659" i="1"/>
  <c r="Q660" i="1"/>
  <c r="R660" i="1"/>
  <c r="S660" i="1"/>
  <c r="T660" i="1"/>
  <c r="U660" i="1"/>
  <c r="V660" i="1"/>
  <c r="Q661" i="1"/>
  <c r="R661" i="1"/>
  <c r="S661" i="1"/>
  <c r="T661" i="1"/>
  <c r="U661" i="1"/>
  <c r="V661" i="1"/>
  <c r="Q662" i="1"/>
  <c r="R662" i="1"/>
  <c r="S662" i="1"/>
  <c r="T662" i="1"/>
  <c r="U662" i="1"/>
  <c r="V662" i="1"/>
  <c r="Q663" i="1"/>
  <c r="R663" i="1"/>
  <c r="S663" i="1"/>
  <c r="T663" i="1"/>
  <c r="U663" i="1"/>
  <c r="V663" i="1"/>
  <c r="Q664" i="1"/>
  <c r="R664" i="1"/>
  <c r="S664" i="1"/>
  <c r="T664" i="1"/>
  <c r="U664" i="1"/>
  <c r="V664" i="1"/>
  <c r="Q665" i="1"/>
  <c r="R665" i="1"/>
  <c r="S665" i="1"/>
  <c r="T665" i="1"/>
  <c r="U665" i="1"/>
  <c r="V665" i="1"/>
  <c r="Q666" i="1"/>
  <c r="R666" i="1"/>
  <c r="S666" i="1"/>
  <c r="T666" i="1"/>
  <c r="U666" i="1"/>
  <c r="V666" i="1"/>
  <c r="Q667" i="1"/>
  <c r="R667" i="1"/>
  <c r="S667" i="1"/>
  <c r="T667" i="1"/>
  <c r="U667" i="1"/>
  <c r="V667" i="1"/>
  <c r="Q668" i="1"/>
  <c r="R668" i="1"/>
  <c r="S668" i="1"/>
  <c r="T668" i="1"/>
  <c r="U668" i="1"/>
  <c r="V668" i="1"/>
  <c r="Q669" i="1"/>
  <c r="R669" i="1"/>
  <c r="S669" i="1"/>
  <c r="T669" i="1"/>
  <c r="U669" i="1"/>
  <c r="V669" i="1"/>
  <c r="Q670" i="1"/>
  <c r="R670" i="1"/>
  <c r="S670" i="1"/>
  <c r="T670" i="1"/>
  <c r="U670" i="1"/>
  <c r="V670" i="1"/>
  <c r="Q671" i="1"/>
  <c r="R671" i="1"/>
  <c r="S671" i="1"/>
  <c r="T671" i="1"/>
  <c r="U671" i="1"/>
  <c r="V671" i="1"/>
  <c r="Q672" i="1"/>
  <c r="R672" i="1"/>
  <c r="S672" i="1"/>
  <c r="T672" i="1"/>
  <c r="U672" i="1"/>
  <c r="V672" i="1"/>
  <c r="Q673" i="1"/>
  <c r="R673" i="1"/>
  <c r="S673" i="1"/>
  <c r="T673" i="1"/>
  <c r="U673" i="1"/>
  <c r="V673" i="1"/>
  <c r="Q674" i="1"/>
  <c r="R674" i="1"/>
  <c r="S674" i="1"/>
  <c r="T674" i="1"/>
  <c r="U674" i="1"/>
  <c r="V674" i="1"/>
  <c r="Q675" i="1"/>
  <c r="R675" i="1"/>
  <c r="S675" i="1"/>
  <c r="T675" i="1"/>
  <c r="U675" i="1"/>
  <c r="V675" i="1"/>
  <c r="Q676" i="1"/>
  <c r="R676" i="1"/>
  <c r="S676" i="1"/>
  <c r="T676" i="1"/>
  <c r="U676" i="1"/>
  <c r="V676" i="1"/>
  <c r="Q677" i="1"/>
  <c r="R677" i="1"/>
  <c r="S677" i="1"/>
  <c r="T677" i="1"/>
  <c r="U677" i="1"/>
  <c r="V677" i="1"/>
  <c r="Q678" i="1"/>
  <c r="R678" i="1"/>
  <c r="S678" i="1"/>
  <c r="T678" i="1"/>
  <c r="U678" i="1"/>
  <c r="V678" i="1"/>
  <c r="Q679" i="1"/>
  <c r="R679" i="1"/>
  <c r="S679" i="1"/>
  <c r="T679" i="1"/>
  <c r="U679" i="1"/>
  <c r="V679" i="1"/>
  <c r="Q680" i="1"/>
  <c r="R680" i="1"/>
  <c r="S680" i="1"/>
  <c r="T680" i="1"/>
  <c r="U680" i="1"/>
  <c r="V680" i="1"/>
  <c r="Q681" i="1"/>
  <c r="R681" i="1"/>
  <c r="S681" i="1"/>
  <c r="T681" i="1"/>
  <c r="U681" i="1"/>
  <c r="V681" i="1"/>
  <c r="Q682" i="1"/>
  <c r="R682" i="1"/>
  <c r="S682" i="1"/>
  <c r="T682" i="1"/>
  <c r="U682" i="1"/>
  <c r="V682" i="1"/>
  <c r="Q683" i="1"/>
  <c r="R683" i="1"/>
  <c r="S683" i="1"/>
  <c r="T683" i="1"/>
  <c r="U683" i="1"/>
  <c r="V683" i="1"/>
  <c r="Q684" i="1"/>
  <c r="R684" i="1"/>
  <c r="S684" i="1"/>
  <c r="T684" i="1"/>
  <c r="U684" i="1"/>
  <c r="V684" i="1"/>
  <c r="Q685" i="1"/>
  <c r="R685" i="1"/>
  <c r="S685" i="1"/>
  <c r="T685" i="1"/>
  <c r="U685" i="1"/>
  <c r="V685" i="1"/>
  <c r="Q686" i="1"/>
  <c r="R686" i="1"/>
  <c r="S686" i="1"/>
  <c r="T686" i="1"/>
  <c r="U686" i="1"/>
  <c r="V686" i="1"/>
  <c r="Q687" i="1"/>
  <c r="R687" i="1"/>
  <c r="S687" i="1"/>
  <c r="T687" i="1"/>
  <c r="U687" i="1"/>
  <c r="V687" i="1"/>
  <c r="Q688" i="1"/>
  <c r="R688" i="1"/>
  <c r="S688" i="1"/>
  <c r="T688" i="1"/>
  <c r="U688" i="1"/>
  <c r="V688" i="1"/>
  <c r="Q689" i="1"/>
  <c r="R689" i="1"/>
  <c r="S689" i="1"/>
  <c r="T689" i="1"/>
  <c r="U689" i="1"/>
  <c r="V689" i="1"/>
  <c r="Q690" i="1"/>
  <c r="R690" i="1"/>
  <c r="S690" i="1"/>
  <c r="T690" i="1"/>
  <c r="U690" i="1"/>
  <c r="V690" i="1"/>
  <c r="Q691" i="1"/>
  <c r="R691" i="1"/>
  <c r="S691" i="1"/>
  <c r="T691" i="1"/>
  <c r="U691" i="1"/>
  <c r="V691" i="1"/>
  <c r="Q692" i="1"/>
  <c r="R692" i="1"/>
  <c r="S692" i="1"/>
  <c r="T692" i="1"/>
  <c r="U692" i="1"/>
  <c r="V692" i="1"/>
  <c r="Q693" i="1"/>
  <c r="R693" i="1"/>
  <c r="S693" i="1"/>
  <c r="T693" i="1"/>
  <c r="U693" i="1"/>
  <c r="V693" i="1"/>
  <c r="Q694" i="1"/>
  <c r="R694" i="1"/>
  <c r="S694" i="1"/>
  <c r="T694" i="1"/>
  <c r="U694" i="1"/>
  <c r="V694" i="1"/>
  <c r="Q695" i="1"/>
  <c r="R695" i="1"/>
  <c r="S695" i="1"/>
  <c r="T695" i="1"/>
  <c r="U695" i="1"/>
  <c r="V695" i="1"/>
  <c r="Q696" i="1"/>
  <c r="R696" i="1"/>
  <c r="S696" i="1"/>
  <c r="T696" i="1"/>
  <c r="U696" i="1"/>
  <c r="V696" i="1"/>
  <c r="Q697" i="1"/>
  <c r="R697" i="1"/>
  <c r="S697" i="1"/>
  <c r="T697" i="1"/>
  <c r="U697" i="1"/>
  <c r="V697" i="1"/>
  <c r="Q698" i="1"/>
  <c r="R698" i="1"/>
  <c r="S698" i="1"/>
  <c r="T698" i="1"/>
  <c r="U698" i="1"/>
  <c r="V698" i="1"/>
  <c r="Q699" i="1"/>
  <c r="R699" i="1"/>
  <c r="S699" i="1"/>
  <c r="T699" i="1"/>
  <c r="U699" i="1"/>
  <c r="V699" i="1"/>
  <c r="Q700" i="1"/>
  <c r="R700" i="1"/>
  <c r="S700" i="1"/>
  <c r="T700" i="1"/>
  <c r="U700" i="1"/>
  <c r="V700" i="1"/>
  <c r="Q701" i="1"/>
  <c r="R701" i="1"/>
  <c r="S701" i="1"/>
  <c r="T701" i="1"/>
  <c r="U701" i="1"/>
  <c r="V701" i="1"/>
  <c r="Q702" i="1"/>
  <c r="R702" i="1"/>
  <c r="S702" i="1"/>
  <c r="T702" i="1"/>
  <c r="U702" i="1"/>
  <c r="V702" i="1"/>
  <c r="Q703" i="1"/>
  <c r="R703" i="1"/>
  <c r="S703" i="1"/>
  <c r="T703" i="1"/>
  <c r="U703" i="1"/>
  <c r="V703" i="1"/>
  <c r="Q704" i="1"/>
  <c r="R704" i="1"/>
  <c r="S704" i="1"/>
  <c r="T704" i="1"/>
  <c r="U704" i="1"/>
  <c r="V704" i="1"/>
  <c r="Q705" i="1"/>
  <c r="R705" i="1"/>
  <c r="S705" i="1"/>
  <c r="T705" i="1"/>
  <c r="U705" i="1"/>
  <c r="V705" i="1"/>
  <c r="Q706" i="1"/>
  <c r="R706" i="1"/>
  <c r="S706" i="1"/>
  <c r="T706" i="1"/>
  <c r="U706" i="1"/>
  <c r="V706" i="1"/>
  <c r="Q707" i="1"/>
  <c r="R707" i="1"/>
  <c r="S707" i="1"/>
  <c r="T707" i="1"/>
  <c r="U707" i="1"/>
  <c r="V707" i="1"/>
  <c r="Q708" i="1"/>
  <c r="R708" i="1"/>
  <c r="S708" i="1"/>
  <c r="T708" i="1"/>
  <c r="U708" i="1"/>
  <c r="V708" i="1"/>
  <c r="Q709" i="1"/>
  <c r="R709" i="1"/>
  <c r="S709" i="1"/>
  <c r="T709" i="1"/>
  <c r="U709" i="1"/>
  <c r="V709" i="1"/>
  <c r="Q710" i="1"/>
  <c r="R710" i="1"/>
  <c r="S710" i="1"/>
  <c r="T710" i="1"/>
  <c r="U710" i="1"/>
  <c r="V710" i="1"/>
  <c r="Q711" i="1"/>
  <c r="R711" i="1"/>
  <c r="S711" i="1"/>
  <c r="T711" i="1"/>
  <c r="U711" i="1"/>
  <c r="V711" i="1"/>
  <c r="Q712" i="1"/>
  <c r="R712" i="1"/>
  <c r="S712" i="1"/>
  <c r="T712" i="1"/>
  <c r="U712" i="1"/>
  <c r="V712" i="1"/>
  <c r="Q713" i="1"/>
  <c r="R713" i="1"/>
  <c r="S713" i="1"/>
  <c r="T713" i="1"/>
  <c r="U713" i="1"/>
  <c r="V713" i="1"/>
  <c r="Q714" i="1"/>
  <c r="R714" i="1"/>
  <c r="S714" i="1"/>
  <c r="T714" i="1"/>
  <c r="U714" i="1"/>
  <c r="V714" i="1"/>
  <c r="Q715" i="1"/>
  <c r="R715" i="1"/>
  <c r="S715" i="1"/>
  <c r="T715" i="1"/>
  <c r="U715" i="1"/>
  <c r="V715" i="1"/>
  <c r="Q716" i="1"/>
  <c r="R716" i="1"/>
  <c r="S716" i="1"/>
  <c r="T716" i="1"/>
  <c r="U716" i="1"/>
  <c r="V716" i="1"/>
  <c r="Q717" i="1"/>
  <c r="R717" i="1"/>
  <c r="S717" i="1"/>
  <c r="T717" i="1"/>
  <c r="U717" i="1"/>
  <c r="V717" i="1"/>
  <c r="Q718" i="1"/>
  <c r="R718" i="1"/>
  <c r="S718" i="1"/>
  <c r="T718" i="1"/>
  <c r="U718" i="1"/>
  <c r="V718" i="1"/>
  <c r="Q719" i="1"/>
  <c r="R719" i="1"/>
  <c r="S719" i="1"/>
  <c r="T719" i="1"/>
  <c r="U719" i="1"/>
  <c r="V719" i="1"/>
  <c r="Q720" i="1"/>
  <c r="R720" i="1"/>
  <c r="S720" i="1"/>
  <c r="T720" i="1"/>
  <c r="U720" i="1"/>
  <c r="V720" i="1"/>
  <c r="Q721" i="1"/>
  <c r="R721" i="1"/>
  <c r="S721" i="1"/>
  <c r="T721" i="1"/>
  <c r="U721" i="1"/>
  <c r="V721" i="1"/>
  <c r="Q722" i="1"/>
  <c r="R722" i="1"/>
  <c r="S722" i="1"/>
  <c r="T722" i="1"/>
  <c r="U722" i="1"/>
  <c r="V722" i="1"/>
  <c r="Q723" i="1"/>
  <c r="R723" i="1"/>
  <c r="S723" i="1"/>
  <c r="T723" i="1"/>
  <c r="U723" i="1"/>
  <c r="V723" i="1"/>
  <c r="Q724" i="1"/>
  <c r="R724" i="1"/>
  <c r="S724" i="1"/>
  <c r="T724" i="1"/>
  <c r="U724" i="1"/>
  <c r="V724" i="1"/>
  <c r="Q725" i="1"/>
  <c r="R725" i="1"/>
  <c r="S725" i="1"/>
  <c r="T725" i="1"/>
  <c r="U725" i="1"/>
  <c r="V725" i="1"/>
  <c r="Q726" i="1"/>
  <c r="R726" i="1"/>
  <c r="S726" i="1"/>
  <c r="T726" i="1"/>
  <c r="U726" i="1"/>
  <c r="V726" i="1"/>
  <c r="Q727" i="1"/>
  <c r="R727" i="1"/>
  <c r="S727" i="1"/>
  <c r="T727" i="1"/>
  <c r="U727" i="1"/>
  <c r="V727" i="1"/>
  <c r="Q728" i="1"/>
  <c r="R728" i="1"/>
  <c r="S728" i="1"/>
  <c r="T728" i="1"/>
  <c r="U728" i="1"/>
  <c r="V728" i="1"/>
  <c r="Q729" i="1"/>
  <c r="R729" i="1"/>
  <c r="S729" i="1"/>
  <c r="T729" i="1"/>
  <c r="U729" i="1"/>
  <c r="V729" i="1"/>
  <c r="Q730" i="1"/>
  <c r="R730" i="1"/>
  <c r="S730" i="1"/>
  <c r="T730" i="1"/>
  <c r="U730" i="1"/>
  <c r="V730" i="1"/>
  <c r="Q731" i="1"/>
  <c r="R731" i="1"/>
  <c r="S731" i="1"/>
  <c r="T731" i="1"/>
  <c r="U731" i="1"/>
  <c r="V731" i="1"/>
  <c r="Q732" i="1"/>
  <c r="R732" i="1"/>
  <c r="S732" i="1"/>
  <c r="T732" i="1"/>
  <c r="U732" i="1"/>
  <c r="V732" i="1"/>
  <c r="Q733" i="1"/>
  <c r="R733" i="1"/>
  <c r="S733" i="1"/>
  <c r="T733" i="1"/>
  <c r="U733" i="1"/>
  <c r="V733" i="1"/>
  <c r="Q734" i="1"/>
  <c r="R734" i="1"/>
  <c r="S734" i="1"/>
  <c r="T734" i="1"/>
  <c r="U734" i="1"/>
  <c r="V734" i="1"/>
  <c r="Q735" i="1"/>
  <c r="R735" i="1"/>
  <c r="S735" i="1"/>
  <c r="T735" i="1"/>
  <c r="U735" i="1"/>
  <c r="V735" i="1"/>
  <c r="Q736" i="1"/>
  <c r="R736" i="1"/>
  <c r="S736" i="1"/>
  <c r="T736" i="1"/>
  <c r="U736" i="1"/>
  <c r="V736" i="1"/>
  <c r="Q737" i="1"/>
  <c r="R737" i="1"/>
  <c r="S737" i="1"/>
  <c r="T737" i="1"/>
  <c r="U737" i="1"/>
  <c r="V737" i="1"/>
  <c r="Q738" i="1"/>
  <c r="R738" i="1"/>
  <c r="S738" i="1"/>
  <c r="T738" i="1"/>
  <c r="U738" i="1"/>
  <c r="V738" i="1"/>
  <c r="Q739" i="1"/>
  <c r="R739" i="1"/>
  <c r="S739" i="1"/>
  <c r="T739" i="1"/>
  <c r="U739" i="1"/>
  <c r="V739" i="1"/>
  <c r="Q740" i="1"/>
  <c r="R740" i="1"/>
  <c r="S740" i="1"/>
  <c r="T740" i="1"/>
  <c r="U740" i="1"/>
  <c r="V740" i="1"/>
  <c r="Q741" i="1"/>
  <c r="R741" i="1"/>
  <c r="S741" i="1"/>
  <c r="T741" i="1"/>
  <c r="U741" i="1"/>
  <c r="V741" i="1"/>
  <c r="Q742" i="1"/>
  <c r="R742" i="1"/>
  <c r="S742" i="1"/>
  <c r="T742" i="1"/>
  <c r="U742" i="1"/>
  <c r="V742" i="1"/>
  <c r="Q743" i="1"/>
  <c r="R743" i="1"/>
  <c r="S743" i="1"/>
  <c r="T743" i="1"/>
  <c r="U743" i="1"/>
  <c r="V743" i="1"/>
  <c r="Q744" i="1"/>
  <c r="R744" i="1"/>
  <c r="S744" i="1"/>
  <c r="T744" i="1"/>
  <c r="U744" i="1"/>
  <c r="V744" i="1"/>
  <c r="Q745" i="1"/>
  <c r="R745" i="1"/>
  <c r="S745" i="1"/>
  <c r="T745" i="1"/>
  <c r="U745" i="1"/>
  <c r="V745" i="1"/>
  <c r="Q746" i="1"/>
  <c r="R746" i="1"/>
  <c r="S746" i="1"/>
  <c r="T746" i="1"/>
  <c r="U746" i="1"/>
  <c r="V746" i="1"/>
  <c r="Q747" i="1"/>
  <c r="R747" i="1"/>
  <c r="S747" i="1"/>
  <c r="T747" i="1"/>
  <c r="U747" i="1"/>
  <c r="V747" i="1"/>
  <c r="Q748" i="1"/>
  <c r="R748" i="1"/>
  <c r="S748" i="1"/>
  <c r="T748" i="1"/>
  <c r="U748" i="1"/>
  <c r="V748" i="1"/>
  <c r="Q749" i="1"/>
  <c r="R749" i="1"/>
  <c r="S749" i="1"/>
  <c r="T749" i="1"/>
  <c r="U749" i="1"/>
  <c r="V749" i="1"/>
  <c r="Q750" i="1"/>
  <c r="R750" i="1"/>
  <c r="S750" i="1"/>
  <c r="T750" i="1"/>
  <c r="U750" i="1"/>
  <c r="V750" i="1"/>
  <c r="Q751" i="1"/>
  <c r="R751" i="1"/>
  <c r="S751" i="1"/>
  <c r="T751" i="1"/>
  <c r="U751" i="1"/>
  <c r="V751" i="1"/>
  <c r="Q752" i="1"/>
  <c r="R752" i="1"/>
  <c r="S752" i="1"/>
  <c r="T752" i="1"/>
  <c r="U752" i="1"/>
  <c r="V752" i="1"/>
  <c r="Q753" i="1"/>
  <c r="R753" i="1"/>
  <c r="S753" i="1"/>
  <c r="T753" i="1"/>
  <c r="U753" i="1"/>
  <c r="V753" i="1"/>
  <c r="Q754" i="1"/>
  <c r="R754" i="1"/>
  <c r="S754" i="1"/>
  <c r="T754" i="1"/>
  <c r="U754" i="1"/>
  <c r="V754" i="1"/>
  <c r="Q755" i="1"/>
  <c r="R755" i="1"/>
  <c r="S755" i="1"/>
  <c r="T755" i="1"/>
  <c r="U755" i="1"/>
  <c r="V755" i="1"/>
  <c r="Q756" i="1"/>
  <c r="R756" i="1"/>
  <c r="S756" i="1"/>
  <c r="T756" i="1"/>
  <c r="U756" i="1"/>
  <c r="V756" i="1"/>
  <c r="Q757" i="1"/>
  <c r="R757" i="1"/>
  <c r="S757" i="1"/>
  <c r="T757" i="1"/>
  <c r="U757" i="1"/>
  <c r="V757" i="1"/>
  <c r="Q758" i="1"/>
  <c r="R758" i="1"/>
  <c r="S758" i="1"/>
  <c r="T758" i="1"/>
  <c r="U758" i="1"/>
  <c r="V758" i="1"/>
  <c r="Q759" i="1"/>
  <c r="R759" i="1"/>
  <c r="S759" i="1"/>
  <c r="T759" i="1"/>
  <c r="U759" i="1"/>
  <c r="V759" i="1"/>
  <c r="Q760" i="1"/>
  <c r="R760" i="1"/>
  <c r="S760" i="1"/>
  <c r="T760" i="1"/>
  <c r="U760" i="1"/>
  <c r="V760" i="1"/>
  <c r="Q761" i="1"/>
  <c r="R761" i="1"/>
  <c r="S761" i="1"/>
  <c r="T761" i="1"/>
  <c r="U761" i="1"/>
  <c r="V761" i="1"/>
  <c r="Q762" i="1"/>
  <c r="R762" i="1"/>
  <c r="S762" i="1"/>
  <c r="T762" i="1"/>
  <c r="U762" i="1"/>
  <c r="V762" i="1"/>
  <c r="Q763" i="1"/>
  <c r="R763" i="1"/>
  <c r="S763" i="1"/>
  <c r="T763" i="1"/>
  <c r="U763" i="1"/>
  <c r="V763" i="1"/>
  <c r="Q764" i="1"/>
  <c r="R764" i="1"/>
  <c r="S764" i="1"/>
  <c r="T764" i="1"/>
  <c r="U764" i="1"/>
  <c r="V764" i="1"/>
  <c r="Q765" i="1"/>
  <c r="R765" i="1"/>
  <c r="S765" i="1"/>
  <c r="T765" i="1"/>
  <c r="U765" i="1"/>
  <c r="V765" i="1"/>
  <c r="Q766" i="1"/>
  <c r="R766" i="1"/>
  <c r="S766" i="1"/>
  <c r="T766" i="1"/>
  <c r="U766" i="1"/>
  <c r="V766" i="1"/>
  <c r="Q767" i="1"/>
  <c r="R767" i="1"/>
  <c r="S767" i="1"/>
  <c r="T767" i="1"/>
  <c r="U767" i="1"/>
  <c r="V767" i="1"/>
  <c r="Q768" i="1"/>
  <c r="R768" i="1"/>
  <c r="S768" i="1"/>
  <c r="T768" i="1"/>
  <c r="U768" i="1"/>
  <c r="V768" i="1"/>
  <c r="Q769" i="1"/>
  <c r="R769" i="1"/>
  <c r="S769" i="1"/>
  <c r="T769" i="1"/>
  <c r="U769" i="1"/>
  <c r="V769" i="1"/>
  <c r="Q770" i="1"/>
  <c r="R770" i="1"/>
  <c r="S770" i="1"/>
  <c r="T770" i="1"/>
  <c r="U770" i="1"/>
  <c r="V770" i="1"/>
  <c r="Q771" i="1"/>
  <c r="R771" i="1"/>
  <c r="S771" i="1"/>
  <c r="T771" i="1"/>
  <c r="U771" i="1"/>
  <c r="V771" i="1"/>
  <c r="Q772" i="1"/>
  <c r="R772" i="1"/>
  <c r="S772" i="1"/>
  <c r="T772" i="1"/>
  <c r="U772" i="1"/>
  <c r="V772" i="1"/>
  <c r="Q773" i="1"/>
  <c r="R773" i="1"/>
  <c r="S773" i="1"/>
  <c r="T773" i="1"/>
  <c r="U773" i="1"/>
  <c r="V773" i="1"/>
  <c r="Q774" i="1"/>
  <c r="R774" i="1"/>
  <c r="S774" i="1"/>
  <c r="T774" i="1"/>
  <c r="U774" i="1"/>
  <c r="V774" i="1"/>
  <c r="Q775" i="1"/>
  <c r="R775" i="1"/>
  <c r="S775" i="1"/>
  <c r="T775" i="1"/>
  <c r="U775" i="1"/>
  <c r="V775" i="1"/>
  <c r="Q776" i="1"/>
  <c r="R776" i="1"/>
  <c r="S776" i="1"/>
  <c r="T776" i="1"/>
  <c r="U776" i="1"/>
  <c r="V776" i="1"/>
  <c r="Q777" i="1"/>
  <c r="R777" i="1"/>
  <c r="S777" i="1"/>
  <c r="T777" i="1"/>
  <c r="U777" i="1"/>
  <c r="V777" i="1"/>
  <c r="Q778" i="1"/>
  <c r="R778" i="1"/>
  <c r="S778" i="1"/>
  <c r="T778" i="1"/>
  <c r="U778" i="1"/>
  <c r="V778" i="1"/>
  <c r="Q779" i="1"/>
  <c r="R779" i="1"/>
  <c r="S779" i="1"/>
  <c r="T779" i="1"/>
  <c r="U779" i="1"/>
  <c r="V779" i="1"/>
  <c r="Q780" i="1"/>
  <c r="R780" i="1"/>
  <c r="S780" i="1"/>
  <c r="T780" i="1"/>
  <c r="U780" i="1"/>
  <c r="V780" i="1"/>
  <c r="Q781" i="1"/>
  <c r="R781" i="1"/>
  <c r="S781" i="1"/>
  <c r="T781" i="1"/>
  <c r="U781" i="1"/>
  <c r="V781" i="1"/>
  <c r="Q782" i="1"/>
  <c r="R782" i="1"/>
  <c r="S782" i="1"/>
  <c r="T782" i="1"/>
  <c r="U782" i="1"/>
  <c r="V782" i="1"/>
  <c r="Q783" i="1"/>
  <c r="R783" i="1"/>
  <c r="S783" i="1"/>
  <c r="T783" i="1"/>
  <c r="U783" i="1"/>
  <c r="V783" i="1"/>
  <c r="Q784" i="1"/>
  <c r="R784" i="1"/>
  <c r="S784" i="1"/>
  <c r="T784" i="1"/>
  <c r="U784" i="1"/>
  <c r="V784" i="1"/>
  <c r="Q785" i="1"/>
  <c r="R785" i="1"/>
  <c r="S785" i="1"/>
  <c r="T785" i="1"/>
  <c r="U785" i="1"/>
  <c r="V785" i="1"/>
  <c r="Q786" i="1"/>
  <c r="R786" i="1"/>
  <c r="S786" i="1"/>
  <c r="T786" i="1"/>
  <c r="U786" i="1"/>
  <c r="V786" i="1"/>
  <c r="Q787" i="1"/>
  <c r="R787" i="1"/>
  <c r="S787" i="1"/>
  <c r="T787" i="1"/>
  <c r="U787" i="1"/>
  <c r="V787" i="1"/>
  <c r="Q788" i="1"/>
  <c r="R788" i="1"/>
  <c r="S788" i="1"/>
  <c r="T788" i="1"/>
  <c r="U788" i="1"/>
  <c r="V788" i="1"/>
  <c r="Q789" i="1"/>
  <c r="R789" i="1"/>
  <c r="S789" i="1"/>
  <c r="T789" i="1"/>
  <c r="U789" i="1"/>
  <c r="V789" i="1"/>
  <c r="Q790" i="1"/>
  <c r="R790" i="1"/>
  <c r="S790" i="1"/>
  <c r="T790" i="1"/>
  <c r="U790" i="1"/>
  <c r="V790" i="1"/>
  <c r="Q791" i="1"/>
  <c r="R791" i="1"/>
  <c r="S791" i="1"/>
  <c r="T791" i="1"/>
  <c r="U791" i="1"/>
  <c r="V791" i="1"/>
  <c r="Q792" i="1"/>
  <c r="R792" i="1"/>
  <c r="S792" i="1"/>
  <c r="T792" i="1"/>
  <c r="U792" i="1"/>
  <c r="V792" i="1"/>
  <c r="Q793" i="1"/>
  <c r="R793" i="1"/>
  <c r="S793" i="1"/>
  <c r="T793" i="1"/>
  <c r="U793" i="1"/>
  <c r="V793" i="1"/>
  <c r="Q794" i="1"/>
  <c r="R794" i="1"/>
  <c r="S794" i="1"/>
  <c r="T794" i="1"/>
  <c r="U794" i="1"/>
  <c r="V794" i="1"/>
  <c r="Q795" i="1"/>
  <c r="R795" i="1"/>
  <c r="S795" i="1"/>
  <c r="T795" i="1"/>
  <c r="U795" i="1"/>
  <c r="V795" i="1"/>
  <c r="Q796" i="1"/>
  <c r="R796" i="1"/>
  <c r="S796" i="1"/>
  <c r="T796" i="1"/>
  <c r="U796" i="1"/>
  <c r="V796" i="1"/>
  <c r="Q797" i="1"/>
  <c r="R797" i="1"/>
  <c r="S797" i="1"/>
  <c r="T797" i="1"/>
  <c r="U797" i="1"/>
  <c r="V797" i="1"/>
  <c r="Q798" i="1"/>
  <c r="R798" i="1"/>
  <c r="S798" i="1"/>
  <c r="T798" i="1"/>
  <c r="U798" i="1"/>
  <c r="V798" i="1"/>
  <c r="Q799" i="1"/>
  <c r="R799" i="1"/>
  <c r="S799" i="1"/>
  <c r="T799" i="1"/>
  <c r="U799" i="1"/>
  <c r="V799" i="1"/>
  <c r="R2" i="1"/>
  <c r="S2" i="1"/>
  <c r="T2" i="1"/>
  <c r="U2" i="1"/>
  <c r="H7" i="3" s="1" a="1"/>
  <c r="H7" i="3" s="1"/>
  <c r="V2" i="1"/>
  <c r="W2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P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P99" i="1"/>
  <c r="K100" i="1"/>
  <c r="L100" i="1"/>
  <c r="M100" i="1"/>
  <c r="N100" i="1"/>
  <c r="O100" i="1"/>
  <c r="P100" i="1"/>
  <c r="K101" i="1"/>
  <c r="L101" i="1"/>
  <c r="M101" i="1"/>
  <c r="N101" i="1"/>
  <c r="O101" i="1"/>
  <c r="P101" i="1"/>
  <c r="K102" i="1"/>
  <c r="L102" i="1"/>
  <c r="M102" i="1"/>
  <c r="N102" i="1"/>
  <c r="O102" i="1"/>
  <c r="P102" i="1"/>
  <c r="K103" i="1"/>
  <c r="L103" i="1"/>
  <c r="M103" i="1"/>
  <c r="N103" i="1"/>
  <c r="O103" i="1"/>
  <c r="P103" i="1"/>
  <c r="K104" i="1"/>
  <c r="L104" i="1"/>
  <c r="M104" i="1"/>
  <c r="N104" i="1"/>
  <c r="O104" i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K107" i="1"/>
  <c r="L107" i="1"/>
  <c r="M107" i="1"/>
  <c r="N107" i="1"/>
  <c r="O107" i="1"/>
  <c r="P107" i="1"/>
  <c r="K108" i="1"/>
  <c r="L108" i="1"/>
  <c r="M108" i="1"/>
  <c r="N108" i="1"/>
  <c r="O108" i="1"/>
  <c r="P108" i="1"/>
  <c r="K109" i="1"/>
  <c r="L109" i="1"/>
  <c r="M109" i="1"/>
  <c r="N109" i="1"/>
  <c r="O109" i="1"/>
  <c r="P109" i="1"/>
  <c r="K110" i="1"/>
  <c r="L110" i="1"/>
  <c r="M110" i="1"/>
  <c r="N110" i="1"/>
  <c r="O110" i="1"/>
  <c r="P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L115" i="1"/>
  <c r="M115" i="1"/>
  <c r="N115" i="1"/>
  <c r="O115" i="1"/>
  <c r="P115" i="1"/>
  <c r="K116" i="1"/>
  <c r="L116" i="1"/>
  <c r="M116" i="1"/>
  <c r="N116" i="1"/>
  <c r="O116" i="1"/>
  <c r="P116" i="1"/>
  <c r="K117" i="1"/>
  <c r="L117" i="1"/>
  <c r="M117" i="1"/>
  <c r="N117" i="1"/>
  <c r="O117" i="1"/>
  <c r="P117" i="1"/>
  <c r="K118" i="1"/>
  <c r="L118" i="1"/>
  <c r="M118" i="1"/>
  <c r="N118" i="1"/>
  <c r="O118" i="1"/>
  <c r="P118" i="1"/>
  <c r="K119" i="1"/>
  <c r="L119" i="1"/>
  <c r="M119" i="1"/>
  <c r="N119" i="1"/>
  <c r="O119" i="1"/>
  <c r="P119" i="1"/>
  <c r="K120" i="1"/>
  <c r="L120" i="1"/>
  <c r="M120" i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O123" i="1"/>
  <c r="P123" i="1"/>
  <c r="K124" i="1"/>
  <c r="L124" i="1"/>
  <c r="M124" i="1"/>
  <c r="N124" i="1"/>
  <c r="O124" i="1"/>
  <c r="P124" i="1"/>
  <c r="K125" i="1"/>
  <c r="L125" i="1"/>
  <c r="M125" i="1"/>
  <c r="N125" i="1"/>
  <c r="O125" i="1"/>
  <c r="P125" i="1"/>
  <c r="K126" i="1"/>
  <c r="L126" i="1"/>
  <c r="M126" i="1"/>
  <c r="N126" i="1"/>
  <c r="O126" i="1"/>
  <c r="P126" i="1"/>
  <c r="K127" i="1"/>
  <c r="L127" i="1"/>
  <c r="M127" i="1"/>
  <c r="N127" i="1"/>
  <c r="O127" i="1"/>
  <c r="P127" i="1"/>
  <c r="K128" i="1"/>
  <c r="L128" i="1"/>
  <c r="M128" i="1"/>
  <c r="N128" i="1"/>
  <c r="O128" i="1"/>
  <c r="P128" i="1"/>
  <c r="K129" i="1"/>
  <c r="L129" i="1"/>
  <c r="M129" i="1"/>
  <c r="N129" i="1"/>
  <c r="O129" i="1"/>
  <c r="P129" i="1"/>
  <c r="K130" i="1"/>
  <c r="L130" i="1"/>
  <c r="M130" i="1"/>
  <c r="N130" i="1"/>
  <c r="O130" i="1"/>
  <c r="P130" i="1"/>
  <c r="K131" i="1"/>
  <c r="L131" i="1"/>
  <c r="M131" i="1"/>
  <c r="N131" i="1"/>
  <c r="O131" i="1"/>
  <c r="P131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P142" i="1"/>
  <c r="K143" i="1"/>
  <c r="L143" i="1"/>
  <c r="M143" i="1"/>
  <c r="N143" i="1"/>
  <c r="O143" i="1"/>
  <c r="P143" i="1"/>
  <c r="K144" i="1"/>
  <c r="L144" i="1"/>
  <c r="M144" i="1"/>
  <c r="N144" i="1"/>
  <c r="O144" i="1"/>
  <c r="P144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K151" i="1"/>
  <c r="L151" i="1"/>
  <c r="M151" i="1"/>
  <c r="N151" i="1"/>
  <c r="O151" i="1"/>
  <c r="P151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K155" i="1"/>
  <c r="L155" i="1"/>
  <c r="M155" i="1"/>
  <c r="N155" i="1"/>
  <c r="O155" i="1"/>
  <c r="P155" i="1"/>
  <c r="K156" i="1"/>
  <c r="L156" i="1"/>
  <c r="M156" i="1"/>
  <c r="N156" i="1"/>
  <c r="O156" i="1"/>
  <c r="P156" i="1"/>
  <c r="K157" i="1"/>
  <c r="L157" i="1"/>
  <c r="M157" i="1"/>
  <c r="N157" i="1"/>
  <c r="O157" i="1"/>
  <c r="P157" i="1"/>
  <c r="K158" i="1"/>
  <c r="L158" i="1"/>
  <c r="M158" i="1"/>
  <c r="N158" i="1"/>
  <c r="O158" i="1"/>
  <c r="P158" i="1"/>
  <c r="K159" i="1"/>
  <c r="L159" i="1"/>
  <c r="M159" i="1"/>
  <c r="N159" i="1"/>
  <c r="O159" i="1"/>
  <c r="P159" i="1"/>
  <c r="K160" i="1"/>
  <c r="L160" i="1"/>
  <c r="M160" i="1"/>
  <c r="N160" i="1"/>
  <c r="O160" i="1"/>
  <c r="P160" i="1"/>
  <c r="K161" i="1"/>
  <c r="L161" i="1"/>
  <c r="M161" i="1"/>
  <c r="N161" i="1"/>
  <c r="O161" i="1"/>
  <c r="P161" i="1"/>
  <c r="K162" i="1"/>
  <c r="L162" i="1"/>
  <c r="M162" i="1"/>
  <c r="N162" i="1"/>
  <c r="O162" i="1"/>
  <c r="P162" i="1"/>
  <c r="K163" i="1"/>
  <c r="L163" i="1"/>
  <c r="M163" i="1"/>
  <c r="N163" i="1"/>
  <c r="O163" i="1"/>
  <c r="P163" i="1"/>
  <c r="K164" i="1"/>
  <c r="L164" i="1"/>
  <c r="M164" i="1"/>
  <c r="N164" i="1"/>
  <c r="O164" i="1"/>
  <c r="P164" i="1"/>
  <c r="K165" i="1"/>
  <c r="L165" i="1"/>
  <c r="M165" i="1"/>
  <c r="N165" i="1"/>
  <c r="O165" i="1"/>
  <c r="P165" i="1"/>
  <c r="K166" i="1"/>
  <c r="L166" i="1"/>
  <c r="M166" i="1"/>
  <c r="N166" i="1"/>
  <c r="O166" i="1"/>
  <c r="P166" i="1"/>
  <c r="K167" i="1"/>
  <c r="L167" i="1"/>
  <c r="M167" i="1"/>
  <c r="N167" i="1"/>
  <c r="O167" i="1"/>
  <c r="P167" i="1"/>
  <c r="K168" i="1"/>
  <c r="L168" i="1"/>
  <c r="M168" i="1"/>
  <c r="N168" i="1"/>
  <c r="O168" i="1"/>
  <c r="P168" i="1"/>
  <c r="K169" i="1"/>
  <c r="L169" i="1"/>
  <c r="M169" i="1"/>
  <c r="N169" i="1"/>
  <c r="O169" i="1"/>
  <c r="P169" i="1"/>
  <c r="K170" i="1"/>
  <c r="L170" i="1"/>
  <c r="M170" i="1"/>
  <c r="N170" i="1"/>
  <c r="O170" i="1"/>
  <c r="P170" i="1"/>
  <c r="K171" i="1"/>
  <c r="L171" i="1"/>
  <c r="M171" i="1"/>
  <c r="N171" i="1"/>
  <c r="O171" i="1"/>
  <c r="P171" i="1"/>
  <c r="K172" i="1"/>
  <c r="L172" i="1"/>
  <c r="M172" i="1"/>
  <c r="N172" i="1"/>
  <c r="O172" i="1"/>
  <c r="P172" i="1"/>
  <c r="K173" i="1"/>
  <c r="L173" i="1"/>
  <c r="M173" i="1"/>
  <c r="N173" i="1"/>
  <c r="O173" i="1"/>
  <c r="P173" i="1"/>
  <c r="K174" i="1"/>
  <c r="L174" i="1"/>
  <c r="M174" i="1"/>
  <c r="N174" i="1"/>
  <c r="O174" i="1"/>
  <c r="P174" i="1"/>
  <c r="K175" i="1"/>
  <c r="L175" i="1"/>
  <c r="M175" i="1"/>
  <c r="N175" i="1"/>
  <c r="O175" i="1"/>
  <c r="P175" i="1"/>
  <c r="K176" i="1"/>
  <c r="L176" i="1"/>
  <c r="M176" i="1"/>
  <c r="N176" i="1"/>
  <c r="O176" i="1"/>
  <c r="P176" i="1"/>
  <c r="K177" i="1"/>
  <c r="L177" i="1"/>
  <c r="M177" i="1"/>
  <c r="N177" i="1"/>
  <c r="O177" i="1"/>
  <c r="P177" i="1"/>
  <c r="K178" i="1"/>
  <c r="L178" i="1"/>
  <c r="M178" i="1"/>
  <c r="N178" i="1"/>
  <c r="O178" i="1"/>
  <c r="P178" i="1"/>
  <c r="K179" i="1"/>
  <c r="L179" i="1"/>
  <c r="M179" i="1"/>
  <c r="N179" i="1"/>
  <c r="O179" i="1"/>
  <c r="P179" i="1"/>
  <c r="K180" i="1"/>
  <c r="L180" i="1"/>
  <c r="M180" i="1"/>
  <c r="N180" i="1"/>
  <c r="O180" i="1"/>
  <c r="P180" i="1"/>
  <c r="K181" i="1"/>
  <c r="L181" i="1"/>
  <c r="M181" i="1"/>
  <c r="N181" i="1"/>
  <c r="O181" i="1"/>
  <c r="P181" i="1"/>
  <c r="K182" i="1"/>
  <c r="L182" i="1"/>
  <c r="M182" i="1"/>
  <c r="N182" i="1"/>
  <c r="O182" i="1"/>
  <c r="P182" i="1"/>
  <c r="K183" i="1"/>
  <c r="L183" i="1"/>
  <c r="M183" i="1"/>
  <c r="N183" i="1"/>
  <c r="O183" i="1"/>
  <c r="P183" i="1"/>
  <c r="K184" i="1"/>
  <c r="L184" i="1"/>
  <c r="M184" i="1"/>
  <c r="N184" i="1"/>
  <c r="O184" i="1"/>
  <c r="P184" i="1"/>
  <c r="K185" i="1"/>
  <c r="L185" i="1"/>
  <c r="M185" i="1"/>
  <c r="N185" i="1"/>
  <c r="O185" i="1"/>
  <c r="P185" i="1"/>
  <c r="K186" i="1"/>
  <c r="L186" i="1"/>
  <c r="M186" i="1"/>
  <c r="N186" i="1"/>
  <c r="O186" i="1"/>
  <c r="P186" i="1"/>
  <c r="K187" i="1"/>
  <c r="L187" i="1"/>
  <c r="M187" i="1"/>
  <c r="N187" i="1"/>
  <c r="O187" i="1"/>
  <c r="P187" i="1"/>
  <c r="K188" i="1"/>
  <c r="L188" i="1"/>
  <c r="M188" i="1"/>
  <c r="N188" i="1"/>
  <c r="O188" i="1"/>
  <c r="P188" i="1"/>
  <c r="K189" i="1"/>
  <c r="L189" i="1"/>
  <c r="M189" i="1"/>
  <c r="N189" i="1"/>
  <c r="O189" i="1"/>
  <c r="P189" i="1"/>
  <c r="K190" i="1"/>
  <c r="L190" i="1"/>
  <c r="M190" i="1"/>
  <c r="N190" i="1"/>
  <c r="O190" i="1"/>
  <c r="P190" i="1"/>
  <c r="K191" i="1"/>
  <c r="L191" i="1"/>
  <c r="M191" i="1"/>
  <c r="N191" i="1"/>
  <c r="O191" i="1"/>
  <c r="P191" i="1"/>
  <c r="K192" i="1"/>
  <c r="L192" i="1"/>
  <c r="M192" i="1"/>
  <c r="N192" i="1"/>
  <c r="O192" i="1"/>
  <c r="P192" i="1"/>
  <c r="K193" i="1"/>
  <c r="L193" i="1"/>
  <c r="M193" i="1"/>
  <c r="N193" i="1"/>
  <c r="O193" i="1"/>
  <c r="P193" i="1"/>
  <c r="K194" i="1"/>
  <c r="L194" i="1"/>
  <c r="M194" i="1"/>
  <c r="N194" i="1"/>
  <c r="O194" i="1"/>
  <c r="P194" i="1"/>
  <c r="K195" i="1"/>
  <c r="L195" i="1"/>
  <c r="M195" i="1"/>
  <c r="N195" i="1"/>
  <c r="O195" i="1"/>
  <c r="P195" i="1"/>
  <c r="K196" i="1"/>
  <c r="L196" i="1"/>
  <c r="M196" i="1"/>
  <c r="N196" i="1"/>
  <c r="O196" i="1"/>
  <c r="P196" i="1"/>
  <c r="K197" i="1"/>
  <c r="L197" i="1"/>
  <c r="M197" i="1"/>
  <c r="N197" i="1"/>
  <c r="O197" i="1"/>
  <c r="P197" i="1"/>
  <c r="K198" i="1"/>
  <c r="L198" i="1"/>
  <c r="M198" i="1"/>
  <c r="N198" i="1"/>
  <c r="O198" i="1"/>
  <c r="P198" i="1"/>
  <c r="K199" i="1"/>
  <c r="L199" i="1"/>
  <c r="M199" i="1"/>
  <c r="N199" i="1"/>
  <c r="O199" i="1"/>
  <c r="P199" i="1"/>
  <c r="K200" i="1"/>
  <c r="L200" i="1"/>
  <c r="M200" i="1"/>
  <c r="N200" i="1"/>
  <c r="O200" i="1"/>
  <c r="P200" i="1"/>
  <c r="K201" i="1"/>
  <c r="L201" i="1"/>
  <c r="M201" i="1"/>
  <c r="N201" i="1"/>
  <c r="O201" i="1"/>
  <c r="P201" i="1"/>
  <c r="K202" i="1"/>
  <c r="L202" i="1"/>
  <c r="M202" i="1"/>
  <c r="N202" i="1"/>
  <c r="O202" i="1"/>
  <c r="P202" i="1"/>
  <c r="K203" i="1"/>
  <c r="L203" i="1"/>
  <c r="M203" i="1"/>
  <c r="N203" i="1"/>
  <c r="O203" i="1"/>
  <c r="P203" i="1"/>
  <c r="K204" i="1"/>
  <c r="L204" i="1"/>
  <c r="M204" i="1"/>
  <c r="N204" i="1"/>
  <c r="O204" i="1"/>
  <c r="P204" i="1"/>
  <c r="K205" i="1"/>
  <c r="L205" i="1"/>
  <c r="M205" i="1"/>
  <c r="N205" i="1"/>
  <c r="O205" i="1"/>
  <c r="P205" i="1"/>
  <c r="K206" i="1"/>
  <c r="L206" i="1"/>
  <c r="M206" i="1"/>
  <c r="N206" i="1"/>
  <c r="O206" i="1"/>
  <c r="P206" i="1"/>
  <c r="K207" i="1"/>
  <c r="L207" i="1"/>
  <c r="M207" i="1"/>
  <c r="N207" i="1"/>
  <c r="O207" i="1"/>
  <c r="P207" i="1"/>
  <c r="K208" i="1"/>
  <c r="L208" i="1"/>
  <c r="M208" i="1"/>
  <c r="N208" i="1"/>
  <c r="O208" i="1"/>
  <c r="P208" i="1"/>
  <c r="K209" i="1"/>
  <c r="L209" i="1"/>
  <c r="M209" i="1"/>
  <c r="N209" i="1"/>
  <c r="O209" i="1"/>
  <c r="P209" i="1"/>
  <c r="K210" i="1"/>
  <c r="L210" i="1"/>
  <c r="M210" i="1"/>
  <c r="N210" i="1"/>
  <c r="O210" i="1"/>
  <c r="P210" i="1"/>
  <c r="K211" i="1"/>
  <c r="L211" i="1"/>
  <c r="M211" i="1"/>
  <c r="N211" i="1"/>
  <c r="O211" i="1"/>
  <c r="P211" i="1"/>
  <c r="K212" i="1"/>
  <c r="L212" i="1"/>
  <c r="M212" i="1"/>
  <c r="N212" i="1"/>
  <c r="O212" i="1"/>
  <c r="P212" i="1"/>
  <c r="K213" i="1"/>
  <c r="L213" i="1"/>
  <c r="M213" i="1"/>
  <c r="N213" i="1"/>
  <c r="O213" i="1"/>
  <c r="P213" i="1"/>
  <c r="K214" i="1"/>
  <c r="L214" i="1"/>
  <c r="M214" i="1"/>
  <c r="N214" i="1"/>
  <c r="O214" i="1"/>
  <c r="P214" i="1"/>
  <c r="K215" i="1"/>
  <c r="L215" i="1"/>
  <c r="M215" i="1"/>
  <c r="N215" i="1"/>
  <c r="O215" i="1"/>
  <c r="P215" i="1"/>
  <c r="K216" i="1"/>
  <c r="L216" i="1"/>
  <c r="M216" i="1"/>
  <c r="N216" i="1"/>
  <c r="O216" i="1"/>
  <c r="P216" i="1"/>
  <c r="K217" i="1"/>
  <c r="L217" i="1"/>
  <c r="M217" i="1"/>
  <c r="N217" i="1"/>
  <c r="O217" i="1"/>
  <c r="P217" i="1"/>
  <c r="K218" i="1"/>
  <c r="L218" i="1"/>
  <c r="M218" i="1"/>
  <c r="N218" i="1"/>
  <c r="O218" i="1"/>
  <c r="P218" i="1"/>
  <c r="K219" i="1"/>
  <c r="L219" i="1"/>
  <c r="M219" i="1"/>
  <c r="N219" i="1"/>
  <c r="O219" i="1"/>
  <c r="P219" i="1"/>
  <c r="K220" i="1"/>
  <c r="L220" i="1"/>
  <c r="M220" i="1"/>
  <c r="N220" i="1"/>
  <c r="O220" i="1"/>
  <c r="P220" i="1"/>
  <c r="K221" i="1"/>
  <c r="L221" i="1"/>
  <c r="M221" i="1"/>
  <c r="N221" i="1"/>
  <c r="O221" i="1"/>
  <c r="P221" i="1"/>
  <c r="K222" i="1"/>
  <c r="L222" i="1"/>
  <c r="M222" i="1"/>
  <c r="N222" i="1"/>
  <c r="O222" i="1"/>
  <c r="P222" i="1"/>
  <c r="K223" i="1"/>
  <c r="L223" i="1"/>
  <c r="M223" i="1"/>
  <c r="N223" i="1"/>
  <c r="O223" i="1"/>
  <c r="P223" i="1"/>
  <c r="K224" i="1"/>
  <c r="L224" i="1"/>
  <c r="M224" i="1"/>
  <c r="N224" i="1"/>
  <c r="O224" i="1"/>
  <c r="P224" i="1"/>
  <c r="K225" i="1"/>
  <c r="L225" i="1"/>
  <c r="M225" i="1"/>
  <c r="N225" i="1"/>
  <c r="O225" i="1"/>
  <c r="P225" i="1"/>
  <c r="K226" i="1"/>
  <c r="L226" i="1"/>
  <c r="M226" i="1"/>
  <c r="N226" i="1"/>
  <c r="O226" i="1"/>
  <c r="P226" i="1"/>
  <c r="K227" i="1"/>
  <c r="L227" i="1"/>
  <c r="M227" i="1"/>
  <c r="N227" i="1"/>
  <c r="O227" i="1"/>
  <c r="P227" i="1"/>
  <c r="K228" i="1"/>
  <c r="L228" i="1"/>
  <c r="M228" i="1"/>
  <c r="N228" i="1"/>
  <c r="O228" i="1"/>
  <c r="P228" i="1"/>
  <c r="K229" i="1"/>
  <c r="L229" i="1"/>
  <c r="M229" i="1"/>
  <c r="N229" i="1"/>
  <c r="O229" i="1"/>
  <c r="P229" i="1"/>
  <c r="K230" i="1"/>
  <c r="L230" i="1"/>
  <c r="M230" i="1"/>
  <c r="N230" i="1"/>
  <c r="O230" i="1"/>
  <c r="P230" i="1"/>
  <c r="K231" i="1"/>
  <c r="L231" i="1"/>
  <c r="M231" i="1"/>
  <c r="N231" i="1"/>
  <c r="O231" i="1"/>
  <c r="P231" i="1"/>
  <c r="K232" i="1"/>
  <c r="L232" i="1"/>
  <c r="M232" i="1"/>
  <c r="N232" i="1"/>
  <c r="O232" i="1"/>
  <c r="P232" i="1"/>
  <c r="K233" i="1"/>
  <c r="L233" i="1"/>
  <c r="M233" i="1"/>
  <c r="N233" i="1"/>
  <c r="O233" i="1"/>
  <c r="P233" i="1"/>
  <c r="K234" i="1"/>
  <c r="L234" i="1"/>
  <c r="M234" i="1"/>
  <c r="N234" i="1"/>
  <c r="O234" i="1"/>
  <c r="P234" i="1"/>
  <c r="K235" i="1"/>
  <c r="L235" i="1"/>
  <c r="M235" i="1"/>
  <c r="N235" i="1"/>
  <c r="O235" i="1"/>
  <c r="P235" i="1"/>
  <c r="K236" i="1"/>
  <c r="L236" i="1"/>
  <c r="M236" i="1"/>
  <c r="N236" i="1"/>
  <c r="O236" i="1"/>
  <c r="P236" i="1"/>
  <c r="K237" i="1"/>
  <c r="L237" i="1"/>
  <c r="M237" i="1"/>
  <c r="N237" i="1"/>
  <c r="O237" i="1"/>
  <c r="P237" i="1"/>
  <c r="K238" i="1"/>
  <c r="L238" i="1"/>
  <c r="M238" i="1"/>
  <c r="N238" i="1"/>
  <c r="O238" i="1"/>
  <c r="P238" i="1"/>
  <c r="K239" i="1"/>
  <c r="L239" i="1"/>
  <c r="M239" i="1"/>
  <c r="N239" i="1"/>
  <c r="O239" i="1"/>
  <c r="P239" i="1"/>
  <c r="K240" i="1"/>
  <c r="L240" i="1"/>
  <c r="M240" i="1"/>
  <c r="N240" i="1"/>
  <c r="O240" i="1"/>
  <c r="P240" i="1"/>
  <c r="K241" i="1"/>
  <c r="L241" i="1"/>
  <c r="M241" i="1"/>
  <c r="N241" i="1"/>
  <c r="O241" i="1"/>
  <c r="P241" i="1"/>
  <c r="K242" i="1"/>
  <c r="L242" i="1"/>
  <c r="M242" i="1"/>
  <c r="N242" i="1"/>
  <c r="O242" i="1"/>
  <c r="P242" i="1"/>
  <c r="K243" i="1"/>
  <c r="L243" i="1"/>
  <c r="M243" i="1"/>
  <c r="N243" i="1"/>
  <c r="O243" i="1"/>
  <c r="P243" i="1"/>
  <c r="K244" i="1"/>
  <c r="L244" i="1"/>
  <c r="M244" i="1"/>
  <c r="N244" i="1"/>
  <c r="O244" i="1"/>
  <c r="P244" i="1"/>
  <c r="K245" i="1"/>
  <c r="L245" i="1"/>
  <c r="M245" i="1"/>
  <c r="N245" i="1"/>
  <c r="O245" i="1"/>
  <c r="P245" i="1"/>
  <c r="K246" i="1"/>
  <c r="L246" i="1"/>
  <c r="M246" i="1"/>
  <c r="N246" i="1"/>
  <c r="O246" i="1"/>
  <c r="P246" i="1"/>
  <c r="K247" i="1"/>
  <c r="L247" i="1"/>
  <c r="M247" i="1"/>
  <c r="N247" i="1"/>
  <c r="O247" i="1"/>
  <c r="P247" i="1"/>
  <c r="K248" i="1"/>
  <c r="L248" i="1"/>
  <c r="M248" i="1"/>
  <c r="N248" i="1"/>
  <c r="O248" i="1"/>
  <c r="P248" i="1"/>
  <c r="K249" i="1"/>
  <c r="L249" i="1"/>
  <c r="M249" i="1"/>
  <c r="N249" i="1"/>
  <c r="O249" i="1"/>
  <c r="P249" i="1"/>
  <c r="K250" i="1"/>
  <c r="L250" i="1"/>
  <c r="M250" i="1"/>
  <c r="N250" i="1"/>
  <c r="O250" i="1"/>
  <c r="P250" i="1"/>
  <c r="K251" i="1"/>
  <c r="L251" i="1"/>
  <c r="M251" i="1"/>
  <c r="N251" i="1"/>
  <c r="O251" i="1"/>
  <c r="P251" i="1"/>
  <c r="K252" i="1"/>
  <c r="L252" i="1"/>
  <c r="M252" i="1"/>
  <c r="N252" i="1"/>
  <c r="O252" i="1"/>
  <c r="P252" i="1"/>
  <c r="K253" i="1"/>
  <c r="L253" i="1"/>
  <c r="M253" i="1"/>
  <c r="N253" i="1"/>
  <c r="O253" i="1"/>
  <c r="P253" i="1"/>
  <c r="K254" i="1"/>
  <c r="L254" i="1"/>
  <c r="M254" i="1"/>
  <c r="N254" i="1"/>
  <c r="O254" i="1"/>
  <c r="P254" i="1"/>
  <c r="K255" i="1"/>
  <c r="L255" i="1"/>
  <c r="M255" i="1"/>
  <c r="N255" i="1"/>
  <c r="O255" i="1"/>
  <c r="P255" i="1"/>
  <c r="K256" i="1"/>
  <c r="L256" i="1"/>
  <c r="M256" i="1"/>
  <c r="N256" i="1"/>
  <c r="O256" i="1"/>
  <c r="P256" i="1"/>
  <c r="K257" i="1"/>
  <c r="L257" i="1"/>
  <c r="M257" i="1"/>
  <c r="N257" i="1"/>
  <c r="O257" i="1"/>
  <c r="P257" i="1"/>
  <c r="K258" i="1"/>
  <c r="L258" i="1"/>
  <c r="M258" i="1"/>
  <c r="N258" i="1"/>
  <c r="O258" i="1"/>
  <c r="P258" i="1"/>
  <c r="K259" i="1"/>
  <c r="L259" i="1"/>
  <c r="M259" i="1"/>
  <c r="N259" i="1"/>
  <c r="O259" i="1"/>
  <c r="P259" i="1"/>
  <c r="K260" i="1"/>
  <c r="L260" i="1"/>
  <c r="M260" i="1"/>
  <c r="N260" i="1"/>
  <c r="O260" i="1"/>
  <c r="P260" i="1"/>
  <c r="K261" i="1"/>
  <c r="L261" i="1"/>
  <c r="M261" i="1"/>
  <c r="N261" i="1"/>
  <c r="O261" i="1"/>
  <c r="P261" i="1"/>
  <c r="K262" i="1"/>
  <c r="L262" i="1"/>
  <c r="M262" i="1"/>
  <c r="N262" i="1"/>
  <c r="O262" i="1"/>
  <c r="P262" i="1"/>
  <c r="K263" i="1"/>
  <c r="L263" i="1"/>
  <c r="M263" i="1"/>
  <c r="N263" i="1"/>
  <c r="O263" i="1"/>
  <c r="P263" i="1"/>
  <c r="K264" i="1"/>
  <c r="L264" i="1"/>
  <c r="M264" i="1"/>
  <c r="N264" i="1"/>
  <c r="O264" i="1"/>
  <c r="P264" i="1"/>
  <c r="K265" i="1"/>
  <c r="L265" i="1"/>
  <c r="M265" i="1"/>
  <c r="N265" i="1"/>
  <c r="O265" i="1"/>
  <c r="P265" i="1"/>
  <c r="K266" i="1"/>
  <c r="L266" i="1"/>
  <c r="M266" i="1"/>
  <c r="N266" i="1"/>
  <c r="O266" i="1"/>
  <c r="P266" i="1"/>
  <c r="K267" i="1"/>
  <c r="L267" i="1"/>
  <c r="M267" i="1"/>
  <c r="N267" i="1"/>
  <c r="O267" i="1"/>
  <c r="P267" i="1"/>
  <c r="K268" i="1"/>
  <c r="L268" i="1"/>
  <c r="M268" i="1"/>
  <c r="N268" i="1"/>
  <c r="O268" i="1"/>
  <c r="P268" i="1"/>
  <c r="K269" i="1"/>
  <c r="L269" i="1"/>
  <c r="M269" i="1"/>
  <c r="N269" i="1"/>
  <c r="O269" i="1"/>
  <c r="P269" i="1"/>
  <c r="K270" i="1"/>
  <c r="L270" i="1"/>
  <c r="M270" i="1"/>
  <c r="N270" i="1"/>
  <c r="O270" i="1"/>
  <c r="P270" i="1"/>
  <c r="K271" i="1"/>
  <c r="L271" i="1"/>
  <c r="M271" i="1"/>
  <c r="N271" i="1"/>
  <c r="O271" i="1"/>
  <c r="P271" i="1"/>
  <c r="K272" i="1"/>
  <c r="L272" i="1"/>
  <c r="M272" i="1"/>
  <c r="N272" i="1"/>
  <c r="O272" i="1"/>
  <c r="P272" i="1"/>
  <c r="K273" i="1"/>
  <c r="L273" i="1"/>
  <c r="M273" i="1"/>
  <c r="N273" i="1"/>
  <c r="O273" i="1"/>
  <c r="P273" i="1"/>
  <c r="K274" i="1"/>
  <c r="L274" i="1"/>
  <c r="M274" i="1"/>
  <c r="N274" i="1"/>
  <c r="O274" i="1"/>
  <c r="P274" i="1"/>
  <c r="K275" i="1"/>
  <c r="L275" i="1"/>
  <c r="M275" i="1"/>
  <c r="N275" i="1"/>
  <c r="O275" i="1"/>
  <c r="P275" i="1"/>
  <c r="K276" i="1"/>
  <c r="L276" i="1"/>
  <c r="M276" i="1"/>
  <c r="N276" i="1"/>
  <c r="O276" i="1"/>
  <c r="P276" i="1"/>
  <c r="K277" i="1"/>
  <c r="L277" i="1"/>
  <c r="M277" i="1"/>
  <c r="N277" i="1"/>
  <c r="O277" i="1"/>
  <c r="P277" i="1"/>
  <c r="K278" i="1"/>
  <c r="L278" i="1"/>
  <c r="M278" i="1"/>
  <c r="N278" i="1"/>
  <c r="O278" i="1"/>
  <c r="P278" i="1"/>
  <c r="K279" i="1"/>
  <c r="L279" i="1"/>
  <c r="M279" i="1"/>
  <c r="N279" i="1"/>
  <c r="O279" i="1"/>
  <c r="P279" i="1"/>
  <c r="K280" i="1"/>
  <c r="L280" i="1"/>
  <c r="M280" i="1"/>
  <c r="N280" i="1"/>
  <c r="O280" i="1"/>
  <c r="P280" i="1"/>
  <c r="K281" i="1"/>
  <c r="L281" i="1"/>
  <c r="M281" i="1"/>
  <c r="N281" i="1"/>
  <c r="O281" i="1"/>
  <c r="P281" i="1"/>
  <c r="K282" i="1"/>
  <c r="L282" i="1"/>
  <c r="M282" i="1"/>
  <c r="N282" i="1"/>
  <c r="O282" i="1"/>
  <c r="P282" i="1"/>
  <c r="K283" i="1"/>
  <c r="L283" i="1"/>
  <c r="M283" i="1"/>
  <c r="N283" i="1"/>
  <c r="O283" i="1"/>
  <c r="P283" i="1"/>
  <c r="K284" i="1"/>
  <c r="L284" i="1"/>
  <c r="M284" i="1"/>
  <c r="N284" i="1"/>
  <c r="O284" i="1"/>
  <c r="P284" i="1"/>
  <c r="K285" i="1"/>
  <c r="L285" i="1"/>
  <c r="M285" i="1"/>
  <c r="N285" i="1"/>
  <c r="O285" i="1"/>
  <c r="P285" i="1"/>
  <c r="K286" i="1"/>
  <c r="L286" i="1"/>
  <c r="M286" i="1"/>
  <c r="N286" i="1"/>
  <c r="O286" i="1"/>
  <c r="P286" i="1"/>
  <c r="K287" i="1"/>
  <c r="L287" i="1"/>
  <c r="M287" i="1"/>
  <c r="N287" i="1"/>
  <c r="O287" i="1"/>
  <c r="P287" i="1"/>
  <c r="K288" i="1"/>
  <c r="L288" i="1"/>
  <c r="M288" i="1"/>
  <c r="N288" i="1"/>
  <c r="O288" i="1"/>
  <c r="P288" i="1"/>
  <c r="K289" i="1"/>
  <c r="L289" i="1"/>
  <c r="M289" i="1"/>
  <c r="N289" i="1"/>
  <c r="O289" i="1"/>
  <c r="P289" i="1"/>
  <c r="K290" i="1"/>
  <c r="L290" i="1"/>
  <c r="M290" i="1"/>
  <c r="N290" i="1"/>
  <c r="O290" i="1"/>
  <c r="P290" i="1"/>
  <c r="K291" i="1"/>
  <c r="L291" i="1"/>
  <c r="M291" i="1"/>
  <c r="N291" i="1"/>
  <c r="O291" i="1"/>
  <c r="P291" i="1"/>
  <c r="K292" i="1"/>
  <c r="L292" i="1"/>
  <c r="M292" i="1"/>
  <c r="N292" i="1"/>
  <c r="O292" i="1"/>
  <c r="P292" i="1"/>
  <c r="K293" i="1"/>
  <c r="L293" i="1"/>
  <c r="M293" i="1"/>
  <c r="N293" i="1"/>
  <c r="O293" i="1"/>
  <c r="P293" i="1"/>
  <c r="K294" i="1"/>
  <c r="L294" i="1"/>
  <c r="M294" i="1"/>
  <c r="N294" i="1"/>
  <c r="O294" i="1"/>
  <c r="P294" i="1"/>
  <c r="K295" i="1"/>
  <c r="L295" i="1"/>
  <c r="M295" i="1"/>
  <c r="N295" i="1"/>
  <c r="O295" i="1"/>
  <c r="P295" i="1"/>
  <c r="K296" i="1"/>
  <c r="L296" i="1"/>
  <c r="M296" i="1"/>
  <c r="N296" i="1"/>
  <c r="O296" i="1"/>
  <c r="P296" i="1"/>
  <c r="K297" i="1"/>
  <c r="L297" i="1"/>
  <c r="M297" i="1"/>
  <c r="N297" i="1"/>
  <c r="O297" i="1"/>
  <c r="P297" i="1"/>
  <c r="K298" i="1"/>
  <c r="L298" i="1"/>
  <c r="M298" i="1"/>
  <c r="N298" i="1"/>
  <c r="O298" i="1"/>
  <c r="P298" i="1"/>
  <c r="K299" i="1"/>
  <c r="L299" i="1"/>
  <c r="M299" i="1"/>
  <c r="N299" i="1"/>
  <c r="O299" i="1"/>
  <c r="P299" i="1"/>
  <c r="K300" i="1"/>
  <c r="L300" i="1"/>
  <c r="M300" i="1"/>
  <c r="N300" i="1"/>
  <c r="O300" i="1"/>
  <c r="P300" i="1"/>
  <c r="K301" i="1"/>
  <c r="L301" i="1"/>
  <c r="M301" i="1"/>
  <c r="N301" i="1"/>
  <c r="O301" i="1"/>
  <c r="P301" i="1"/>
  <c r="K302" i="1"/>
  <c r="L302" i="1"/>
  <c r="M302" i="1"/>
  <c r="N302" i="1"/>
  <c r="O302" i="1"/>
  <c r="P302" i="1"/>
  <c r="K303" i="1"/>
  <c r="L303" i="1"/>
  <c r="M303" i="1"/>
  <c r="N303" i="1"/>
  <c r="O303" i="1"/>
  <c r="P303" i="1"/>
  <c r="K304" i="1"/>
  <c r="L304" i="1"/>
  <c r="M304" i="1"/>
  <c r="N304" i="1"/>
  <c r="O304" i="1"/>
  <c r="P304" i="1"/>
  <c r="K305" i="1"/>
  <c r="L305" i="1"/>
  <c r="M305" i="1"/>
  <c r="N305" i="1"/>
  <c r="O305" i="1"/>
  <c r="P305" i="1"/>
  <c r="K306" i="1"/>
  <c r="L306" i="1"/>
  <c r="M306" i="1"/>
  <c r="N306" i="1"/>
  <c r="O306" i="1"/>
  <c r="P306" i="1"/>
  <c r="K307" i="1"/>
  <c r="L307" i="1"/>
  <c r="M307" i="1"/>
  <c r="N307" i="1"/>
  <c r="O307" i="1"/>
  <c r="P307" i="1"/>
  <c r="K308" i="1"/>
  <c r="L308" i="1"/>
  <c r="M308" i="1"/>
  <c r="N308" i="1"/>
  <c r="O308" i="1"/>
  <c r="P308" i="1"/>
  <c r="K309" i="1"/>
  <c r="L309" i="1"/>
  <c r="M309" i="1"/>
  <c r="N309" i="1"/>
  <c r="O309" i="1"/>
  <c r="P309" i="1"/>
  <c r="K310" i="1"/>
  <c r="L310" i="1"/>
  <c r="M310" i="1"/>
  <c r="N310" i="1"/>
  <c r="O310" i="1"/>
  <c r="P310" i="1"/>
  <c r="K311" i="1"/>
  <c r="L311" i="1"/>
  <c r="M311" i="1"/>
  <c r="N311" i="1"/>
  <c r="O311" i="1"/>
  <c r="P311" i="1"/>
  <c r="K312" i="1"/>
  <c r="L312" i="1"/>
  <c r="M312" i="1"/>
  <c r="N312" i="1"/>
  <c r="O312" i="1"/>
  <c r="P312" i="1"/>
  <c r="K313" i="1"/>
  <c r="L313" i="1"/>
  <c r="M313" i="1"/>
  <c r="N313" i="1"/>
  <c r="O313" i="1"/>
  <c r="P313" i="1"/>
  <c r="K314" i="1"/>
  <c r="L314" i="1"/>
  <c r="M314" i="1"/>
  <c r="N314" i="1"/>
  <c r="O314" i="1"/>
  <c r="P314" i="1"/>
  <c r="K315" i="1"/>
  <c r="L315" i="1"/>
  <c r="M315" i="1"/>
  <c r="N315" i="1"/>
  <c r="O315" i="1"/>
  <c r="P315" i="1"/>
  <c r="K316" i="1"/>
  <c r="L316" i="1"/>
  <c r="M316" i="1"/>
  <c r="N316" i="1"/>
  <c r="O316" i="1"/>
  <c r="P316" i="1"/>
  <c r="K317" i="1"/>
  <c r="L317" i="1"/>
  <c r="M317" i="1"/>
  <c r="N317" i="1"/>
  <c r="O317" i="1"/>
  <c r="P317" i="1"/>
  <c r="K318" i="1"/>
  <c r="L318" i="1"/>
  <c r="M318" i="1"/>
  <c r="N318" i="1"/>
  <c r="O318" i="1"/>
  <c r="P318" i="1"/>
  <c r="K319" i="1"/>
  <c r="L319" i="1"/>
  <c r="M319" i="1"/>
  <c r="N319" i="1"/>
  <c r="O319" i="1"/>
  <c r="P319" i="1"/>
  <c r="K320" i="1"/>
  <c r="L320" i="1"/>
  <c r="M320" i="1"/>
  <c r="N320" i="1"/>
  <c r="O320" i="1"/>
  <c r="P320" i="1"/>
  <c r="K321" i="1"/>
  <c r="L321" i="1"/>
  <c r="M321" i="1"/>
  <c r="N321" i="1"/>
  <c r="O321" i="1"/>
  <c r="P321" i="1"/>
  <c r="K322" i="1"/>
  <c r="L322" i="1"/>
  <c r="M322" i="1"/>
  <c r="N322" i="1"/>
  <c r="O322" i="1"/>
  <c r="P322" i="1"/>
  <c r="K323" i="1"/>
  <c r="L323" i="1"/>
  <c r="M323" i="1"/>
  <c r="N323" i="1"/>
  <c r="O323" i="1"/>
  <c r="P323" i="1"/>
  <c r="K324" i="1"/>
  <c r="L324" i="1"/>
  <c r="M324" i="1"/>
  <c r="N324" i="1"/>
  <c r="O324" i="1"/>
  <c r="P324" i="1"/>
  <c r="K325" i="1"/>
  <c r="L325" i="1"/>
  <c r="M325" i="1"/>
  <c r="N325" i="1"/>
  <c r="O325" i="1"/>
  <c r="P325" i="1"/>
  <c r="K326" i="1"/>
  <c r="L326" i="1"/>
  <c r="M326" i="1"/>
  <c r="N326" i="1"/>
  <c r="O326" i="1"/>
  <c r="P326" i="1"/>
  <c r="K327" i="1"/>
  <c r="L327" i="1"/>
  <c r="M327" i="1"/>
  <c r="N327" i="1"/>
  <c r="O327" i="1"/>
  <c r="P327" i="1"/>
  <c r="K328" i="1"/>
  <c r="L328" i="1"/>
  <c r="M328" i="1"/>
  <c r="N328" i="1"/>
  <c r="O328" i="1"/>
  <c r="P328" i="1"/>
  <c r="K329" i="1"/>
  <c r="L329" i="1"/>
  <c r="M329" i="1"/>
  <c r="N329" i="1"/>
  <c r="O329" i="1"/>
  <c r="P329" i="1"/>
  <c r="K330" i="1"/>
  <c r="L330" i="1"/>
  <c r="M330" i="1"/>
  <c r="N330" i="1"/>
  <c r="O330" i="1"/>
  <c r="P330" i="1"/>
  <c r="K331" i="1"/>
  <c r="L331" i="1"/>
  <c r="M331" i="1"/>
  <c r="N331" i="1"/>
  <c r="O331" i="1"/>
  <c r="P331" i="1"/>
  <c r="K332" i="1"/>
  <c r="L332" i="1"/>
  <c r="M332" i="1"/>
  <c r="N332" i="1"/>
  <c r="O332" i="1"/>
  <c r="P332" i="1"/>
  <c r="K333" i="1"/>
  <c r="L333" i="1"/>
  <c r="M333" i="1"/>
  <c r="N333" i="1"/>
  <c r="O333" i="1"/>
  <c r="P333" i="1"/>
  <c r="K334" i="1"/>
  <c r="L334" i="1"/>
  <c r="M334" i="1"/>
  <c r="N334" i="1"/>
  <c r="O334" i="1"/>
  <c r="P334" i="1"/>
  <c r="K335" i="1"/>
  <c r="L335" i="1"/>
  <c r="M335" i="1"/>
  <c r="N335" i="1"/>
  <c r="O335" i="1"/>
  <c r="P335" i="1"/>
  <c r="K336" i="1"/>
  <c r="L336" i="1"/>
  <c r="M336" i="1"/>
  <c r="N336" i="1"/>
  <c r="O336" i="1"/>
  <c r="P336" i="1"/>
  <c r="K337" i="1"/>
  <c r="L337" i="1"/>
  <c r="M337" i="1"/>
  <c r="N337" i="1"/>
  <c r="O337" i="1"/>
  <c r="P337" i="1"/>
  <c r="K338" i="1"/>
  <c r="L338" i="1"/>
  <c r="M338" i="1"/>
  <c r="N338" i="1"/>
  <c r="O338" i="1"/>
  <c r="P338" i="1"/>
  <c r="K339" i="1"/>
  <c r="L339" i="1"/>
  <c r="M339" i="1"/>
  <c r="N339" i="1"/>
  <c r="O339" i="1"/>
  <c r="P339" i="1"/>
  <c r="K340" i="1"/>
  <c r="L340" i="1"/>
  <c r="M340" i="1"/>
  <c r="N340" i="1"/>
  <c r="O340" i="1"/>
  <c r="P340" i="1"/>
  <c r="K341" i="1"/>
  <c r="L341" i="1"/>
  <c r="M341" i="1"/>
  <c r="N341" i="1"/>
  <c r="O341" i="1"/>
  <c r="P341" i="1"/>
  <c r="K342" i="1"/>
  <c r="L342" i="1"/>
  <c r="M342" i="1"/>
  <c r="N342" i="1"/>
  <c r="O342" i="1"/>
  <c r="P342" i="1"/>
  <c r="K343" i="1"/>
  <c r="L343" i="1"/>
  <c r="M343" i="1"/>
  <c r="N343" i="1"/>
  <c r="O343" i="1"/>
  <c r="P343" i="1"/>
  <c r="K344" i="1"/>
  <c r="L344" i="1"/>
  <c r="M344" i="1"/>
  <c r="N344" i="1"/>
  <c r="O344" i="1"/>
  <c r="P344" i="1"/>
  <c r="K345" i="1"/>
  <c r="L345" i="1"/>
  <c r="M345" i="1"/>
  <c r="N345" i="1"/>
  <c r="O345" i="1"/>
  <c r="P345" i="1"/>
  <c r="K346" i="1"/>
  <c r="L346" i="1"/>
  <c r="M346" i="1"/>
  <c r="N346" i="1"/>
  <c r="O346" i="1"/>
  <c r="P346" i="1"/>
  <c r="K347" i="1"/>
  <c r="L347" i="1"/>
  <c r="M347" i="1"/>
  <c r="N347" i="1"/>
  <c r="O347" i="1"/>
  <c r="P347" i="1"/>
  <c r="K348" i="1"/>
  <c r="L348" i="1"/>
  <c r="M348" i="1"/>
  <c r="N348" i="1"/>
  <c r="O348" i="1"/>
  <c r="P348" i="1"/>
  <c r="K349" i="1"/>
  <c r="L349" i="1"/>
  <c r="M349" i="1"/>
  <c r="N349" i="1"/>
  <c r="O349" i="1"/>
  <c r="P349" i="1"/>
  <c r="K350" i="1"/>
  <c r="L350" i="1"/>
  <c r="M350" i="1"/>
  <c r="N350" i="1"/>
  <c r="O350" i="1"/>
  <c r="P350" i="1"/>
  <c r="K351" i="1"/>
  <c r="L351" i="1"/>
  <c r="M351" i="1"/>
  <c r="N351" i="1"/>
  <c r="O351" i="1"/>
  <c r="P351" i="1"/>
  <c r="K352" i="1"/>
  <c r="L352" i="1"/>
  <c r="M352" i="1"/>
  <c r="N352" i="1"/>
  <c r="O352" i="1"/>
  <c r="P352" i="1"/>
  <c r="K353" i="1"/>
  <c r="L353" i="1"/>
  <c r="M353" i="1"/>
  <c r="N353" i="1"/>
  <c r="O353" i="1"/>
  <c r="P353" i="1"/>
  <c r="K354" i="1"/>
  <c r="L354" i="1"/>
  <c r="M354" i="1"/>
  <c r="N354" i="1"/>
  <c r="O354" i="1"/>
  <c r="P354" i="1"/>
  <c r="K355" i="1"/>
  <c r="L355" i="1"/>
  <c r="M355" i="1"/>
  <c r="N355" i="1"/>
  <c r="O355" i="1"/>
  <c r="P355" i="1"/>
  <c r="K356" i="1"/>
  <c r="L356" i="1"/>
  <c r="M356" i="1"/>
  <c r="N356" i="1"/>
  <c r="O356" i="1"/>
  <c r="P356" i="1"/>
  <c r="K357" i="1"/>
  <c r="L357" i="1"/>
  <c r="M357" i="1"/>
  <c r="N357" i="1"/>
  <c r="O357" i="1"/>
  <c r="P357" i="1"/>
  <c r="K358" i="1"/>
  <c r="L358" i="1"/>
  <c r="M358" i="1"/>
  <c r="N358" i="1"/>
  <c r="O358" i="1"/>
  <c r="P358" i="1"/>
  <c r="K359" i="1"/>
  <c r="L359" i="1"/>
  <c r="M359" i="1"/>
  <c r="N359" i="1"/>
  <c r="O359" i="1"/>
  <c r="P359" i="1"/>
  <c r="K360" i="1"/>
  <c r="L360" i="1"/>
  <c r="M360" i="1"/>
  <c r="N360" i="1"/>
  <c r="O360" i="1"/>
  <c r="P360" i="1"/>
  <c r="K361" i="1"/>
  <c r="L361" i="1"/>
  <c r="M361" i="1"/>
  <c r="N361" i="1"/>
  <c r="O361" i="1"/>
  <c r="P361" i="1"/>
  <c r="K362" i="1"/>
  <c r="L362" i="1"/>
  <c r="M362" i="1"/>
  <c r="N362" i="1"/>
  <c r="O362" i="1"/>
  <c r="P362" i="1"/>
  <c r="K363" i="1"/>
  <c r="L363" i="1"/>
  <c r="M363" i="1"/>
  <c r="N363" i="1"/>
  <c r="O363" i="1"/>
  <c r="P363" i="1"/>
  <c r="K364" i="1"/>
  <c r="L364" i="1"/>
  <c r="M364" i="1"/>
  <c r="N364" i="1"/>
  <c r="O364" i="1"/>
  <c r="P364" i="1"/>
  <c r="K365" i="1"/>
  <c r="L365" i="1"/>
  <c r="M365" i="1"/>
  <c r="N365" i="1"/>
  <c r="O365" i="1"/>
  <c r="P365" i="1"/>
  <c r="K366" i="1"/>
  <c r="L366" i="1"/>
  <c r="M366" i="1"/>
  <c r="N366" i="1"/>
  <c r="O366" i="1"/>
  <c r="P366" i="1"/>
  <c r="K367" i="1"/>
  <c r="L367" i="1"/>
  <c r="M367" i="1"/>
  <c r="N367" i="1"/>
  <c r="O367" i="1"/>
  <c r="P367" i="1"/>
  <c r="K368" i="1"/>
  <c r="L368" i="1"/>
  <c r="M368" i="1"/>
  <c r="N368" i="1"/>
  <c r="O368" i="1"/>
  <c r="P368" i="1"/>
  <c r="K369" i="1"/>
  <c r="L369" i="1"/>
  <c r="M369" i="1"/>
  <c r="N369" i="1"/>
  <c r="O369" i="1"/>
  <c r="P369" i="1"/>
  <c r="K370" i="1"/>
  <c r="L370" i="1"/>
  <c r="M370" i="1"/>
  <c r="N370" i="1"/>
  <c r="O370" i="1"/>
  <c r="P370" i="1"/>
  <c r="K371" i="1"/>
  <c r="L371" i="1"/>
  <c r="M371" i="1"/>
  <c r="N371" i="1"/>
  <c r="O371" i="1"/>
  <c r="P371" i="1"/>
  <c r="K372" i="1"/>
  <c r="L372" i="1"/>
  <c r="M372" i="1"/>
  <c r="N372" i="1"/>
  <c r="O372" i="1"/>
  <c r="P372" i="1"/>
  <c r="K373" i="1"/>
  <c r="L373" i="1"/>
  <c r="M373" i="1"/>
  <c r="N373" i="1"/>
  <c r="O373" i="1"/>
  <c r="P373" i="1"/>
  <c r="K374" i="1"/>
  <c r="L374" i="1"/>
  <c r="M374" i="1"/>
  <c r="N374" i="1"/>
  <c r="O374" i="1"/>
  <c r="P374" i="1"/>
  <c r="K375" i="1"/>
  <c r="L375" i="1"/>
  <c r="M375" i="1"/>
  <c r="N375" i="1"/>
  <c r="O375" i="1"/>
  <c r="P375" i="1"/>
  <c r="K376" i="1"/>
  <c r="L376" i="1"/>
  <c r="M376" i="1"/>
  <c r="N376" i="1"/>
  <c r="O376" i="1"/>
  <c r="P376" i="1"/>
  <c r="K377" i="1"/>
  <c r="L377" i="1"/>
  <c r="M377" i="1"/>
  <c r="N377" i="1"/>
  <c r="O377" i="1"/>
  <c r="P377" i="1"/>
  <c r="K378" i="1"/>
  <c r="L378" i="1"/>
  <c r="M378" i="1"/>
  <c r="N378" i="1"/>
  <c r="O378" i="1"/>
  <c r="P378" i="1"/>
  <c r="K379" i="1"/>
  <c r="L379" i="1"/>
  <c r="M379" i="1"/>
  <c r="N379" i="1"/>
  <c r="O379" i="1"/>
  <c r="P379" i="1"/>
  <c r="K380" i="1"/>
  <c r="L380" i="1"/>
  <c r="M380" i="1"/>
  <c r="N380" i="1"/>
  <c r="O380" i="1"/>
  <c r="P380" i="1"/>
  <c r="K381" i="1"/>
  <c r="L381" i="1"/>
  <c r="M381" i="1"/>
  <c r="N381" i="1"/>
  <c r="O381" i="1"/>
  <c r="P381" i="1"/>
  <c r="K382" i="1"/>
  <c r="L382" i="1"/>
  <c r="M382" i="1"/>
  <c r="N382" i="1"/>
  <c r="O382" i="1"/>
  <c r="P382" i="1"/>
  <c r="K383" i="1"/>
  <c r="L383" i="1"/>
  <c r="M383" i="1"/>
  <c r="N383" i="1"/>
  <c r="O383" i="1"/>
  <c r="P383" i="1"/>
  <c r="K384" i="1"/>
  <c r="L384" i="1"/>
  <c r="M384" i="1"/>
  <c r="N384" i="1"/>
  <c r="O384" i="1"/>
  <c r="P384" i="1"/>
  <c r="K385" i="1"/>
  <c r="L385" i="1"/>
  <c r="M385" i="1"/>
  <c r="N385" i="1"/>
  <c r="O385" i="1"/>
  <c r="P385" i="1"/>
  <c r="K386" i="1"/>
  <c r="L386" i="1"/>
  <c r="M386" i="1"/>
  <c r="N386" i="1"/>
  <c r="O386" i="1"/>
  <c r="P386" i="1"/>
  <c r="K387" i="1"/>
  <c r="L387" i="1"/>
  <c r="M387" i="1"/>
  <c r="N387" i="1"/>
  <c r="O387" i="1"/>
  <c r="P387" i="1"/>
  <c r="K388" i="1"/>
  <c r="L388" i="1"/>
  <c r="M388" i="1"/>
  <c r="N388" i="1"/>
  <c r="O388" i="1"/>
  <c r="P388" i="1"/>
  <c r="K389" i="1"/>
  <c r="L389" i="1"/>
  <c r="M389" i="1"/>
  <c r="N389" i="1"/>
  <c r="O389" i="1"/>
  <c r="P389" i="1"/>
  <c r="K390" i="1"/>
  <c r="L390" i="1"/>
  <c r="M390" i="1"/>
  <c r="N390" i="1"/>
  <c r="O390" i="1"/>
  <c r="P390" i="1"/>
  <c r="K391" i="1"/>
  <c r="L391" i="1"/>
  <c r="M391" i="1"/>
  <c r="N391" i="1"/>
  <c r="O391" i="1"/>
  <c r="P391" i="1"/>
  <c r="K392" i="1"/>
  <c r="L392" i="1"/>
  <c r="M392" i="1"/>
  <c r="N392" i="1"/>
  <c r="O392" i="1"/>
  <c r="P392" i="1"/>
  <c r="K393" i="1"/>
  <c r="L393" i="1"/>
  <c r="M393" i="1"/>
  <c r="N393" i="1"/>
  <c r="O393" i="1"/>
  <c r="P393" i="1"/>
  <c r="K394" i="1"/>
  <c r="L394" i="1"/>
  <c r="M394" i="1"/>
  <c r="N394" i="1"/>
  <c r="O394" i="1"/>
  <c r="P394" i="1"/>
  <c r="K395" i="1"/>
  <c r="L395" i="1"/>
  <c r="M395" i="1"/>
  <c r="N395" i="1"/>
  <c r="O395" i="1"/>
  <c r="P395" i="1"/>
  <c r="K396" i="1"/>
  <c r="L396" i="1"/>
  <c r="M396" i="1"/>
  <c r="N396" i="1"/>
  <c r="O396" i="1"/>
  <c r="P396" i="1"/>
  <c r="K397" i="1"/>
  <c r="L397" i="1"/>
  <c r="M397" i="1"/>
  <c r="N397" i="1"/>
  <c r="O397" i="1"/>
  <c r="P397" i="1"/>
  <c r="K398" i="1"/>
  <c r="L398" i="1"/>
  <c r="M398" i="1"/>
  <c r="N398" i="1"/>
  <c r="O398" i="1"/>
  <c r="P398" i="1"/>
  <c r="K399" i="1"/>
  <c r="L399" i="1"/>
  <c r="M399" i="1"/>
  <c r="N399" i="1"/>
  <c r="O399" i="1"/>
  <c r="P399" i="1"/>
  <c r="K400" i="1"/>
  <c r="L400" i="1"/>
  <c r="M400" i="1"/>
  <c r="N400" i="1"/>
  <c r="O400" i="1"/>
  <c r="P400" i="1"/>
  <c r="K401" i="1"/>
  <c r="L401" i="1"/>
  <c r="M401" i="1"/>
  <c r="N401" i="1"/>
  <c r="O401" i="1"/>
  <c r="P401" i="1"/>
  <c r="K402" i="1"/>
  <c r="L402" i="1"/>
  <c r="M402" i="1"/>
  <c r="N402" i="1"/>
  <c r="O402" i="1"/>
  <c r="P402" i="1"/>
  <c r="K403" i="1"/>
  <c r="L403" i="1"/>
  <c r="M403" i="1"/>
  <c r="N403" i="1"/>
  <c r="O403" i="1"/>
  <c r="P403" i="1"/>
  <c r="K404" i="1"/>
  <c r="L404" i="1"/>
  <c r="M404" i="1"/>
  <c r="N404" i="1"/>
  <c r="O404" i="1"/>
  <c r="P404" i="1"/>
  <c r="K405" i="1"/>
  <c r="L405" i="1"/>
  <c r="M405" i="1"/>
  <c r="N405" i="1"/>
  <c r="O405" i="1"/>
  <c r="P405" i="1"/>
  <c r="K406" i="1"/>
  <c r="L406" i="1"/>
  <c r="M406" i="1"/>
  <c r="N406" i="1"/>
  <c r="O406" i="1"/>
  <c r="P406" i="1"/>
  <c r="K407" i="1"/>
  <c r="L407" i="1"/>
  <c r="M407" i="1"/>
  <c r="N407" i="1"/>
  <c r="O407" i="1"/>
  <c r="P407" i="1"/>
  <c r="K408" i="1"/>
  <c r="L408" i="1"/>
  <c r="M408" i="1"/>
  <c r="N408" i="1"/>
  <c r="O408" i="1"/>
  <c r="P408" i="1"/>
  <c r="K409" i="1"/>
  <c r="L409" i="1"/>
  <c r="M409" i="1"/>
  <c r="N409" i="1"/>
  <c r="O409" i="1"/>
  <c r="P409" i="1"/>
  <c r="K410" i="1"/>
  <c r="L410" i="1"/>
  <c r="M410" i="1"/>
  <c r="N410" i="1"/>
  <c r="O410" i="1"/>
  <c r="P410" i="1"/>
  <c r="K411" i="1"/>
  <c r="L411" i="1"/>
  <c r="M411" i="1"/>
  <c r="N411" i="1"/>
  <c r="O411" i="1"/>
  <c r="P411" i="1"/>
  <c r="K412" i="1"/>
  <c r="L412" i="1"/>
  <c r="M412" i="1"/>
  <c r="N412" i="1"/>
  <c r="O412" i="1"/>
  <c r="P412" i="1"/>
  <c r="K413" i="1"/>
  <c r="L413" i="1"/>
  <c r="M413" i="1"/>
  <c r="N413" i="1"/>
  <c r="O413" i="1"/>
  <c r="P413" i="1"/>
  <c r="K414" i="1"/>
  <c r="L414" i="1"/>
  <c r="M414" i="1"/>
  <c r="N414" i="1"/>
  <c r="O414" i="1"/>
  <c r="P414" i="1"/>
  <c r="K415" i="1"/>
  <c r="L415" i="1"/>
  <c r="M415" i="1"/>
  <c r="N415" i="1"/>
  <c r="O415" i="1"/>
  <c r="P415" i="1"/>
  <c r="K416" i="1"/>
  <c r="L416" i="1"/>
  <c r="M416" i="1"/>
  <c r="N416" i="1"/>
  <c r="O416" i="1"/>
  <c r="P416" i="1"/>
  <c r="K417" i="1"/>
  <c r="L417" i="1"/>
  <c r="M417" i="1"/>
  <c r="N417" i="1"/>
  <c r="O417" i="1"/>
  <c r="P417" i="1"/>
  <c r="K418" i="1"/>
  <c r="L418" i="1"/>
  <c r="M418" i="1"/>
  <c r="N418" i="1"/>
  <c r="O418" i="1"/>
  <c r="P418" i="1"/>
  <c r="K419" i="1"/>
  <c r="L419" i="1"/>
  <c r="M419" i="1"/>
  <c r="N419" i="1"/>
  <c r="O419" i="1"/>
  <c r="P419" i="1"/>
  <c r="K420" i="1"/>
  <c r="L420" i="1"/>
  <c r="M420" i="1"/>
  <c r="N420" i="1"/>
  <c r="O420" i="1"/>
  <c r="P420" i="1"/>
  <c r="K421" i="1"/>
  <c r="L421" i="1"/>
  <c r="M421" i="1"/>
  <c r="N421" i="1"/>
  <c r="O421" i="1"/>
  <c r="P421" i="1"/>
  <c r="K422" i="1"/>
  <c r="L422" i="1"/>
  <c r="M422" i="1"/>
  <c r="N422" i="1"/>
  <c r="O422" i="1"/>
  <c r="P422" i="1"/>
  <c r="K423" i="1"/>
  <c r="L423" i="1"/>
  <c r="M423" i="1"/>
  <c r="N423" i="1"/>
  <c r="O423" i="1"/>
  <c r="P423" i="1"/>
  <c r="K424" i="1"/>
  <c r="L424" i="1"/>
  <c r="M424" i="1"/>
  <c r="N424" i="1"/>
  <c r="O424" i="1"/>
  <c r="P424" i="1"/>
  <c r="K425" i="1"/>
  <c r="L425" i="1"/>
  <c r="M425" i="1"/>
  <c r="N425" i="1"/>
  <c r="O425" i="1"/>
  <c r="P425" i="1"/>
  <c r="K426" i="1"/>
  <c r="L426" i="1"/>
  <c r="M426" i="1"/>
  <c r="N426" i="1"/>
  <c r="O426" i="1"/>
  <c r="P426" i="1"/>
  <c r="K427" i="1"/>
  <c r="L427" i="1"/>
  <c r="M427" i="1"/>
  <c r="N427" i="1"/>
  <c r="O427" i="1"/>
  <c r="P427" i="1"/>
  <c r="K428" i="1"/>
  <c r="L428" i="1"/>
  <c r="M428" i="1"/>
  <c r="N428" i="1"/>
  <c r="O428" i="1"/>
  <c r="P428" i="1"/>
  <c r="K429" i="1"/>
  <c r="L429" i="1"/>
  <c r="M429" i="1"/>
  <c r="N429" i="1"/>
  <c r="O429" i="1"/>
  <c r="P429" i="1"/>
  <c r="K430" i="1"/>
  <c r="L430" i="1"/>
  <c r="M430" i="1"/>
  <c r="N430" i="1"/>
  <c r="O430" i="1"/>
  <c r="P430" i="1"/>
  <c r="K431" i="1"/>
  <c r="L431" i="1"/>
  <c r="M431" i="1"/>
  <c r="N431" i="1"/>
  <c r="O431" i="1"/>
  <c r="P431" i="1"/>
  <c r="K432" i="1"/>
  <c r="L432" i="1"/>
  <c r="M432" i="1"/>
  <c r="N432" i="1"/>
  <c r="O432" i="1"/>
  <c r="P432" i="1"/>
  <c r="K433" i="1"/>
  <c r="L433" i="1"/>
  <c r="M433" i="1"/>
  <c r="N433" i="1"/>
  <c r="O433" i="1"/>
  <c r="P433" i="1"/>
  <c r="K434" i="1"/>
  <c r="L434" i="1"/>
  <c r="M434" i="1"/>
  <c r="N434" i="1"/>
  <c r="O434" i="1"/>
  <c r="P434" i="1"/>
  <c r="K435" i="1"/>
  <c r="L435" i="1"/>
  <c r="M435" i="1"/>
  <c r="N435" i="1"/>
  <c r="O435" i="1"/>
  <c r="P435" i="1"/>
  <c r="K436" i="1"/>
  <c r="L436" i="1"/>
  <c r="M436" i="1"/>
  <c r="N436" i="1"/>
  <c r="O436" i="1"/>
  <c r="P436" i="1"/>
  <c r="K437" i="1"/>
  <c r="L437" i="1"/>
  <c r="M437" i="1"/>
  <c r="N437" i="1"/>
  <c r="O437" i="1"/>
  <c r="P437" i="1"/>
  <c r="K438" i="1"/>
  <c r="L438" i="1"/>
  <c r="M438" i="1"/>
  <c r="N438" i="1"/>
  <c r="O438" i="1"/>
  <c r="P438" i="1"/>
  <c r="K439" i="1"/>
  <c r="L439" i="1"/>
  <c r="M439" i="1"/>
  <c r="N439" i="1"/>
  <c r="O439" i="1"/>
  <c r="P439" i="1"/>
  <c r="K440" i="1"/>
  <c r="L440" i="1"/>
  <c r="M440" i="1"/>
  <c r="N440" i="1"/>
  <c r="O440" i="1"/>
  <c r="P440" i="1"/>
  <c r="K441" i="1"/>
  <c r="L441" i="1"/>
  <c r="M441" i="1"/>
  <c r="N441" i="1"/>
  <c r="O441" i="1"/>
  <c r="P441" i="1"/>
  <c r="K442" i="1"/>
  <c r="L442" i="1"/>
  <c r="M442" i="1"/>
  <c r="N442" i="1"/>
  <c r="O442" i="1"/>
  <c r="P442" i="1"/>
  <c r="K443" i="1"/>
  <c r="L443" i="1"/>
  <c r="M443" i="1"/>
  <c r="N443" i="1"/>
  <c r="O443" i="1"/>
  <c r="P443" i="1"/>
  <c r="K444" i="1"/>
  <c r="L444" i="1"/>
  <c r="M444" i="1"/>
  <c r="N444" i="1"/>
  <c r="O444" i="1"/>
  <c r="P444" i="1"/>
  <c r="K445" i="1"/>
  <c r="L445" i="1"/>
  <c r="M445" i="1"/>
  <c r="N445" i="1"/>
  <c r="O445" i="1"/>
  <c r="P445" i="1"/>
  <c r="K446" i="1"/>
  <c r="L446" i="1"/>
  <c r="M446" i="1"/>
  <c r="N446" i="1"/>
  <c r="O446" i="1"/>
  <c r="P446" i="1"/>
  <c r="K447" i="1"/>
  <c r="L447" i="1"/>
  <c r="M447" i="1"/>
  <c r="N447" i="1"/>
  <c r="O447" i="1"/>
  <c r="P447" i="1"/>
  <c r="K448" i="1"/>
  <c r="L448" i="1"/>
  <c r="M448" i="1"/>
  <c r="N448" i="1"/>
  <c r="O448" i="1"/>
  <c r="P448" i="1"/>
  <c r="K449" i="1"/>
  <c r="L449" i="1"/>
  <c r="M449" i="1"/>
  <c r="N449" i="1"/>
  <c r="O449" i="1"/>
  <c r="P449" i="1"/>
  <c r="K450" i="1"/>
  <c r="L450" i="1"/>
  <c r="M450" i="1"/>
  <c r="N450" i="1"/>
  <c r="O450" i="1"/>
  <c r="P450" i="1"/>
  <c r="K451" i="1"/>
  <c r="L451" i="1"/>
  <c r="M451" i="1"/>
  <c r="N451" i="1"/>
  <c r="O451" i="1"/>
  <c r="P451" i="1"/>
  <c r="K452" i="1"/>
  <c r="L452" i="1"/>
  <c r="M452" i="1"/>
  <c r="N452" i="1"/>
  <c r="O452" i="1"/>
  <c r="P452" i="1"/>
  <c r="K453" i="1"/>
  <c r="L453" i="1"/>
  <c r="M453" i="1"/>
  <c r="N453" i="1"/>
  <c r="O453" i="1"/>
  <c r="P453" i="1"/>
  <c r="K454" i="1"/>
  <c r="L454" i="1"/>
  <c r="M454" i="1"/>
  <c r="N454" i="1"/>
  <c r="O454" i="1"/>
  <c r="P454" i="1"/>
  <c r="K455" i="1"/>
  <c r="L455" i="1"/>
  <c r="M455" i="1"/>
  <c r="N455" i="1"/>
  <c r="O455" i="1"/>
  <c r="P455" i="1"/>
  <c r="K456" i="1"/>
  <c r="L456" i="1"/>
  <c r="M456" i="1"/>
  <c r="N456" i="1"/>
  <c r="O456" i="1"/>
  <c r="P456" i="1"/>
  <c r="K457" i="1"/>
  <c r="L457" i="1"/>
  <c r="M457" i="1"/>
  <c r="N457" i="1"/>
  <c r="O457" i="1"/>
  <c r="P457" i="1"/>
  <c r="K458" i="1"/>
  <c r="L458" i="1"/>
  <c r="M458" i="1"/>
  <c r="N458" i="1"/>
  <c r="O458" i="1"/>
  <c r="P458" i="1"/>
  <c r="K459" i="1"/>
  <c r="L459" i="1"/>
  <c r="M459" i="1"/>
  <c r="N459" i="1"/>
  <c r="O459" i="1"/>
  <c r="P459" i="1"/>
  <c r="K460" i="1"/>
  <c r="L460" i="1"/>
  <c r="M460" i="1"/>
  <c r="N460" i="1"/>
  <c r="O460" i="1"/>
  <c r="P460" i="1"/>
  <c r="K461" i="1"/>
  <c r="L461" i="1"/>
  <c r="M461" i="1"/>
  <c r="N461" i="1"/>
  <c r="O461" i="1"/>
  <c r="P461" i="1"/>
  <c r="K462" i="1"/>
  <c r="L462" i="1"/>
  <c r="M462" i="1"/>
  <c r="N462" i="1"/>
  <c r="O462" i="1"/>
  <c r="P462" i="1"/>
  <c r="K463" i="1"/>
  <c r="L463" i="1"/>
  <c r="M463" i="1"/>
  <c r="N463" i="1"/>
  <c r="O463" i="1"/>
  <c r="P463" i="1"/>
  <c r="K464" i="1"/>
  <c r="L464" i="1"/>
  <c r="M464" i="1"/>
  <c r="N464" i="1"/>
  <c r="O464" i="1"/>
  <c r="P464" i="1"/>
  <c r="K465" i="1"/>
  <c r="L465" i="1"/>
  <c r="M465" i="1"/>
  <c r="N465" i="1"/>
  <c r="O465" i="1"/>
  <c r="P465" i="1"/>
  <c r="K466" i="1"/>
  <c r="L466" i="1"/>
  <c r="M466" i="1"/>
  <c r="N466" i="1"/>
  <c r="O466" i="1"/>
  <c r="P466" i="1"/>
  <c r="K467" i="1"/>
  <c r="L467" i="1"/>
  <c r="M467" i="1"/>
  <c r="N467" i="1"/>
  <c r="O467" i="1"/>
  <c r="P467" i="1"/>
  <c r="K468" i="1"/>
  <c r="L468" i="1"/>
  <c r="M468" i="1"/>
  <c r="N468" i="1"/>
  <c r="O468" i="1"/>
  <c r="P468" i="1"/>
  <c r="K469" i="1"/>
  <c r="L469" i="1"/>
  <c r="M469" i="1"/>
  <c r="N469" i="1"/>
  <c r="O469" i="1"/>
  <c r="P469" i="1"/>
  <c r="K470" i="1"/>
  <c r="L470" i="1"/>
  <c r="M470" i="1"/>
  <c r="N470" i="1"/>
  <c r="O470" i="1"/>
  <c r="P470" i="1"/>
  <c r="K471" i="1"/>
  <c r="L471" i="1"/>
  <c r="M471" i="1"/>
  <c r="N471" i="1"/>
  <c r="O471" i="1"/>
  <c r="P471" i="1"/>
  <c r="K472" i="1"/>
  <c r="L472" i="1"/>
  <c r="M472" i="1"/>
  <c r="N472" i="1"/>
  <c r="O472" i="1"/>
  <c r="P472" i="1"/>
  <c r="K473" i="1"/>
  <c r="L473" i="1"/>
  <c r="M473" i="1"/>
  <c r="N473" i="1"/>
  <c r="O473" i="1"/>
  <c r="P473" i="1"/>
  <c r="K474" i="1"/>
  <c r="L474" i="1"/>
  <c r="M474" i="1"/>
  <c r="N474" i="1"/>
  <c r="O474" i="1"/>
  <c r="P474" i="1"/>
  <c r="K475" i="1"/>
  <c r="L475" i="1"/>
  <c r="M475" i="1"/>
  <c r="N475" i="1"/>
  <c r="O475" i="1"/>
  <c r="P475" i="1"/>
  <c r="K476" i="1"/>
  <c r="L476" i="1"/>
  <c r="M476" i="1"/>
  <c r="N476" i="1"/>
  <c r="O476" i="1"/>
  <c r="P476" i="1"/>
  <c r="K477" i="1"/>
  <c r="L477" i="1"/>
  <c r="M477" i="1"/>
  <c r="N477" i="1"/>
  <c r="O477" i="1"/>
  <c r="P477" i="1"/>
  <c r="K478" i="1"/>
  <c r="L478" i="1"/>
  <c r="M478" i="1"/>
  <c r="N478" i="1"/>
  <c r="O478" i="1"/>
  <c r="P478" i="1"/>
  <c r="K479" i="1"/>
  <c r="L479" i="1"/>
  <c r="M479" i="1"/>
  <c r="N479" i="1"/>
  <c r="O479" i="1"/>
  <c r="P479" i="1"/>
  <c r="K480" i="1"/>
  <c r="L480" i="1"/>
  <c r="M480" i="1"/>
  <c r="N480" i="1"/>
  <c r="O480" i="1"/>
  <c r="P480" i="1"/>
  <c r="K481" i="1"/>
  <c r="L481" i="1"/>
  <c r="M481" i="1"/>
  <c r="N481" i="1"/>
  <c r="O481" i="1"/>
  <c r="P481" i="1"/>
  <c r="K482" i="1"/>
  <c r="L482" i="1"/>
  <c r="M482" i="1"/>
  <c r="N482" i="1"/>
  <c r="O482" i="1"/>
  <c r="P482" i="1"/>
  <c r="K483" i="1"/>
  <c r="L483" i="1"/>
  <c r="M483" i="1"/>
  <c r="N483" i="1"/>
  <c r="O483" i="1"/>
  <c r="P483" i="1"/>
  <c r="K484" i="1"/>
  <c r="L484" i="1"/>
  <c r="M484" i="1"/>
  <c r="N484" i="1"/>
  <c r="O484" i="1"/>
  <c r="P484" i="1"/>
  <c r="K485" i="1"/>
  <c r="L485" i="1"/>
  <c r="M485" i="1"/>
  <c r="N485" i="1"/>
  <c r="O485" i="1"/>
  <c r="P485" i="1"/>
  <c r="K486" i="1"/>
  <c r="L486" i="1"/>
  <c r="M486" i="1"/>
  <c r="N486" i="1"/>
  <c r="O486" i="1"/>
  <c r="P486" i="1"/>
  <c r="K487" i="1"/>
  <c r="L487" i="1"/>
  <c r="M487" i="1"/>
  <c r="N487" i="1"/>
  <c r="O487" i="1"/>
  <c r="P487" i="1"/>
  <c r="K488" i="1"/>
  <c r="L488" i="1"/>
  <c r="M488" i="1"/>
  <c r="N488" i="1"/>
  <c r="O488" i="1"/>
  <c r="P488" i="1"/>
  <c r="K489" i="1"/>
  <c r="L489" i="1"/>
  <c r="M489" i="1"/>
  <c r="N489" i="1"/>
  <c r="O489" i="1"/>
  <c r="P489" i="1"/>
  <c r="K490" i="1"/>
  <c r="L490" i="1"/>
  <c r="M490" i="1"/>
  <c r="N490" i="1"/>
  <c r="O490" i="1"/>
  <c r="P490" i="1"/>
  <c r="K491" i="1"/>
  <c r="L491" i="1"/>
  <c r="M491" i="1"/>
  <c r="N491" i="1"/>
  <c r="O491" i="1"/>
  <c r="P491" i="1"/>
  <c r="K492" i="1"/>
  <c r="L492" i="1"/>
  <c r="M492" i="1"/>
  <c r="N492" i="1"/>
  <c r="O492" i="1"/>
  <c r="P492" i="1"/>
  <c r="K493" i="1"/>
  <c r="L493" i="1"/>
  <c r="M493" i="1"/>
  <c r="N493" i="1"/>
  <c r="O493" i="1"/>
  <c r="P493" i="1"/>
  <c r="K494" i="1"/>
  <c r="L494" i="1"/>
  <c r="M494" i="1"/>
  <c r="N494" i="1"/>
  <c r="O494" i="1"/>
  <c r="P494" i="1"/>
  <c r="K495" i="1"/>
  <c r="L495" i="1"/>
  <c r="M495" i="1"/>
  <c r="N495" i="1"/>
  <c r="O495" i="1"/>
  <c r="P495" i="1"/>
  <c r="K496" i="1"/>
  <c r="L496" i="1"/>
  <c r="M496" i="1"/>
  <c r="N496" i="1"/>
  <c r="O496" i="1"/>
  <c r="P496" i="1"/>
  <c r="K497" i="1"/>
  <c r="L497" i="1"/>
  <c r="M497" i="1"/>
  <c r="N497" i="1"/>
  <c r="O497" i="1"/>
  <c r="P497" i="1"/>
  <c r="K498" i="1"/>
  <c r="L498" i="1"/>
  <c r="M498" i="1"/>
  <c r="N498" i="1"/>
  <c r="O498" i="1"/>
  <c r="P498" i="1"/>
  <c r="K499" i="1"/>
  <c r="L499" i="1"/>
  <c r="M499" i="1"/>
  <c r="N499" i="1"/>
  <c r="O499" i="1"/>
  <c r="P499" i="1"/>
  <c r="K500" i="1"/>
  <c r="L500" i="1"/>
  <c r="M500" i="1"/>
  <c r="N500" i="1"/>
  <c r="O500" i="1"/>
  <c r="P500" i="1"/>
  <c r="K501" i="1"/>
  <c r="L501" i="1"/>
  <c r="M501" i="1"/>
  <c r="N501" i="1"/>
  <c r="O501" i="1"/>
  <c r="P501" i="1"/>
  <c r="K502" i="1"/>
  <c r="L502" i="1"/>
  <c r="M502" i="1"/>
  <c r="N502" i="1"/>
  <c r="O502" i="1"/>
  <c r="P502" i="1"/>
  <c r="K503" i="1"/>
  <c r="L503" i="1"/>
  <c r="M503" i="1"/>
  <c r="N503" i="1"/>
  <c r="O503" i="1"/>
  <c r="P503" i="1"/>
  <c r="K504" i="1"/>
  <c r="L504" i="1"/>
  <c r="M504" i="1"/>
  <c r="N504" i="1"/>
  <c r="O504" i="1"/>
  <c r="P504" i="1"/>
  <c r="K505" i="1"/>
  <c r="L505" i="1"/>
  <c r="M505" i="1"/>
  <c r="N505" i="1"/>
  <c r="O505" i="1"/>
  <c r="P505" i="1"/>
  <c r="K506" i="1"/>
  <c r="L506" i="1"/>
  <c r="M506" i="1"/>
  <c r="N506" i="1"/>
  <c r="O506" i="1"/>
  <c r="P506" i="1"/>
  <c r="K507" i="1"/>
  <c r="L507" i="1"/>
  <c r="M507" i="1"/>
  <c r="N507" i="1"/>
  <c r="O507" i="1"/>
  <c r="P507" i="1"/>
  <c r="K508" i="1"/>
  <c r="L508" i="1"/>
  <c r="M508" i="1"/>
  <c r="N508" i="1"/>
  <c r="O508" i="1"/>
  <c r="P508" i="1"/>
  <c r="K509" i="1"/>
  <c r="L509" i="1"/>
  <c r="M509" i="1"/>
  <c r="N509" i="1"/>
  <c r="O509" i="1"/>
  <c r="P509" i="1"/>
  <c r="K510" i="1"/>
  <c r="L510" i="1"/>
  <c r="M510" i="1"/>
  <c r="N510" i="1"/>
  <c r="O510" i="1"/>
  <c r="P510" i="1"/>
  <c r="K511" i="1"/>
  <c r="L511" i="1"/>
  <c r="M511" i="1"/>
  <c r="N511" i="1"/>
  <c r="O511" i="1"/>
  <c r="P511" i="1"/>
  <c r="K512" i="1"/>
  <c r="L512" i="1"/>
  <c r="M512" i="1"/>
  <c r="N512" i="1"/>
  <c r="O512" i="1"/>
  <c r="P512" i="1"/>
  <c r="K513" i="1"/>
  <c r="L513" i="1"/>
  <c r="M513" i="1"/>
  <c r="N513" i="1"/>
  <c r="O513" i="1"/>
  <c r="P513" i="1"/>
  <c r="K514" i="1"/>
  <c r="L514" i="1"/>
  <c r="M514" i="1"/>
  <c r="N514" i="1"/>
  <c r="O514" i="1"/>
  <c r="P514" i="1"/>
  <c r="K515" i="1"/>
  <c r="L515" i="1"/>
  <c r="M515" i="1"/>
  <c r="N515" i="1"/>
  <c r="O515" i="1"/>
  <c r="P515" i="1"/>
  <c r="K516" i="1"/>
  <c r="L516" i="1"/>
  <c r="M516" i="1"/>
  <c r="N516" i="1"/>
  <c r="O516" i="1"/>
  <c r="P516" i="1"/>
  <c r="K517" i="1"/>
  <c r="L517" i="1"/>
  <c r="M517" i="1"/>
  <c r="N517" i="1"/>
  <c r="O517" i="1"/>
  <c r="P517" i="1"/>
  <c r="K518" i="1"/>
  <c r="L518" i="1"/>
  <c r="M518" i="1"/>
  <c r="N518" i="1"/>
  <c r="O518" i="1"/>
  <c r="P518" i="1"/>
  <c r="K519" i="1"/>
  <c r="L519" i="1"/>
  <c r="M519" i="1"/>
  <c r="N519" i="1"/>
  <c r="O519" i="1"/>
  <c r="P519" i="1"/>
  <c r="K520" i="1"/>
  <c r="L520" i="1"/>
  <c r="M520" i="1"/>
  <c r="N520" i="1"/>
  <c r="O520" i="1"/>
  <c r="P520" i="1"/>
  <c r="K521" i="1"/>
  <c r="L521" i="1"/>
  <c r="M521" i="1"/>
  <c r="N521" i="1"/>
  <c r="O521" i="1"/>
  <c r="P521" i="1"/>
  <c r="K522" i="1"/>
  <c r="L522" i="1"/>
  <c r="M522" i="1"/>
  <c r="N522" i="1"/>
  <c r="O522" i="1"/>
  <c r="P522" i="1"/>
  <c r="K523" i="1"/>
  <c r="L523" i="1"/>
  <c r="M523" i="1"/>
  <c r="N523" i="1"/>
  <c r="O523" i="1"/>
  <c r="P523" i="1"/>
  <c r="K524" i="1"/>
  <c r="L524" i="1"/>
  <c r="M524" i="1"/>
  <c r="N524" i="1"/>
  <c r="O524" i="1"/>
  <c r="P524" i="1"/>
  <c r="K525" i="1"/>
  <c r="L525" i="1"/>
  <c r="M525" i="1"/>
  <c r="N525" i="1"/>
  <c r="O525" i="1"/>
  <c r="P525" i="1"/>
  <c r="K526" i="1"/>
  <c r="L526" i="1"/>
  <c r="M526" i="1"/>
  <c r="N526" i="1"/>
  <c r="O526" i="1"/>
  <c r="P526" i="1"/>
  <c r="K527" i="1"/>
  <c r="L527" i="1"/>
  <c r="M527" i="1"/>
  <c r="N527" i="1"/>
  <c r="O527" i="1"/>
  <c r="P527" i="1"/>
  <c r="K528" i="1"/>
  <c r="L528" i="1"/>
  <c r="M528" i="1"/>
  <c r="N528" i="1"/>
  <c r="O528" i="1"/>
  <c r="P528" i="1"/>
  <c r="K529" i="1"/>
  <c r="L529" i="1"/>
  <c r="M529" i="1"/>
  <c r="N529" i="1"/>
  <c r="O529" i="1"/>
  <c r="P529" i="1"/>
  <c r="K530" i="1"/>
  <c r="L530" i="1"/>
  <c r="M530" i="1"/>
  <c r="N530" i="1"/>
  <c r="O530" i="1"/>
  <c r="P530" i="1"/>
  <c r="K531" i="1"/>
  <c r="L531" i="1"/>
  <c r="M531" i="1"/>
  <c r="N531" i="1"/>
  <c r="O531" i="1"/>
  <c r="P531" i="1"/>
  <c r="K532" i="1"/>
  <c r="L532" i="1"/>
  <c r="M532" i="1"/>
  <c r="N532" i="1"/>
  <c r="O532" i="1"/>
  <c r="P532" i="1"/>
  <c r="K533" i="1"/>
  <c r="L533" i="1"/>
  <c r="M533" i="1"/>
  <c r="N533" i="1"/>
  <c r="O533" i="1"/>
  <c r="P533" i="1"/>
  <c r="K534" i="1"/>
  <c r="L534" i="1"/>
  <c r="M534" i="1"/>
  <c r="N534" i="1"/>
  <c r="O534" i="1"/>
  <c r="P534" i="1"/>
  <c r="K535" i="1"/>
  <c r="L535" i="1"/>
  <c r="M535" i="1"/>
  <c r="N535" i="1"/>
  <c r="O535" i="1"/>
  <c r="P535" i="1"/>
  <c r="K536" i="1"/>
  <c r="L536" i="1"/>
  <c r="M536" i="1"/>
  <c r="N536" i="1"/>
  <c r="O536" i="1"/>
  <c r="P536" i="1"/>
  <c r="K537" i="1"/>
  <c r="L537" i="1"/>
  <c r="M537" i="1"/>
  <c r="N537" i="1"/>
  <c r="O537" i="1"/>
  <c r="P537" i="1"/>
  <c r="K538" i="1"/>
  <c r="L538" i="1"/>
  <c r="M538" i="1"/>
  <c r="N538" i="1"/>
  <c r="O538" i="1"/>
  <c r="P538" i="1"/>
  <c r="K539" i="1"/>
  <c r="L539" i="1"/>
  <c r="M539" i="1"/>
  <c r="N539" i="1"/>
  <c r="O539" i="1"/>
  <c r="P539" i="1"/>
  <c r="K540" i="1"/>
  <c r="L540" i="1"/>
  <c r="M540" i="1"/>
  <c r="N540" i="1"/>
  <c r="O540" i="1"/>
  <c r="P540" i="1"/>
  <c r="K541" i="1"/>
  <c r="L541" i="1"/>
  <c r="M541" i="1"/>
  <c r="N541" i="1"/>
  <c r="O541" i="1"/>
  <c r="P541" i="1"/>
  <c r="K542" i="1"/>
  <c r="L542" i="1"/>
  <c r="M542" i="1"/>
  <c r="N542" i="1"/>
  <c r="O542" i="1"/>
  <c r="P542" i="1"/>
  <c r="K543" i="1"/>
  <c r="L543" i="1"/>
  <c r="M543" i="1"/>
  <c r="N543" i="1"/>
  <c r="O543" i="1"/>
  <c r="P543" i="1"/>
  <c r="K544" i="1"/>
  <c r="L544" i="1"/>
  <c r="M544" i="1"/>
  <c r="N544" i="1"/>
  <c r="O544" i="1"/>
  <c r="P544" i="1"/>
  <c r="K545" i="1"/>
  <c r="L545" i="1"/>
  <c r="M545" i="1"/>
  <c r="N545" i="1"/>
  <c r="O545" i="1"/>
  <c r="P545" i="1"/>
  <c r="K546" i="1"/>
  <c r="L546" i="1"/>
  <c r="M546" i="1"/>
  <c r="N546" i="1"/>
  <c r="O546" i="1"/>
  <c r="P546" i="1"/>
  <c r="K547" i="1"/>
  <c r="L547" i="1"/>
  <c r="M547" i="1"/>
  <c r="N547" i="1"/>
  <c r="O547" i="1"/>
  <c r="P547" i="1"/>
  <c r="K548" i="1"/>
  <c r="L548" i="1"/>
  <c r="M548" i="1"/>
  <c r="N548" i="1"/>
  <c r="O548" i="1"/>
  <c r="P548" i="1"/>
  <c r="K549" i="1"/>
  <c r="L549" i="1"/>
  <c r="M549" i="1"/>
  <c r="N549" i="1"/>
  <c r="O549" i="1"/>
  <c r="P549" i="1"/>
  <c r="K550" i="1"/>
  <c r="L550" i="1"/>
  <c r="M550" i="1"/>
  <c r="N550" i="1"/>
  <c r="O550" i="1"/>
  <c r="P550" i="1"/>
  <c r="K551" i="1"/>
  <c r="L551" i="1"/>
  <c r="M551" i="1"/>
  <c r="N551" i="1"/>
  <c r="O551" i="1"/>
  <c r="P551" i="1"/>
  <c r="K552" i="1"/>
  <c r="L552" i="1"/>
  <c r="M552" i="1"/>
  <c r="N552" i="1"/>
  <c r="O552" i="1"/>
  <c r="P552" i="1"/>
  <c r="K553" i="1"/>
  <c r="L553" i="1"/>
  <c r="M553" i="1"/>
  <c r="N553" i="1"/>
  <c r="O553" i="1"/>
  <c r="P553" i="1"/>
  <c r="K554" i="1"/>
  <c r="L554" i="1"/>
  <c r="M554" i="1"/>
  <c r="N554" i="1"/>
  <c r="O554" i="1"/>
  <c r="P554" i="1"/>
  <c r="K555" i="1"/>
  <c r="L555" i="1"/>
  <c r="M555" i="1"/>
  <c r="N555" i="1"/>
  <c r="O555" i="1"/>
  <c r="P555" i="1"/>
  <c r="K556" i="1"/>
  <c r="L556" i="1"/>
  <c r="M556" i="1"/>
  <c r="N556" i="1"/>
  <c r="O556" i="1"/>
  <c r="P556" i="1"/>
  <c r="K557" i="1"/>
  <c r="L557" i="1"/>
  <c r="M557" i="1"/>
  <c r="N557" i="1"/>
  <c r="O557" i="1"/>
  <c r="P557" i="1"/>
  <c r="K558" i="1"/>
  <c r="L558" i="1"/>
  <c r="M558" i="1"/>
  <c r="N558" i="1"/>
  <c r="O558" i="1"/>
  <c r="P558" i="1"/>
  <c r="K559" i="1"/>
  <c r="L559" i="1"/>
  <c r="M559" i="1"/>
  <c r="N559" i="1"/>
  <c r="O559" i="1"/>
  <c r="P559" i="1"/>
  <c r="K560" i="1"/>
  <c r="L560" i="1"/>
  <c r="M560" i="1"/>
  <c r="N560" i="1"/>
  <c r="O560" i="1"/>
  <c r="P560" i="1"/>
  <c r="K561" i="1"/>
  <c r="L561" i="1"/>
  <c r="M561" i="1"/>
  <c r="N561" i="1"/>
  <c r="O561" i="1"/>
  <c r="P561" i="1"/>
  <c r="K562" i="1"/>
  <c r="L562" i="1"/>
  <c r="M562" i="1"/>
  <c r="N562" i="1"/>
  <c r="O562" i="1"/>
  <c r="P562" i="1"/>
  <c r="K563" i="1"/>
  <c r="L563" i="1"/>
  <c r="M563" i="1"/>
  <c r="N563" i="1"/>
  <c r="O563" i="1"/>
  <c r="P563" i="1"/>
  <c r="K564" i="1"/>
  <c r="L564" i="1"/>
  <c r="M564" i="1"/>
  <c r="N564" i="1"/>
  <c r="O564" i="1"/>
  <c r="P564" i="1"/>
  <c r="K565" i="1"/>
  <c r="L565" i="1"/>
  <c r="M565" i="1"/>
  <c r="N565" i="1"/>
  <c r="O565" i="1"/>
  <c r="P565" i="1"/>
  <c r="K566" i="1"/>
  <c r="L566" i="1"/>
  <c r="M566" i="1"/>
  <c r="N566" i="1"/>
  <c r="O566" i="1"/>
  <c r="P566" i="1"/>
  <c r="K567" i="1"/>
  <c r="L567" i="1"/>
  <c r="M567" i="1"/>
  <c r="N567" i="1"/>
  <c r="O567" i="1"/>
  <c r="P567" i="1"/>
  <c r="K568" i="1"/>
  <c r="L568" i="1"/>
  <c r="M568" i="1"/>
  <c r="N568" i="1"/>
  <c r="O568" i="1"/>
  <c r="P568" i="1"/>
  <c r="K569" i="1"/>
  <c r="L569" i="1"/>
  <c r="M569" i="1"/>
  <c r="N569" i="1"/>
  <c r="O569" i="1"/>
  <c r="P569" i="1"/>
  <c r="K570" i="1"/>
  <c r="L570" i="1"/>
  <c r="M570" i="1"/>
  <c r="N570" i="1"/>
  <c r="O570" i="1"/>
  <c r="P570" i="1"/>
  <c r="K571" i="1"/>
  <c r="L571" i="1"/>
  <c r="M571" i="1"/>
  <c r="N571" i="1"/>
  <c r="O571" i="1"/>
  <c r="P571" i="1"/>
  <c r="K572" i="1"/>
  <c r="L572" i="1"/>
  <c r="M572" i="1"/>
  <c r="N572" i="1"/>
  <c r="O572" i="1"/>
  <c r="P572" i="1"/>
  <c r="K573" i="1"/>
  <c r="L573" i="1"/>
  <c r="M573" i="1"/>
  <c r="N573" i="1"/>
  <c r="O573" i="1"/>
  <c r="P573" i="1"/>
  <c r="K574" i="1"/>
  <c r="L574" i="1"/>
  <c r="M574" i="1"/>
  <c r="N574" i="1"/>
  <c r="O574" i="1"/>
  <c r="P574" i="1"/>
  <c r="K575" i="1"/>
  <c r="L575" i="1"/>
  <c r="M575" i="1"/>
  <c r="N575" i="1"/>
  <c r="O575" i="1"/>
  <c r="P575" i="1"/>
  <c r="K576" i="1"/>
  <c r="L576" i="1"/>
  <c r="M576" i="1"/>
  <c r="N576" i="1"/>
  <c r="O576" i="1"/>
  <c r="P576" i="1"/>
  <c r="K577" i="1"/>
  <c r="L577" i="1"/>
  <c r="M577" i="1"/>
  <c r="N577" i="1"/>
  <c r="O577" i="1"/>
  <c r="P577" i="1"/>
  <c r="K578" i="1"/>
  <c r="L578" i="1"/>
  <c r="M578" i="1"/>
  <c r="N578" i="1"/>
  <c r="O578" i="1"/>
  <c r="P578" i="1"/>
  <c r="K579" i="1"/>
  <c r="L579" i="1"/>
  <c r="M579" i="1"/>
  <c r="N579" i="1"/>
  <c r="O579" i="1"/>
  <c r="P579" i="1"/>
  <c r="K580" i="1"/>
  <c r="L580" i="1"/>
  <c r="M580" i="1"/>
  <c r="N580" i="1"/>
  <c r="O580" i="1"/>
  <c r="P580" i="1"/>
  <c r="K581" i="1"/>
  <c r="L581" i="1"/>
  <c r="M581" i="1"/>
  <c r="N581" i="1"/>
  <c r="O581" i="1"/>
  <c r="P581" i="1"/>
  <c r="K582" i="1"/>
  <c r="L582" i="1"/>
  <c r="M582" i="1"/>
  <c r="N582" i="1"/>
  <c r="O582" i="1"/>
  <c r="P582" i="1"/>
  <c r="K583" i="1"/>
  <c r="L583" i="1"/>
  <c r="M583" i="1"/>
  <c r="N583" i="1"/>
  <c r="O583" i="1"/>
  <c r="P583" i="1"/>
  <c r="K584" i="1"/>
  <c r="L584" i="1"/>
  <c r="M584" i="1"/>
  <c r="N584" i="1"/>
  <c r="O584" i="1"/>
  <c r="P584" i="1"/>
  <c r="K585" i="1"/>
  <c r="L585" i="1"/>
  <c r="M585" i="1"/>
  <c r="N585" i="1"/>
  <c r="O585" i="1"/>
  <c r="P585" i="1"/>
  <c r="K586" i="1"/>
  <c r="L586" i="1"/>
  <c r="M586" i="1"/>
  <c r="N586" i="1"/>
  <c r="O586" i="1"/>
  <c r="P586" i="1"/>
  <c r="K587" i="1"/>
  <c r="L587" i="1"/>
  <c r="M587" i="1"/>
  <c r="N587" i="1"/>
  <c r="O587" i="1"/>
  <c r="P587" i="1"/>
  <c r="K588" i="1"/>
  <c r="L588" i="1"/>
  <c r="M588" i="1"/>
  <c r="N588" i="1"/>
  <c r="O588" i="1"/>
  <c r="P588" i="1"/>
  <c r="K589" i="1"/>
  <c r="L589" i="1"/>
  <c r="M589" i="1"/>
  <c r="N589" i="1"/>
  <c r="O589" i="1"/>
  <c r="P589" i="1"/>
  <c r="K590" i="1"/>
  <c r="L590" i="1"/>
  <c r="M590" i="1"/>
  <c r="N590" i="1"/>
  <c r="O590" i="1"/>
  <c r="P590" i="1"/>
  <c r="K591" i="1"/>
  <c r="L591" i="1"/>
  <c r="M591" i="1"/>
  <c r="N591" i="1"/>
  <c r="O591" i="1"/>
  <c r="P591" i="1"/>
  <c r="K592" i="1"/>
  <c r="L592" i="1"/>
  <c r="M592" i="1"/>
  <c r="N592" i="1"/>
  <c r="O592" i="1"/>
  <c r="P592" i="1"/>
  <c r="K593" i="1"/>
  <c r="L593" i="1"/>
  <c r="M593" i="1"/>
  <c r="N593" i="1"/>
  <c r="O593" i="1"/>
  <c r="P593" i="1"/>
  <c r="K594" i="1"/>
  <c r="L594" i="1"/>
  <c r="M594" i="1"/>
  <c r="N594" i="1"/>
  <c r="O594" i="1"/>
  <c r="P594" i="1"/>
  <c r="K595" i="1"/>
  <c r="L595" i="1"/>
  <c r="M595" i="1"/>
  <c r="N595" i="1"/>
  <c r="O595" i="1"/>
  <c r="P595" i="1"/>
  <c r="K596" i="1"/>
  <c r="L596" i="1"/>
  <c r="M596" i="1"/>
  <c r="N596" i="1"/>
  <c r="O596" i="1"/>
  <c r="P596" i="1"/>
  <c r="K597" i="1"/>
  <c r="L597" i="1"/>
  <c r="M597" i="1"/>
  <c r="N597" i="1"/>
  <c r="O597" i="1"/>
  <c r="P597" i="1"/>
  <c r="K598" i="1"/>
  <c r="L598" i="1"/>
  <c r="M598" i="1"/>
  <c r="N598" i="1"/>
  <c r="O598" i="1"/>
  <c r="P598" i="1"/>
  <c r="K599" i="1"/>
  <c r="L599" i="1"/>
  <c r="M599" i="1"/>
  <c r="N599" i="1"/>
  <c r="O599" i="1"/>
  <c r="P599" i="1"/>
  <c r="K600" i="1"/>
  <c r="L600" i="1"/>
  <c r="M600" i="1"/>
  <c r="N600" i="1"/>
  <c r="O600" i="1"/>
  <c r="P600" i="1"/>
  <c r="K601" i="1"/>
  <c r="L601" i="1"/>
  <c r="M601" i="1"/>
  <c r="N601" i="1"/>
  <c r="O601" i="1"/>
  <c r="P601" i="1"/>
  <c r="K602" i="1"/>
  <c r="L602" i="1"/>
  <c r="M602" i="1"/>
  <c r="N602" i="1"/>
  <c r="O602" i="1"/>
  <c r="P602" i="1"/>
  <c r="K603" i="1"/>
  <c r="L603" i="1"/>
  <c r="M603" i="1"/>
  <c r="N603" i="1"/>
  <c r="O603" i="1"/>
  <c r="P603" i="1"/>
  <c r="K604" i="1"/>
  <c r="L604" i="1"/>
  <c r="M604" i="1"/>
  <c r="N604" i="1"/>
  <c r="O604" i="1"/>
  <c r="P604" i="1"/>
  <c r="K605" i="1"/>
  <c r="L605" i="1"/>
  <c r="M605" i="1"/>
  <c r="N605" i="1"/>
  <c r="O605" i="1"/>
  <c r="P605" i="1"/>
  <c r="K606" i="1"/>
  <c r="L606" i="1"/>
  <c r="M606" i="1"/>
  <c r="N606" i="1"/>
  <c r="O606" i="1"/>
  <c r="P606" i="1"/>
  <c r="K607" i="1"/>
  <c r="L607" i="1"/>
  <c r="M607" i="1"/>
  <c r="N607" i="1"/>
  <c r="O607" i="1"/>
  <c r="P607" i="1"/>
  <c r="K608" i="1"/>
  <c r="L608" i="1"/>
  <c r="M608" i="1"/>
  <c r="N608" i="1"/>
  <c r="O608" i="1"/>
  <c r="P608" i="1"/>
  <c r="K609" i="1"/>
  <c r="L609" i="1"/>
  <c r="M609" i="1"/>
  <c r="N609" i="1"/>
  <c r="O609" i="1"/>
  <c r="P609" i="1"/>
  <c r="K610" i="1"/>
  <c r="L610" i="1"/>
  <c r="M610" i="1"/>
  <c r="N610" i="1"/>
  <c r="O610" i="1"/>
  <c r="P610" i="1"/>
  <c r="K611" i="1"/>
  <c r="L611" i="1"/>
  <c r="M611" i="1"/>
  <c r="N611" i="1"/>
  <c r="O611" i="1"/>
  <c r="P611" i="1"/>
  <c r="K612" i="1"/>
  <c r="L612" i="1"/>
  <c r="M612" i="1"/>
  <c r="N612" i="1"/>
  <c r="O612" i="1"/>
  <c r="P612" i="1"/>
  <c r="K613" i="1"/>
  <c r="L613" i="1"/>
  <c r="M613" i="1"/>
  <c r="N613" i="1"/>
  <c r="O613" i="1"/>
  <c r="P613" i="1"/>
  <c r="K614" i="1"/>
  <c r="L614" i="1"/>
  <c r="M614" i="1"/>
  <c r="N614" i="1"/>
  <c r="O614" i="1"/>
  <c r="P614" i="1"/>
  <c r="K615" i="1"/>
  <c r="L615" i="1"/>
  <c r="M615" i="1"/>
  <c r="N615" i="1"/>
  <c r="O615" i="1"/>
  <c r="P615" i="1"/>
  <c r="K616" i="1"/>
  <c r="L616" i="1"/>
  <c r="M616" i="1"/>
  <c r="N616" i="1"/>
  <c r="O616" i="1"/>
  <c r="P616" i="1"/>
  <c r="K617" i="1"/>
  <c r="L617" i="1"/>
  <c r="M617" i="1"/>
  <c r="N617" i="1"/>
  <c r="O617" i="1"/>
  <c r="P617" i="1"/>
  <c r="K618" i="1"/>
  <c r="L618" i="1"/>
  <c r="M618" i="1"/>
  <c r="N618" i="1"/>
  <c r="O618" i="1"/>
  <c r="P618" i="1"/>
  <c r="K619" i="1"/>
  <c r="L619" i="1"/>
  <c r="M619" i="1"/>
  <c r="N619" i="1"/>
  <c r="O619" i="1"/>
  <c r="P619" i="1"/>
  <c r="K620" i="1"/>
  <c r="L620" i="1"/>
  <c r="M620" i="1"/>
  <c r="N620" i="1"/>
  <c r="O620" i="1"/>
  <c r="P620" i="1"/>
  <c r="K621" i="1"/>
  <c r="L621" i="1"/>
  <c r="M621" i="1"/>
  <c r="N621" i="1"/>
  <c r="O621" i="1"/>
  <c r="P621" i="1"/>
  <c r="K622" i="1"/>
  <c r="L622" i="1"/>
  <c r="M622" i="1"/>
  <c r="N622" i="1"/>
  <c r="O622" i="1"/>
  <c r="P622" i="1"/>
  <c r="K623" i="1"/>
  <c r="L623" i="1"/>
  <c r="M623" i="1"/>
  <c r="N623" i="1"/>
  <c r="O623" i="1"/>
  <c r="P623" i="1"/>
  <c r="K624" i="1"/>
  <c r="L624" i="1"/>
  <c r="M624" i="1"/>
  <c r="N624" i="1"/>
  <c r="O624" i="1"/>
  <c r="P624" i="1"/>
  <c r="K625" i="1"/>
  <c r="L625" i="1"/>
  <c r="M625" i="1"/>
  <c r="N625" i="1"/>
  <c r="O625" i="1"/>
  <c r="P625" i="1"/>
  <c r="K626" i="1"/>
  <c r="L626" i="1"/>
  <c r="M626" i="1"/>
  <c r="N626" i="1"/>
  <c r="O626" i="1"/>
  <c r="P626" i="1"/>
  <c r="K627" i="1"/>
  <c r="L627" i="1"/>
  <c r="M627" i="1"/>
  <c r="N627" i="1"/>
  <c r="O627" i="1"/>
  <c r="P627" i="1"/>
  <c r="K628" i="1"/>
  <c r="L628" i="1"/>
  <c r="M628" i="1"/>
  <c r="N628" i="1"/>
  <c r="O628" i="1"/>
  <c r="P628" i="1"/>
  <c r="K629" i="1"/>
  <c r="L629" i="1"/>
  <c r="M629" i="1"/>
  <c r="N629" i="1"/>
  <c r="O629" i="1"/>
  <c r="P629" i="1"/>
  <c r="K630" i="1"/>
  <c r="L630" i="1"/>
  <c r="M630" i="1"/>
  <c r="N630" i="1"/>
  <c r="O630" i="1"/>
  <c r="P630" i="1"/>
  <c r="K631" i="1"/>
  <c r="L631" i="1"/>
  <c r="M631" i="1"/>
  <c r="N631" i="1"/>
  <c r="O631" i="1"/>
  <c r="P631" i="1"/>
  <c r="K632" i="1"/>
  <c r="L632" i="1"/>
  <c r="M632" i="1"/>
  <c r="N632" i="1"/>
  <c r="O632" i="1"/>
  <c r="P632" i="1"/>
  <c r="K633" i="1"/>
  <c r="L633" i="1"/>
  <c r="M633" i="1"/>
  <c r="N633" i="1"/>
  <c r="O633" i="1"/>
  <c r="P633" i="1"/>
  <c r="K634" i="1"/>
  <c r="L634" i="1"/>
  <c r="M634" i="1"/>
  <c r="N634" i="1"/>
  <c r="O634" i="1"/>
  <c r="P634" i="1"/>
  <c r="K635" i="1"/>
  <c r="L635" i="1"/>
  <c r="M635" i="1"/>
  <c r="N635" i="1"/>
  <c r="O635" i="1"/>
  <c r="P635" i="1"/>
  <c r="K636" i="1"/>
  <c r="L636" i="1"/>
  <c r="M636" i="1"/>
  <c r="N636" i="1"/>
  <c r="O636" i="1"/>
  <c r="P636" i="1"/>
  <c r="K637" i="1"/>
  <c r="L637" i="1"/>
  <c r="M637" i="1"/>
  <c r="N637" i="1"/>
  <c r="O637" i="1"/>
  <c r="P637" i="1"/>
  <c r="K638" i="1"/>
  <c r="L638" i="1"/>
  <c r="M638" i="1"/>
  <c r="N638" i="1"/>
  <c r="O638" i="1"/>
  <c r="P638" i="1"/>
  <c r="K639" i="1"/>
  <c r="L639" i="1"/>
  <c r="M639" i="1"/>
  <c r="N639" i="1"/>
  <c r="O639" i="1"/>
  <c r="P639" i="1"/>
  <c r="K640" i="1"/>
  <c r="L640" i="1"/>
  <c r="M640" i="1"/>
  <c r="N640" i="1"/>
  <c r="O640" i="1"/>
  <c r="P640" i="1"/>
  <c r="K641" i="1"/>
  <c r="L641" i="1"/>
  <c r="M641" i="1"/>
  <c r="N641" i="1"/>
  <c r="O641" i="1"/>
  <c r="P641" i="1"/>
  <c r="K642" i="1"/>
  <c r="L642" i="1"/>
  <c r="M642" i="1"/>
  <c r="N642" i="1"/>
  <c r="O642" i="1"/>
  <c r="P642" i="1"/>
  <c r="K643" i="1"/>
  <c r="L643" i="1"/>
  <c r="M643" i="1"/>
  <c r="N643" i="1"/>
  <c r="O643" i="1"/>
  <c r="P643" i="1"/>
  <c r="K644" i="1"/>
  <c r="L644" i="1"/>
  <c r="M644" i="1"/>
  <c r="N644" i="1"/>
  <c r="O644" i="1"/>
  <c r="P644" i="1"/>
  <c r="K645" i="1"/>
  <c r="L645" i="1"/>
  <c r="M645" i="1"/>
  <c r="N645" i="1"/>
  <c r="O645" i="1"/>
  <c r="P645" i="1"/>
  <c r="K646" i="1"/>
  <c r="L646" i="1"/>
  <c r="M646" i="1"/>
  <c r="N646" i="1"/>
  <c r="O646" i="1"/>
  <c r="P646" i="1"/>
  <c r="K647" i="1"/>
  <c r="L647" i="1"/>
  <c r="M647" i="1"/>
  <c r="N647" i="1"/>
  <c r="O647" i="1"/>
  <c r="P647" i="1"/>
  <c r="K648" i="1"/>
  <c r="L648" i="1"/>
  <c r="M648" i="1"/>
  <c r="N648" i="1"/>
  <c r="O648" i="1"/>
  <c r="P648" i="1"/>
  <c r="K649" i="1"/>
  <c r="L649" i="1"/>
  <c r="M649" i="1"/>
  <c r="N649" i="1"/>
  <c r="O649" i="1"/>
  <c r="P649" i="1"/>
  <c r="K650" i="1"/>
  <c r="L650" i="1"/>
  <c r="M650" i="1"/>
  <c r="N650" i="1"/>
  <c r="O650" i="1"/>
  <c r="P650" i="1"/>
  <c r="K651" i="1"/>
  <c r="L651" i="1"/>
  <c r="M651" i="1"/>
  <c r="N651" i="1"/>
  <c r="O651" i="1"/>
  <c r="P651" i="1"/>
  <c r="K652" i="1"/>
  <c r="L652" i="1"/>
  <c r="M652" i="1"/>
  <c r="N652" i="1"/>
  <c r="O652" i="1"/>
  <c r="P652" i="1"/>
  <c r="K653" i="1"/>
  <c r="L653" i="1"/>
  <c r="M653" i="1"/>
  <c r="N653" i="1"/>
  <c r="O653" i="1"/>
  <c r="P653" i="1"/>
  <c r="K654" i="1"/>
  <c r="L654" i="1"/>
  <c r="M654" i="1"/>
  <c r="N654" i="1"/>
  <c r="O654" i="1"/>
  <c r="P654" i="1"/>
  <c r="K655" i="1"/>
  <c r="L655" i="1"/>
  <c r="M655" i="1"/>
  <c r="N655" i="1"/>
  <c r="O655" i="1"/>
  <c r="P655" i="1"/>
  <c r="K656" i="1"/>
  <c r="L656" i="1"/>
  <c r="M656" i="1"/>
  <c r="N656" i="1"/>
  <c r="O656" i="1"/>
  <c r="P656" i="1"/>
  <c r="K657" i="1"/>
  <c r="L657" i="1"/>
  <c r="M657" i="1"/>
  <c r="N657" i="1"/>
  <c r="O657" i="1"/>
  <c r="P657" i="1"/>
  <c r="K658" i="1"/>
  <c r="L658" i="1"/>
  <c r="M658" i="1"/>
  <c r="N658" i="1"/>
  <c r="O658" i="1"/>
  <c r="P658" i="1"/>
  <c r="K659" i="1"/>
  <c r="L659" i="1"/>
  <c r="M659" i="1"/>
  <c r="N659" i="1"/>
  <c r="O659" i="1"/>
  <c r="P659" i="1"/>
  <c r="K660" i="1"/>
  <c r="L660" i="1"/>
  <c r="M660" i="1"/>
  <c r="N660" i="1"/>
  <c r="O660" i="1"/>
  <c r="P660" i="1"/>
  <c r="K661" i="1"/>
  <c r="L661" i="1"/>
  <c r="M661" i="1"/>
  <c r="N661" i="1"/>
  <c r="O661" i="1"/>
  <c r="P661" i="1"/>
  <c r="K662" i="1"/>
  <c r="L662" i="1"/>
  <c r="M662" i="1"/>
  <c r="N662" i="1"/>
  <c r="O662" i="1"/>
  <c r="P662" i="1"/>
  <c r="K663" i="1"/>
  <c r="L663" i="1"/>
  <c r="M663" i="1"/>
  <c r="N663" i="1"/>
  <c r="O663" i="1"/>
  <c r="P663" i="1"/>
  <c r="K664" i="1"/>
  <c r="L664" i="1"/>
  <c r="M664" i="1"/>
  <c r="N664" i="1"/>
  <c r="O664" i="1"/>
  <c r="P664" i="1"/>
  <c r="K665" i="1"/>
  <c r="L665" i="1"/>
  <c r="M665" i="1"/>
  <c r="N665" i="1"/>
  <c r="O665" i="1"/>
  <c r="P665" i="1"/>
  <c r="K666" i="1"/>
  <c r="L666" i="1"/>
  <c r="M666" i="1"/>
  <c r="N666" i="1"/>
  <c r="O666" i="1"/>
  <c r="P666" i="1"/>
  <c r="K667" i="1"/>
  <c r="L667" i="1"/>
  <c r="M667" i="1"/>
  <c r="N667" i="1"/>
  <c r="O667" i="1"/>
  <c r="P667" i="1"/>
  <c r="K668" i="1"/>
  <c r="L668" i="1"/>
  <c r="M668" i="1"/>
  <c r="N668" i="1"/>
  <c r="O668" i="1"/>
  <c r="P668" i="1"/>
  <c r="K669" i="1"/>
  <c r="L669" i="1"/>
  <c r="M669" i="1"/>
  <c r="N669" i="1"/>
  <c r="O669" i="1"/>
  <c r="P669" i="1"/>
  <c r="K670" i="1"/>
  <c r="L670" i="1"/>
  <c r="M670" i="1"/>
  <c r="N670" i="1"/>
  <c r="O670" i="1"/>
  <c r="P670" i="1"/>
  <c r="K671" i="1"/>
  <c r="L671" i="1"/>
  <c r="M671" i="1"/>
  <c r="N671" i="1"/>
  <c r="O671" i="1"/>
  <c r="P671" i="1"/>
  <c r="K672" i="1"/>
  <c r="L672" i="1"/>
  <c r="M672" i="1"/>
  <c r="N672" i="1"/>
  <c r="O672" i="1"/>
  <c r="P672" i="1"/>
  <c r="K673" i="1"/>
  <c r="L673" i="1"/>
  <c r="M673" i="1"/>
  <c r="N673" i="1"/>
  <c r="O673" i="1"/>
  <c r="P673" i="1"/>
  <c r="K674" i="1"/>
  <c r="L674" i="1"/>
  <c r="M674" i="1"/>
  <c r="N674" i="1"/>
  <c r="O674" i="1"/>
  <c r="P674" i="1"/>
  <c r="K675" i="1"/>
  <c r="L675" i="1"/>
  <c r="M675" i="1"/>
  <c r="N675" i="1"/>
  <c r="O675" i="1"/>
  <c r="P675" i="1"/>
  <c r="K676" i="1"/>
  <c r="L676" i="1"/>
  <c r="M676" i="1"/>
  <c r="N676" i="1"/>
  <c r="O676" i="1"/>
  <c r="P676" i="1"/>
  <c r="K677" i="1"/>
  <c r="L677" i="1"/>
  <c r="M677" i="1"/>
  <c r="N677" i="1"/>
  <c r="O677" i="1"/>
  <c r="P677" i="1"/>
  <c r="K678" i="1"/>
  <c r="L678" i="1"/>
  <c r="M678" i="1"/>
  <c r="N678" i="1"/>
  <c r="O678" i="1"/>
  <c r="P678" i="1"/>
  <c r="K679" i="1"/>
  <c r="L679" i="1"/>
  <c r="M679" i="1"/>
  <c r="N679" i="1"/>
  <c r="O679" i="1"/>
  <c r="P679" i="1"/>
  <c r="K680" i="1"/>
  <c r="L680" i="1"/>
  <c r="M680" i="1"/>
  <c r="N680" i="1"/>
  <c r="O680" i="1"/>
  <c r="P680" i="1"/>
  <c r="K681" i="1"/>
  <c r="L681" i="1"/>
  <c r="M681" i="1"/>
  <c r="N681" i="1"/>
  <c r="O681" i="1"/>
  <c r="P681" i="1"/>
  <c r="K682" i="1"/>
  <c r="L682" i="1"/>
  <c r="M682" i="1"/>
  <c r="N682" i="1"/>
  <c r="O682" i="1"/>
  <c r="P682" i="1"/>
  <c r="K683" i="1"/>
  <c r="L683" i="1"/>
  <c r="M683" i="1"/>
  <c r="N683" i="1"/>
  <c r="O683" i="1"/>
  <c r="P683" i="1"/>
  <c r="K684" i="1"/>
  <c r="L684" i="1"/>
  <c r="M684" i="1"/>
  <c r="N684" i="1"/>
  <c r="O684" i="1"/>
  <c r="P684" i="1"/>
  <c r="K685" i="1"/>
  <c r="L685" i="1"/>
  <c r="M685" i="1"/>
  <c r="N685" i="1"/>
  <c r="O685" i="1"/>
  <c r="P685" i="1"/>
  <c r="K686" i="1"/>
  <c r="L686" i="1"/>
  <c r="M686" i="1"/>
  <c r="N686" i="1"/>
  <c r="O686" i="1"/>
  <c r="P686" i="1"/>
  <c r="K687" i="1"/>
  <c r="L687" i="1"/>
  <c r="M687" i="1"/>
  <c r="N687" i="1"/>
  <c r="O687" i="1"/>
  <c r="P687" i="1"/>
  <c r="K688" i="1"/>
  <c r="L688" i="1"/>
  <c r="M688" i="1"/>
  <c r="N688" i="1"/>
  <c r="O688" i="1"/>
  <c r="P688" i="1"/>
  <c r="K689" i="1"/>
  <c r="L689" i="1"/>
  <c r="M689" i="1"/>
  <c r="N689" i="1"/>
  <c r="O689" i="1"/>
  <c r="P689" i="1"/>
  <c r="K690" i="1"/>
  <c r="L690" i="1"/>
  <c r="M690" i="1"/>
  <c r="N690" i="1"/>
  <c r="O690" i="1"/>
  <c r="P690" i="1"/>
  <c r="K691" i="1"/>
  <c r="L691" i="1"/>
  <c r="M691" i="1"/>
  <c r="N691" i="1"/>
  <c r="O691" i="1"/>
  <c r="P691" i="1"/>
  <c r="K692" i="1"/>
  <c r="L692" i="1"/>
  <c r="M692" i="1"/>
  <c r="N692" i="1"/>
  <c r="O692" i="1"/>
  <c r="P692" i="1"/>
  <c r="K693" i="1"/>
  <c r="L693" i="1"/>
  <c r="M693" i="1"/>
  <c r="N693" i="1"/>
  <c r="O693" i="1"/>
  <c r="P693" i="1"/>
  <c r="K694" i="1"/>
  <c r="L694" i="1"/>
  <c r="M694" i="1"/>
  <c r="N694" i="1"/>
  <c r="O694" i="1"/>
  <c r="P694" i="1"/>
  <c r="K695" i="1"/>
  <c r="L695" i="1"/>
  <c r="M695" i="1"/>
  <c r="N695" i="1"/>
  <c r="O695" i="1"/>
  <c r="P695" i="1"/>
  <c r="K696" i="1"/>
  <c r="L696" i="1"/>
  <c r="M696" i="1"/>
  <c r="N696" i="1"/>
  <c r="O696" i="1"/>
  <c r="P696" i="1"/>
  <c r="K697" i="1"/>
  <c r="L697" i="1"/>
  <c r="M697" i="1"/>
  <c r="N697" i="1"/>
  <c r="O697" i="1"/>
  <c r="P697" i="1"/>
  <c r="K698" i="1"/>
  <c r="L698" i="1"/>
  <c r="M698" i="1"/>
  <c r="N698" i="1"/>
  <c r="O698" i="1"/>
  <c r="P698" i="1"/>
  <c r="K699" i="1"/>
  <c r="L699" i="1"/>
  <c r="M699" i="1"/>
  <c r="N699" i="1"/>
  <c r="O699" i="1"/>
  <c r="P699" i="1"/>
  <c r="K700" i="1"/>
  <c r="L700" i="1"/>
  <c r="M700" i="1"/>
  <c r="N700" i="1"/>
  <c r="O700" i="1"/>
  <c r="P700" i="1"/>
  <c r="K701" i="1"/>
  <c r="L701" i="1"/>
  <c r="M701" i="1"/>
  <c r="N701" i="1"/>
  <c r="O701" i="1"/>
  <c r="P701" i="1"/>
  <c r="K702" i="1"/>
  <c r="L702" i="1"/>
  <c r="M702" i="1"/>
  <c r="N702" i="1"/>
  <c r="O702" i="1"/>
  <c r="P702" i="1"/>
  <c r="K703" i="1"/>
  <c r="L703" i="1"/>
  <c r="M703" i="1"/>
  <c r="N703" i="1"/>
  <c r="O703" i="1"/>
  <c r="P703" i="1"/>
  <c r="K704" i="1"/>
  <c r="L704" i="1"/>
  <c r="M704" i="1"/>
  <c r="N704" i="1"/>
  <c r="O704" i="1"/>
  <c r="P704" i="1"/>
  <c r="K705" i="1"/>
  <c r="L705" i="1"/>
  <c r="M705" i="1"/>
  <c r="N705" i="1"/>
  <c r="O705" i="1"/>
  <c r="P705" i="1"/>
  <c r="K706" i="1"/>
  <c r="L706" i="1"/>
  <c r="M706" i="1"/>
  <c r="N706" i="1"/>
  <c r="O706" i="1"/>
  <c r="P706" i="1"/>
  <c r="K707" i="1"/>
  <c r="L707" i="1"/>
  <c r="M707" i="1"/>
  <c r="N707" i="1"/>
  <c r="O707" i="1"/>
  <c r="P707" i="1"/>
  <c r="K708" i="1"/>
  <c r="L708" i="1"/>
  <c r="M708" i="1"/>
  <c r="N708" i="1"/>
  <c r="O708" i="1"/>
  <c r="P708" i="1"/>
  <c r="K709" i="1"/>
  <c r="L709" i="1"/>
  <c r="M709" i="1"/>
  <c r="N709" i="1"/>
  <c r="O709" i="1"/>
  <c r="P709" i="1"/>
  <c r="K710" i="1"/>
  <c r="L710" i="1"/>
  <c r="M710" i="1"/>
  <c r="N710" i="1"/>
  <c r="O710" i="1"/>
  <c r="P710" i="1"/>
  <c r="K711" i="1"/>
  <c r="L711" i="1"/>
  <c r="M711" i="1"/>
  <c r="N711" i="1"/>
  <c r="O711" i="1"/>
  <c r="P711" i="1"/>
  <c r="K712" i="1"/>
  <c r="L712" i="1"/>
  <c r="M712" i="1"/>
  <c r="N712" i="1"/>
  <c r="O712" i="1"/>
  <c r="P712" i="1"/>
  <c r="K713" i="1"/>
  <c r="L713" i="1"/>
  <c r="M713" i="1"/>
  <c r="N713" i="1"/>
  <c r="O713" i="1"/>
  <c r="P713" i="1"/>
  <c r="K714" i="1"/>
  <c r="L714" i="1"/>
  <c r="M714" i="1"/>
  <c r="N714" i="1"/>
  <c r="O714" i="1"/>
  <c r="P714" i="1"/>
  <c r="K715" i="1"/>
  <c r="L715" i="1"/>
  <c r="M715" i="1"/>
  <c r="N715" i="1"/>
  <c r="O715" i="1"/>
  <c r="P715" i="1"/>
  <c r="K716" i="1"/>
  <c r="L716" i="1"/>
  <c r="M716" i="1"/>
  <c r="N716" i="1"/>
  <c r="O716" i="1"/>
  <c r="P716" i="1"/>
  <c r="K717" i="1"/>
  <c r="L717" i="1"/>
  <c r="M717" i="1"/>
  <c r="N717" i="1"/>
  <c r="O717" i="1"/>
  <c r="P717" i="1"/>
  <c r="K718" i="1"/>
  <c r="L718" i="1"/>
  <c r="M718" i="1"/>
  <c r="N718" i="1"/>
  <c r="O718" i="1"/>
  <c r="P718" i="1"/>
  <c r="K719" i="1"/>
  <c r="L719" i="1"/>
  <c r="M719" i="1"/>
  <c r="N719" i="1"/>
  <c r="O719" i="1"/>
  <c r="P719" i="1"/>
  <c r="K720" i="1"/>
  <c r="L720" i="1"/>
  <c r="M720" i="1"/>
  <c r="N720" i="1"/>
  <c r="O720" i="1"/>
  <c r="P720" i="1"/>
  <c r="K721" i="1"/>
  <c r="L721" i="1"/>
  <c r="M721" i="1"/>
  <c r="N721" i="1"/>
  <c r="O721" i="1"/>
  <c r="P721" i="1"/>
  <c r="K722" i="1"/>
  <c r="L722" i="1"/>
  <c r="M722" i="1"/>
  <c r="N722" i="1"/>
  <c r="O722" i="1"/>
  <c r="P722" i="1"/>
  <c r="K723" i="1"/>
  <c r="L723" i="1"/>
  <c r="M723" i="1"/>
  <c r="N723" i="1"/>
  <c r="O723" i="1"/>
  <c r="P723" i="1"/>
  <c r="K724" i="1"/>
  <c r="L724" i="1"/>
  <c r="M724" i="1"/>
  <c r="N724" i="1"/>
  <c r="O724" i="1"/>
  <c r="P724" i="1"/>
  <c r="K725" i="1"/>
  <c r="L725" i="1"/>
  <c r="M725" i="1"/>
  <c r="N725" i="1"/>
  <c r="O725" i="1"/>
  <c r="P725" i="1"/>
  <c r="K726" i="1"/>
  <c r="L726" i="1"/>
  <c r="M726" i="1"/>
  <c r="N726" i="1"/>
  <c r="O726" i="1"/>
  <c r="P726" i="1"/>
  <c r="K727" i="1"/>
  <c r="L727" i="1"/>
  <c r="M727" i="1"/>
  <c r="N727" i="1"/>
  <c r="O727" i="1"/>
  <c r="P727" i="1"/>
  <c r="K728" i="1"/>
  <c r="L728" i="1"/>
  <c r="M728" i="1"/>
  <c r="N728" i="1"/>
  <c r="O728" i="1"/>
  <c r="P728" i="1"/>
  <c r="K729" i="1"/>
  <c r="L729" i="1"/>
  <c r="M729" i="1"/>
  <c r="N729" i="1"/>
  <c r="O729" i="1"/>
  <c r="P729" i="1"/>
  <c r="K730" i="1"/>
  <c r="L730" i="1"/>
  <c r="M730" i="1"/>
  <c r="N730" i="1"/>
  <c r="O730" i="1"/>
  <c r="P730" i="1"/>
  <c r="K731" i="1"/>
  <c r="L731" i="1"/>
  <c r="M731" i="1"/>
  <c r="N731" i="1"/>
  <c r="O731" i="1"/>
  <c r="P731" i="1"/>
  <c r="K732" i="1"/>
  <c r="L732" i="1"/>
  <c r="M732" i="1"/>
  <c r="N732" i="1"/>
  <c r="O732" i="1"/>
  <c r="P732" i="1"/>
  <c r="K733" i="1"/>
  <c r="L733" i="1"/>
  <c r="M733" i="1"/>
  <c r="N733" i="1"/>
  <c r="O733" i="1"/>
  <c r="P733" i="1"/>
  <c r="K734" i="1"/>
  <c r="L734" i="1"/>
  <c r="M734" i="1"/>
  <c r="N734" i="1"/>
  <c r="O734" i="1"/>
  <c r="P734" i="1"/>
  <c r="K735" i="1"/>
  <c r="L735" i="1"/>
  <c r="M735" i="1"/>
  <c r="N735" i="1"/>
  <c r="O735" i="1"/>
  <c r="P735" i="1"/>
  <c r="K736" i="1"/>
  <c r="L736" i="1"/>
  <c r="M736" i="1"/>
  <c r="N736" i="1"/>
  <c r="O736" i="1"/>
  <c r="P736" i="1"/>
  <c r="K737" i="1"/>
  <c r="L737" i="1"/>
  <c r="M737" i="1"/>
  <c r="N737" i="1"/>
  <c r="O737" i="1"/>
  <c r="P737" i="1"/>
  <c r="K738" i="1"/>
  <c r="L738" i="1"/>
  <c r="M738" i="1"/>
  <c r="N738" i="1"/>
  <c r="O738" i="1"/>
  <c r="P738" i="1"/>
  <c r="K739" i="1"/>
  <c r="L739" i="1"/>
  <c r="M739" i="1"/>
  <c r="N739" i="1"/>
  <c r="O739" i="1"/>
  <c r="P739" i="1"/>
  <c r="K740" i="1"/>
  <c r="L740" i="1"/>
  <c r="M740" i="1"/>
  <c r="N740" i="1"/>
  <c r="O740" i="1"/>
  <c r="P740" i="1"/>
  <c r="K741" i="1"/>
  <c r="L741" i="1"/>
  <c r="M741" i="1"/>
  <c r="N741" i="1"/>
  <c r="O741" i="1"/>
  <c r="P741" i="1"/>
  <c r="K742" i="1"/>
  <c r="L742" i="1"/>
  <c r="M742" i="1"/>
  <c r="N742" i="1"/>
  <c r="O742" i="1"/>
  <c r="P742" i="1"/>
  <c r="K743" i="1"/>
  <c r="L743" i="1"/>
  <c r="M743" i="1"/>
  <c r="N743" i="1"/>
  <c r="O743" i="1"/>
  <c r="P743" i="1"/>
  <c r="K744" i="1"/>
  <c r="L744" i="1"/>
  <c r="M744" i="1"/>
  <c r="N744" i="1"/>
  <c r="O744" i="1"/>
  <c r="P744" i="1"/>
  <c r="K745" i="1"/>
  <c r="L745" i="1"/>
  <c r="M745" i="1"/>
  <c r="N745" i="1"/>
  <c r="O745" i="1"/>
  <c r="P745" i="1"/>
  <c r="K746" i="1"/>
  <c r="L746" i="1"/>
  <c r="M746" i="1"/>
  <c r="N746" i="1"/>
  <c r="O746" i="1"/>
  <c r="P746" i="1"/>
  <c r="K747" i="1"/>
  <c r="L747" i="1"/>
  <c r="M747" i="1"/>
  <c r="N747" i="1"/>
  <c r="O747" i="1"/>
  <c r="P747" i="1"/>
  <c r="K748" i="1"/>
  <c r="L748" i="1"/>
  <c r="M748" i="1"/>
  <c r="N748" i="1"/>
  <c r="O748" i="1"/>
  <c r="P748" i="1"/>
  <c r="K749" i="1"/>
  <c r="L749" i="1"/>
  <c r="M749" i="1"/>
  <c r="N749" i="1"/>
  <c r="O749" i="1"/>
  <c r="P749" i="1"/>
  <c r="K750" i="1"/>
  <c r="L750" i="1"/>
  <c r="M750" i="1"/>
  <c r="N750" i="1"/>
  <c r="O750" i="1"/>
  <c r="P750" i="1"/>
  <c r="K751" i="1"/>
  <c r="L751" i="1"/>
  <c r="M751" i="1"/>
  <c r="N751" i="1"/>
  <c r="O751" i="1"/>
  <c r="P751" i="1"/>
  <c r="K752" i="1"/>
  <c r="L752" i="1"/>
  <c r="M752" i="1"/>
  <c r="N752" i="1"/>
  <c r="O752" i="1"/>
  <c r="P752" i="1"/>
  <c r="K753" i="1"/>
  <c r="L753" i="1"/>
  <c r="M753" i="1"/>
  <c r="N753" i="1"/>
  <c r="O753" i="1"/>
  <c r="P753" i="1"/>
  <c r="K754" i="1"/>
  <c r="L754" i="1"/>
  <c r="M754" i="1"/>
  <c r="N754" i="1"/>
  <c r="O754" i="1"/>
  <c r="P754" i="1"/>
  <c r="K755" i="1"/>
  <c r="L755" i="1"/>
  <c r="M755" i="1"/>
  <c r="N755" i="1"/>
  <c r="O755" i="1"/>
  <c r="P755" i="1"/>
  <c r="K756" i="1"/>
  <c r="L756" i="1"/>
  <c r="M756" i="1"/>
  <c r="N756" i="1"/>
  <c r="O756" i="1"/>
  <c r="P756" i="1"/>
  <c r="K757" i="1"/>
  <c r="L757" i="1"/>
  <c r="M757" i="1"/>
  <c r="N757" i="1"/>
  <c r="O757" i="1"/>
  <c r="P757" i="1"/>
  <c r="K758" i="1"/>
  <c r="L758" i="1"/>
  <c r="M758" i="1"/>
  <c r="N758" i="1"/>
  <c r="O758" i="1"/>
  <c r="P758" i="1"/>
  <c r="K759" i="1"/>
  <c r="L759" i="1"/>
  <c r="M759" i="1"/>
  <c r="N759" i="1"/>
  <c r="O759" i="1"/>
  <c r="P759" i="1"/>
  <c r="K760" i="1"/>
  <c r="L760" i="1"/>
  <c r="M760" i="1"/>
  <c r="N760" i="1"/>
  <c r="O760" i="1"/>
  <c r="P760" i="1"/>
  <c r="K761" i="1"/>
  <c r="L761" i="1"/>
  <c r="M761" i="1"/>
  <c r="N761" i="1"/>
  <c r="O761" i="1"/>
  <c r="P761" i="1"/>
  <c r="K762" i="1"/>
  <c r="L762" i="1"/>
  <c r="M762" i="1"/>
  <c r="N762" i="1"/>
  <c r="O762" i="1"/>
  <c r="P762" i="1"/>
  <c r="K763" i="1"/>
  <c r="L763" i="1"/>
  <c r="M763" i="1"/>
  <c r="N763" i="1"/>
  <c r="O763" i="1"/>
  <c r="P763" i="1"/>
  <c r="K764" i="1"/>
  <c r="L764" i="1"/>
  <c r="M764" i="1"/>
  <c r="N764" i="1"/>
  <c r="O764" i="1"/>
  <c r="P764" i="1"/>
  <c r="K765" i="1"/>
  <c r="L765" i="1"/>
  <c r="M765" i="1"/>
  <c r="N765" i="1"/>
  <c r="O765" i="1"/>
  <c r="P765" i="1"/>
  <c r="K766" i="1"/>
  <c r="L766" i="1"/>
  <c r="M766" i="1"/>
  <c r="N766" i="1"/>
  <c r="O766" i="1"/>
  <c r="P766" i="1"/>
  <c r="K767" i="1"/>
  <c r="L767" i="1"/>
  <c r="M767" i="1"/>
  <c r="N767" i="1"/>
  <c r="O767" i="1"/>
  <c r="P767" i="1"/>
  <c r="K768" i="1"/>
  <c r="L768" i="1"/>
  <c r="M768" i="1"/>
  <c r="N768" i="1"/>
  <c r="O768" i="1"/>
  <c r="P768" i="1"/>
  <c r="K769" i="1"/>
  <c r="L769" i="1"/>
  <c r="M769" i="1"/>
  <c r="N769" i="1"/>
  <c r="O769" i="1"/>
  <c r="P769" i="1"/>
  <c r="K770" i="1"/>
  <c r="L770" i="1"/>
  <c r="M770" i="1"/>
  <c r="N770" i="1"/>
  <c r="O770" i="1"/>
  <c r="P770" i="1"/>
  <c r="K771" i="1"/>
  <c r="L771" i="1"/>
  <c r="M771" i="1"/>
  <c r="N771" i="1"/>
  <c r="O771" i="1"/>
  <c r="P771" i="1"/>
  <c r="K772" i="1"/>
  <c r="L772" i="1"/>
  <c r="M772" i="1"/>
  <c r="N772" i="1"/>
  <c r="O772" i="1"/>
  <c r="P772" i="1"/>
  <c r="K773" i="1"/>
  <c r="L773" i="1"/>
  <c r="M773" i="1"/>
  <c r="N773" i="1"/>
  <c r="O773" i="1"/>
  <c r="P773" i="1"/>
  <c r="K774" i="1"/>
  <c r="L774" i="1"/>
  <c r="M774" i="1"/>
  <c r="N774" i="1"/>
  <c r="O774" i="1"/>
  <c r="P774" i="1"/>
  <c r="K775" i="1"/>
  <c r="L775" i="1"/>
  <c r="M775" i="1"/>
  <c r="N775" i="1"/>
  <c r="O775" i="1"/>
  <c r="P775" i="1"/>
  <c r="K776" i="1"/>
  <c r="L776" i="1"/>
  <c r="M776" i="1"/>
  <c r="N776" i="1"/>
  <c r="O776" i="1"/>
  <c r="P776" i="1"/>
  <c r="K777" i="1"/>
  <c r="L777" i="1"/>
  <c r="M777" i="1"/>
  <c r="N777" i="1"/>
  <c r="O777" i="1"/>
  <c r="P777" i="1"/>
  <c r="K778" i="1"/>
  <c r="L778" i="1"/>
  <c r="M778" i="1"/>
  <c r="N778" i="1"/>
  <c r="O778" i="1"/>
  <c r="P778" i="1"/>
  <c r="K779" i="1"/>
  <c r="L779" i="1"/>
  <c r="M779" i="1"/>
  <c r="N779" i="1"/>
  <c r="O779" i="1"/>
  <c r="P779" i="1"/>
  <c r="K780" i="1"/>
  <c r="L780" i="1"/>
  <c r="M780" i="1"/>
  <c r="N780" i="1"/>
  <c r="O780" i="1"/>
  <c r="P780" i="1"/>
  <c r="K781" i="1"/>
  <c r="L781" i="1"/>
  <c r="M781" i="1"/>
  <c r="N781" i="1"/>
  <c r="O781" i="1"/>
  <c r="P781" i="1"/>
  <c r="K782" i="1"/>
  <c r="L782" i="1"/>
  <c r="M782" i="1"/>
  <c r="N782" i="1"/>
  <c r="O782" i="1"/>
  <c r="P782" i="1"/>
  <c r="K783" i="1"/>
  <c r="L783" i="1"/>
  <c r="M783" i="1"/>
  <c r="N783" i="1"/>
  <c r="O783" i="1"/>
  <c r="P783" i="1"/>
  <c r="K784" i="1"/>
  <c r="L784" i="1"/>
  <c r="M784" i="1"/>
  <c r="N784" i="1"/>
  <c r="O784" i="1"/>
  <c r="P784" i="1"/>
  <c r="K785" i="1"/>
  <c r="L785" i="1"/>
  <c r="M785" i="1"/>
  <c r="N785" i="1"/>
  <c r="O785" i="1"/>
  <c r="P785" i="1"/>
  <c r="K786" i="1"/>
  <c r="L786" i="1"/>
  <c r="M786" i="1"/>
  <c r="N786" i="1"/>
  <c r="O786" i="1"/>
  <c r="P786" i="1"/>
  <c r="K787" i="1"/>
  <c r="L787" i="1"/>
  <c r="M787" i="1"/>
  <c r="N787" i="1"/>
  <c r="O787" i="1"/>
  <c r="P787" i="1"/>
  <c r="K788" i="1"/>
  <c r="L788" i="1"/>
  <c r="M788" i="1"/>
  <c r="N788" i="1"/>
  <c r="O788" i="1"/>
  <c r="P788" i="1"/>
  <c r="K789" i="1"/>
  <c r="L789" i="1"/>
  <c r="M789" i="1"/>
  <c r="N789" i="1"/>
  <c r="O789" i="1"/>
  <c r="P789" i="1"/>
  <c r="K790" i="1"/>
  <c r="L790" i="1"/>
  <c r="M790" i="1"/>
  <c r="N790" i="1"/>
  <c r="O790" i="1"/>
  <c r="P790" i="1"/>
  <c r="K791" i="1"/>
  <c r="L791" i="1"/>
  <c r="M791" i="1"/>
  <c r="N791" i="1"/>
  <c r="O791" i="1"/>
  <c r="P791" i="1"/>
  <c r="K792" i="1"/>
  <c r="L792" i="1"/>
  <c r="M792" i="1"/>
  <c r="N792" i="1"/>
  <c r="O792" i="1"/>
  <c r="P792" i="1"/>
  <c r="K793" i="1"/>
  <c r="L793" i="1"/>
  <c r="M793" i="1"/>
  <c r="N793" i="1"/>
  <c r="O793" i="1"/>
  <c r="P793" i="1"/>
  <c r="K794" i="1"/>
  <c r="L794" i="1"/>
  <c r="M794" i="1"/>
  <c r="N794" i="1"/>
  <c r="O794" i="1"/>
  <c r="P794" i="1"/>
  <c r="K795" i="1"/>
  <c r="L795" i="1"/>
  <c r="M795" i="1"/>
  <c r="N795" i="1"/>
  <c r="O795" i="1"/>
  <c r="P795" i="1"/>
  <c r="K796" i="1"/>
  <c r="L796" i="1"/>
  <c r="M796" i="1"/>
  <c r="N796" i="1"/>
  <c r="O796" i="1"/>
  <c r="P796" i="1"/>
  <c r="K797" i="1"/>
  <c r="L797" i="1"/>
  <c r="M797" i="1"/>
  <c r="N797" i="1"/>
  <c r="O797" i="1"/>
  <c r="P797" i="1"/>
  <c r="K798" i="1"/>
  <c r="L798" i="1"/>
  <c r="M798" i="1"/>
  <c r="N798" i="1"/>
  <c r="O798" i="1"/>
  <c r="P798" i="1"/>
  <c r="K799" i="1"/>
  <c r="L799" i="1"/>
  <c r="M799" i="1"/>
  <c r="N799" i="1"/>
  <c r="O799" i="1"/>
  <c r="P799" i="1"/>
  <c r="L2" i="1"/>
  <c r="M2" i="1"/>
  <c r="N2" i="1"/>
  <c r="O2" i="1"/>
  <c r="P2" i="1"/>
  <c r="Q2" i="1"/>
  <c r="E3" i="1"/>
  <c r="F3" i="1"/>
  <c r="G3" i="1"/>
  <c r="H3" i="1"/>
  <c r="I3" i="1"/>
  <c r="J3" i="1"/>
  <c r="E4" i="1"/>
  <c r="F4" i="1"/>
  <c r="G4" i="1"/>
  <c r="H4" i="1"/>
  <c r="I4" i="1"/>
  <c r="J4" i="1"/>
  <c r="E5" i="1"/>
  <c r="F5" i="1"/>
  <c r="G5" i="1"/>
  <c r="H5" i="1"/>
  <c r="I5" i="1"/>
  <c r="J5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/>
  <c r="H12" i="1"/>
  <c r="I12" i="1"/>
  <c r="J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E16" i="1"/>
  <c r="F16" i="1"/>
  <c r="G16" i="1"/>
  <c r="H16" i="1"/>
  <c r="I16" i="1"/>
  <c r="J16" i="1"/>
  <c r="E17" i="1"/>
  <c r="F17" i="1"/>
  <c r="G17" i="1"/>
  <c r="H17" i="1"/>
  <c r="I17" i="1"/>
  <c r="J17" i="1"/>
  <c r="E18" i="1"/>
  <c r="F18" i="1"/>
  <c r="G18" i="1"/>
  <c r="H18" i="1"/>
  <c r="I18" i="1"/>
  <c r="J18" i="1"/>
  <c r="E19" i="1"/>
  <c r="F19" i="1"/>
  <c r="G19" i="1"/>
  <c r="H19" i="1"/>
  <c r="I19" i="1"/>
  <c r="J19" i="1"/>
  <c r="E20" i="1"/>
  <c r="F20" i="1"/>
  <c r="G20" i="1"/>
  <c r="H20" i="1"/>
  <c r="I20" i="1"/>
  <c r="J20" i="1"/>
  <c r="E21" i="1"/>
  <c r="F21" i="1"/>
  <c r="G21" i="1"/>
  <c r="H21" i="1"/>
  <c r="I21" i="1"/>
  <c r="J21" i="1"/>
  <c r="E22" i="1"/>
  <c r="F22" i="1"/>
  <c r="G22" i="1"/>
  <c r="H22" i="1"/>
  <c r="I22" i="1"/>
  <c r="J22" i="1"/>
  <c r="E23" i="1"/>
  <c r="F23" i="1"/>
  <c r="G23" i="1"/>
  <c r="H23" i="1"/>
  <c r="I23" i="1"/>
  <c r="J23" i="1"/>
  <c r="E24" i="1"/>
  <c r="F24" i="1"/>
  <c r="G24" i="1"/>
  <c r="H24" i="1"/>
  <c r="I24" i="1"/>
  <c r="J24" i="1"/>
  <c r="E25" i="1"/>
  <c r="F25" i="1"/>
  <c r="G25" i="1"/>
  <c r="H25" i="1"/>
  <c r="I25" i="1"/>
  <c r="J25" i="1"/>
  <c r="E26" i="1"/>
  <c r="F26" i="1"/>
  <c r="G26" i="1"/>
  <c r="H26" i="1"/>
  <c r="I26" i="1"/>
  <c r="J26" i="1"/>
  <c r="E27" i="1"/>
  <c r="F27" i="1"/>
  <c r="G27" i="1"/>
  <c r="H27" i="1"/>
  <c r="I27" i="1"/>
  <c r="J27" i="1"/>
  <c r="E28" i="1"/>
  <c r="F28" i="1"/>
  <c r="G28" i="1"/>
  <c r="H28" i="1"/>
  <c r="I28" i="1"/>
  <c r="J28" i="1"/>
  <c r="E29" i="1"/>
  <c r="F29" i="1"/>
  <c r="G29" i="1"/>
  <c r="H29" i="1"/>
  <c r="I29" i="1"/>
  <c r="J29" i="1"/>
  <c r="E30" i="1"/>
  <c r="F30" i="1"/>
  <c r="G30" i="1"/>
  <c r="H30" i="1"/>
  <c r="I30" i="1"/>
  <c r="J30" i="1"/>
  <c r="E31" i="1"/>
  <c r="F31" i="1"/>
  <c r="G31" i="1"/>
  <c r="H31" i="1"/>
  <c r="I31" i="1"/>
  <c r="J31" i="1"/>
  <c r="E32" i="1"/>
  <c r="F32" i="1"/>
  <c r="G32" i="1"/>
  <c r="H32" i="1"/>
  <c r="I32" i="1"/>
  <c r="J32" i="1"/>
  <c r="E33" i="1"/>
  <c r="F33" i="1"/>
  <c r="G33" i="1"/>
  <c r="H33" i="1"/>
  <c r="I33" i="1"/>
  <c r="J33" i="1"/>
  <c r="E34" i="1"/>
  <c r="F34" i="1"/>
  <c r="G34" i="1"/>
  <c r="H34" i="1"/>
  <c r="I34" i="1"/>
  <c r="J34" i="1"/>
  <c r="E35" i="1"/>
  <c r="F35" i="1"/>
  <c r="G35" i="1"/>
  <c r="H35" i="1"/>
  <c r="I35" i="1"/>
  <c r="J35" i="1"/>
  <c r="E36" i="1"/>
  <c r="F36" i="1"/>
  <c r="G36" i="1"/>
  <c r="H36" i="1"/>
  <c r="I36" i="1"/>
  <c r="J36" i="1"/>
  <c r="E37" i="1"/>
  <c r="F37" i="1"/>
  <c r="G37" i="1"/>
  <c r="H37" i="1"/>
  <c r="I37" i="1"/>
  <c r="J37" i="1"/>
  <c r="E38" i="1"/>
  <c r="F38" i="1"/>
  <c r="G38" i="1"/>
  <c r="H38" i="1"/>
  <c r="I38" i="1"/>
  <c r="J38" i="1"/>
  <c r="E39" i="1"/>
  <c r="F39" i="1"/>
  <c r="G39" i="1"/>
  <c r="H39" i="1"/>
  <c r="I39" i="1"/>
  <c r="J39" i="1"/>
  <c r="E40" i="1"/>
  <c r="F40" i="1"/>
  <c r="G40" i="1"/>
  <c r="H40" i="1"/>
  <c r="I40" i="1"/>
  <c r="J40" i="1"/>
  <c r="E41" i="1"/>
  <c r="F41" i="1"/>
  <c r="G41" i="1"/>
  <c r="H41" i="1"/>
  <c r="I41" i="1"/>
  <c r="J41" i="1"/>
  <c r="E42" i="1"/>
  <c r="F42" i="1"/>
  <c r="G42" i="1"/>
  <c r="H42" i="1"/>
  <c r="I42" i="1"/>
  <c r="J42" i="1"/>
  <c r="E43" i="1"/>
  <c r="F43" i="1"/>
  <c r="G43" i="1"/>
  <c r="H43" i="1"/>
  <c r="I43" i="1"/>
  <c r="J43" i="1"/>
  <c r="E44" i="1"/>
  <c r="F44" i="1"/>
  <c r="G44" i="1"/>
  <c r="H44" i="1"/>
  <c r="I44" i="1"/>
  <c r="J44" i="1"/>
  <c r="E45" i="1"/>
  <c r="F45" i="1"/>
  <c r="G45" i="1"/>
  <c r="H45" i="1"/>
  <c r="I45" i="1"/>
  <c r="J45" i="1"/>
  <c r="E46" i="1"/>
  <c r="F46" i="1"/>
  <c r="G46" i="1"/>
  <c r="H46" i="1"/>
  <c r="I46" i="1"/>
  <c r="J46" i="1"/>
  <c r="E47" i="1"/>
  <c r="F47" i="1"/>
  <c r="G47" i="1"/>
  <c r="H47" i="1"/>
  <c r="I47" i="1"/>
  <c r="J47" i="1"/>
  <c r="E48" i="1"/>
  <c r="F48" i="1"/>
  <c r="G48" i="1"/>
  <c r="H48" i="1"/>
  <c r="I48" i="1"/>
  <c r="J48" i="1"/>
  <c r="E49" i="1"/>
  <c r="F49" i="1"/>
  <c r="G49" i="1"/>
  <c r="H49" i="1"/>
  <c r="I49" i="1"/>
  <c r="J49" i="1"/>
  <c r="E50" i="1"/>
  <c r="F50" i="1"/>
  <c r="G50" i="1"/>
  <c r="H50" i="1"/>
  <c r="I50" i="1"/>
  <c r="J50" i="1"/>
  <c r="E51" i="1"/>
  <c r="F51" i="1"/>
  <c r="G51" i="1"/>
  <c r="H51" i="1"/>
  <c r="I51" i="1"/>
  <c r="J51" i="1"/>
  <c r="E52" i="1"/>
  <c r="F52" i="1"/>
  <c r="G52" i="1"/>
  <c r="H52" i="1"/>
  <c r="I52" i="1"/>
  <c r="J52" i="1"/>
  <c r="E53" i="1"/>
  <c r="F53" i="1"/>
  <c r="G53" i="1"/>
  <c r="H53" i="1"/>
  <c r="I53" i="1"/>
  <c r="J53" i="1"/>
  <c r="E54" i="1"/>
  <c r="F54" i="1"/>
  <c r="G54" i="1"/>
  <c r="H54" i="1"/>
  <c r="I54" i="1"/>
  <c r="J54" i="1"/>
  <c r="E55" i="1"/>
  <c r="F55" i="1"/>
  <c r="G55" i="1"/>
  <c r="H55" i="1"/>
  <c r="I55" i="1"/>
  <c r="J55" i="1"/>
  <c r="E56" i="1"/>
  <c r="F56" i="1"/>
  <c r="G56" i="1"/>
  <c r="H56" i="1"/>
  <c r="I56" i="1"/>
  <c r="J56" i="1"/>
  <c r="E57" i="1"/>
  <c r="F57" i="1"/>
  <c r="G57" i="1"/>
  <c r="H57" i="1"/>
  <c r="I57" i="1"/>
  <c r="J57" i="1"/>
  <c r="E58" i="1"/>
  <c r="F58" i="1"/>
  <c r="G58" i="1"/>
  <c r="H58" i="1"/>
  <c r="I58" i="1"/>
  <c r="J58" i="1"/>
  <c r="E59" i="1"/>
  <c r="F59" i="1"/>
  <c r="G59" i="1"/>
  <c r="H59" i="1"/>
  <c r="I59" i="1"/>
  <c r="J59" i="1"/>
  <c r="E60" i="1"/>
  <c r="F60" i="1"/>
  <c r="G60" i="1"/>
  <c r="H60" i="1"/>
  <c r="I60" i="1"/>
  <c r="J60" i="1"/>
  <c r="E61" i="1"/>
  <c r="F61" i="1"/>
  <c r="G61" i="1"/>
  <c r="H61" i="1"/>
  <c r="I61" i="1"/>
  <c r="J61" i="1"/>
  <c r="E62" i="1"/>
  <c r="F62" i="1"/>
  <c r="G62" i="1"/>
  <c r="H62" i="1"/>
  <c r="I62" i="1"/>
  <c r="J62" i="1"/>
  <c r="E63" i="1"/>
  <c r="F63" i="1"/>
  <c r="G63" i="1"/>
  <c r="H63" i="1"/>
  <c r="I63" i="1"/>
  <c r="J63" i="1"/>
  <c r="E64" i="1"/>
  <c r="F64" i="1"/>
  <c r="G64" i="1"/>
  <c r="H64" i="1"/>
  <c r="I64" i="1"/>
  <c r="J64" i="1"/>
  <c r="E65" i="1"/>
  <c r="F65" i="1"/>
  <c r="G65" i="1"/>
  <c r="H65" i="1"/>
  <c r="I65" i="1"/>
  <c r="J65" i="1"/>
  <c r="E66" i="1"/>
  <c r="F66" i="1"/>
  <c r="G66" i="1"/>
  <c r="H66" i="1"/>
  <c r="I66" i="1"/>
  <c r="J66" i="1"/>
  <c r="E67" i="1"/>
  <c r="F67" i="1"/>
  <c r="G67" i="1"/>
  <c r="H67" i="1"/>
  <c r="I67" i="1"/>
  <c r="J67" i="1"/>
  <c r="E68" i="1"/>
  <c r="F68" i="1"/>
  <c r="G68" i="1"/>
  <c r="H68" i="1"/>
  <c r="I68" i="1"/>
  <c r="J68" i="1"/>
  <c r="E69" i="1"/>
  <c r="F69" i="1"/>
  <c r="G69" i="1"/>
  <c r="H69" i="1"/>
  <c r="I69" i="1"/>
  <c r="J69" i="1"/>
  <c r="E70" i="1"/>
  <c r="F70" i="1"/>
  <c r="G70" i="1"/>
  <c r="H70" i="1"/>
  <c r="I70" i="1"/>
  <c r="J70" i="1"/>
  <c r="E71" i="1"/>
  <c r="F71" i="1"/>
  <c r="G71" i="1"/>
  <c r="H71" i="1"/>
  <c r="I71" i="1"/>
  <c r="J71" i="1"/>
  <c r="E72" i="1"/>
  <c r="F72" i="1"/>
  <c r="G72" i="1"/>
  <c r="H72" i="1"/>
  <c r="I72" i="1"/>
  <c r="J72" i="1"/>
  <c r="E73" i="1"/>
  <c r="F73" i="1"/>
  <c r="G73" i="1"/>
  <c r="H73" i="1"/>
  <c r="I73" i="1"/>
  <c r="J73" i="1"/>
  <c r="E74" i="1"/>
  <c r="F74" i="1"/>
  <c r="G74" i="1"/>
  <c r="H74" i="1"/>
  <c r="I74" i="1"/>
  <c r="J74" i="1"/>
  <c r="E75" i="1"/>
  <c r="F75" i="1"/>
  <c r="G75" i="1"/>
  <c r="H75" i="1"/>
  <c r="I75" i="1"/>
  <c r="J75" i="1"/>
  <c r="E76" i="1"/>
  <c r="F76" i="1"/>
  <c r="G76" i="1"/>
  <c r="H76" i="1"/>
  <c r="I76" i="1"/>
  <c r="J76" i="1"/>
  <c r="E77" i="1"/>
  <c r="F77" i="1"/>
  <c r="G77" i="1"/>
  <c r="H77" i="1"/>
  <c r="I77" i="1"/>
  <c r="J77" i="1"/>
  <c r="E78" i="1"/>
  <c r="F78" i="1"/>
  <c r="G78" i="1"/>
  <c r="H78" i="1"/>
  <c r="I78" i="1"/>
  <c r="J78" i="1"/>
  <c r="E79" i="1"/>
  <c r="F79" i="1"/>
  <c r="G79" i="1"/>
  <c r="H79" i="1"/>
  <c r="I79" i="1"/>
  <c r="J79" i="1"/>
  <c r="E80" i="1"/>
  <c r="F80" i="1"/>
  <c r="G80" i="1"/>
  <c r="H80" i="1"/>
  <c r="I80" i="1"/>
  <c r="J80" i="1"/>
  <c r="E81" i="1"/>
  <c r="F81" i="1"/>
  <c r="G81" i="1"/>
  <c r="H81" i="1"/>
  <c r="I81" i="1"/>
  <c r="J81" i="1"/>
  <c r="E82" i="1"/>
  <c r="F82" i="1"/>
  <c r="G82" i="1"/>
  <c r="H82" i="1"/>
  <c r="I82" i="1"/>
  <c r="J82" i="1"/>
  <c r="E83" i="1"/>
  <c r="F83" i="1"/>
  <c r="G83" i="1"/>
  <c r="H83" i="1"/>
  <c r="I83" i="1"/>
  <c r="J83" i="1"/>
  <c r="E84" i="1"/>
  <c r="F84" i="1"/>
  <c r="G84" i="1"/>
  <c r="H84" i="1"/>
  <c r="I84" i="1"/>
  <c r="J84" i="1"/>
  <c r="E85" i="1"/>
  <c r="F85" i="1"/>
  <c r="G85" i="1"/>
  <c r="H85" i="1"/>
  <c r="I85" i="1"/>
  <c r="J85" i="1"/>
  <c r="E86" i="1"/>
  <c r="F86" i="1"/>
  <c r="G86" i="1"/>
  <c r="H86" i="1"/>
  <c r="I86" i="1"/>
  <c r="J86" i="1"/>
  <c r="E87" i="1"/>
  <c r="F87" i="1"/>
  <c r="G87" i="1"/>
  <c r="H87" i="1"/>
  <c r="I87" i="1"/>
  <c r="J87" i="1"/>
  <c r="E88" i="1"/>
  <c r="F88" i="1"/>
  <c r="G88" i="1"/>
  <c r="H88" i="1"/>
  <c r="I88" i="1"/>
  <c r="J88" i="1"/>
  <c r="E89" i="1"/>
  <c r="F89" i="1"/>
  <c r="G89" i="1"/>
  <c r="H89" i="1"/>
  <c r="I89" i="1"/>
  <c r="J89" i="1"/>
  <c r="E90" i="1"/>
  <c r="F90" i="1"/>
  <c r="G90" i="1"/>
  <c r="H90" i="1"/>
  <c r="I90" i="1"/>
  <c r="J90" i="1"/>
  <c r="E91" i="1"/>
  <c r="F91" i="1"/>
  <c r="G91" i="1"/>
  <c r="H91" i="1"/>
  <c r="I91" i="1"/>
  <c r="J91" i="1"/>
  <c r="E92" i="1"/>
  <c r="F92" i="1"/>
  <c r="G92" i="1"/>
  <c r="H92" i="1"/>
  <c r="I92" i="1"/>
  <c r="J92" i="1"/>
  <c r="E93" i="1"/>
  <c r="F93" i="1"/>
  <c r="G93" i="1"/>
  <c r="H93" i="1"/>
  <c r="I93" i="1"/>
  <c r="J93" i="1"/>
  <c r="E94" i="1"/>
  <c r="F94" i="1"/>
  <c r="G94" i="1"/>
  <c r="H94" i="1"/>
  <c r="I94" i="1"/>
  <c r="J94" i="1"/>
  <c r="E95" i="1"/>
  <c r="F95" i="1"/>
  <c r="G95" i="1"/>
  <c r="H95" i="1"/>
  <c r="I95" i="1"/>
  <c r="J95" i="1"/>
  <c r="E96" i="1"/>
  <c r="F96" i="1"/>
  <c r="G96" i="1"/>
  <c r="H96" i="1"/>
  <c r="I96" i="1"/>
  <c r="J96" i="1"/>
  <c r="E97" i="1"/>
  <c r="F97" i="1"/>
  <c r="G97" i="1"/>
  <c r="H97" i="1"/>
  <c r="I97" i="1"/>
  <c r="J97" i="1"/>
  <c r="E98" i="1"/>
  <c r="F98" i="1"/>
  <c r="G98" i="1"/>
  <c r="H98" i="1"/>
  <c r="I98" i="1"/>
  <c r="J98" i="1"/>
  <c r="E99" i="1"/>
  <c r="F99" i="1"/>
  <c r="G99" i="1"/>
  <c r="H99" i="1"/>
  <c r="I99" i="1"/>
  <c r="J99" i="1"/>
  <c r="E100" i="1"/>
  <c r="F100" i="1"/>
  <c r="G100" i="1"/>
  <c r="H100" i="1"/>
  <c r="I100" i="1"/>
  <c r="J100" i="1"/>
  <c r="E101" i="1"/>
  <c r="F101" i="1"/>
  <c r="G101" i="1"/>
  <c r="H101" i="1"/>
  <c r="I101" i="1"/>
  <c r="J101" i="1"/>
  <c r="E102" i="1"/>
  <c r="F102" i="1"/>
  <c r="G102" i="1"/>
  <c r="H102" i="1"/>
  <c r="I102" i="1"/>
  <c r="J102" i="1"/>
  <c r="E103" i="1"/>
  <c r="F103" i="1"/>
  <c r="G103" i="1"/>
  <c r="H103" i="1"/>
  <c r="I103" i="1"/>
  <c r="J103" i="1"/>
  <c r="E104" i="1"/>
  <c r="F104" i="1"/>
  <c r="G104" i="1"/>
  <c r="H104" i="1"/>
  <c r="I104" i="1"/>
  <c r="J104" i="1"/>
  <c r="E105" i="1"/>
  <c r="F105" i="1"/>
  <c r="G105" i="1"/>
  <c r="H105" i="1"/>
  <c r="I105" i="1"/>
  <c r="J105" i="1"/>
  <c r="E106" i="1"/>
  <c r="F106" i="1"/>
  <c r="G106" i="1"/>
  <c r="H106" i="1"/>
  <c r="I106" i="1"/>
  <c r="J106" i="1"/>
  <c r="E107" i="1"/>
  <c r="F107" i="1"/>
  <c r="G107" i="1"/>
  <c r="H107" i="1"/>
  <c r="I107" i="1"/>
  <c r="J107" i="1"/>
  <c r="E108" i="1"/>
  <c r="F108" i="1"/>
  <c r="G108" i="1"/>
  <c r="H108" i="1"/>
  <c r="I108" i="1"/>
  <c r="J108" i="1"/>
  <c r="E109" i="1"/>
  <c r="F109" i="1"/>
  <c r="G109" i="1"/>
  <c r="H109" i="1"/>
  <c r="I109" i="1"/>
  <c r="J109" i="1"/>
  <c r="E110" i="1"/>
  <c r="F110" i="1"/>
  <c r="G110" i="1"/>
  <c r="H110" i="1"/>
  <c r="I110" i="1"/>
  <c r="J110" i="1"/>
  <c r="E111" i="1"/>
  <c r="F111" i="1"/>
  <c r="G111" i="1"/>
  <c r="H111" i="1"/>
  <c r="I111" i="1"/>
  <c r="J111" i="1"/>
  <c r="E112" i="1"/>
  <c r="F112" i="1"/>
  <c r="G112" i="1"/>
  <c r="H112" i="1"/>
  <c r="I112" i="1"/>
  <c r="J112" i="1"/>
  <c r="E113" i="1"/>
  <c r="F113" i="1"/>
  <c r="G113" i="1"/>
  <c r="H113" i="1"/>
  <c r="I113" i="1"/>
  <c r="J113" i="1"/>
  <c r="E114" i="1"/>
  <c r="F114" i="1"/>
  <c r="G114" i="1"/>
  <c r="H114" i="1"/>
  <c r="I114" i="1"/>
  <c r="J114" i="1"/>
  <c r="E115" i="1"/>
  <c r="F115" i="1"/>
  <c r="G115" i="1"/>
  <c r="H115" i="1"/>
  <c r="I115" i="1"/>
  <c r="J115" i="1"/>
  <c r="E116" i="1"/>
  <c r="F116" i="1"/>
  <c r="G116" i="1"/>
  <c r="H116" i="1"/>
  <c r="I116" i="1"/>
  <c r="J116" i="1"/>
  <c r="E117" i="1"/>
  <c r="F117" i="1"/>
  <c r="G117" i="1"/>
  <c r="H117" i="1"/>
  <c r="I117" i="1"/>
  <c r="J117" i="1"/>
  <c r="E118" i="1"/>
  <c r="F118" i="1"/>
  <c r="G118" i="1"/>
  <c r="H118" i="1"/>
  <c r="I118" i="1"/>
  <c r="J118" i="1"/>
  <c r="E119" i="1"/>
  <c r="F119" i="1"/>
  <c r="G119" i="1"/>
  <c r="H119" i="1"/>
  <c r="I119" i="1"/>
  <c r="J119" i="1"/>
  <c r="E120" i="1"/>
  <c r="F120" i="1"/>
  <c r="G120" i="1"/>
  <c r="H120" i="1"/>
  <c r="I120" i="1"/>
  <c r="J120" i="1"/>
  <c r="E121" i="1"/>
  <c r="F121" i="1"/>
  <c r="G121" i="1"/>
  <c r="H121" i="1"/>
  <c r="I121" i="1"/>
  <c r="J121" i="1"/>
  <c r="E122" i="1"/>
  <c r="F122" i="1"/>
  <c r="G122" i="1"/>
  <c r="H122" i="1"/>
  <c r="I122" i="1"/>
  <c r="J122" i="1"/>
  <c r="E123" i="1"/>
  <c r="F123" i="1"/>
  <c r="G123" i="1"/>
  <c r="H123" i="1"/>
  <c r="I123" i="1"/>
  <c r="J123" i="1"/>
  <c r="E124" i="1"/>
  <c r="F124" i="1"/>
  <c r="G124" i="1"/>
  <c r="H124" i="1"/>
  <c r="I124" i="1"/>
  <c r="J124" i="1"/>
  <c r="E125" i="1"/>
  <c r="F125" i="1"/>
  <c r="G125" i="1"/>
  <c r="H125" i="1"/>
  <c r="I125" i="1"/>
  <c r="J125" i="1"/>
  <c r="E126" i="1"/>
  <c r="F126" i="1"/>
  <c r="G126" i="1"/>
  <c r="H126" i="1"/>
  <c r="I126" i="1"/>
  <c r="J126" i="1"/>
  <c r="E127" i="1"/>
  <c r="F127" i="1"/>
  <c r="G127" i="1"/>
  <c r="H127" i="1"/>
  <c r="I127" i="1"/>
  <c r="J127" i="1"/>
  <c r="E128" i="1"/>
  <c r="F128" i="1"/>
  <c r="G128" i="1"/>
  <c r="H128" i="1"/>
  <c r="I128" i="1"/>
  <c r="J128" i="1"/>
  <c r="E129" i="1"/>
  <c r="F129" i="1"/>
  <c r="G129" i="1"/>
  <c r="H129" i="1"/>
  <c r="I129" i="1"/>
  <c r="J129" i="1"/>
  <c r="E130" i="1"/>
  <c r="F130" i="1"/>
  <c r="G130" i="1"/>
  <c r="H130" i="1"/>
  <c r="I130" i="1"/>
  <c r="J130" i="1"/>
  <c r="E131" i="1"/>
  <c r="F131" i="1"/>
  <c r="G131" i="1"/>
  <c r="H131" i="1"/>
  <c r="I131" i="1"/>
  <c r="J131" i="1"/>
  <c r="E132" i="1"/>
  <c r="F132" i="1"/>
  <c r="G132" i="1"/>
  <c r="H132" i="1"/>
  <c r="I132" i="1"/>
  <c r="J132" i="1"/>
  <c r="E133" i="1"/>
  <c r="F133" i="1"/>
  <c r="G133" i="1"/>
  <c r="H133" i="1"/>
  <c r="I133" i="1"/>
  <c r="J133" i="1"/>
  <c r="E134" i="1"/>
  <c r="F134" i="1"/>
  <c r="G134" i="1"/>
  <c r="H134" i="1"/>
  <c r="I134" i="1"/>
  <c r="J134" i="1"/>
  <c r="E135" i="1"/>
  <c r="F135" i="1"/>
  <c r="G135" i="1"/>
  <c r="H135" i="1"/>
  <c r="I135" i="1"/>
  <c r="J135" i="1"/>
  <c r="E136" i="1"/>
  <c r="F136" i="1"/>
  <c r="G136" i="1"/>
  <c r="H136" i="1"/>
  <c r="I136" i="1"/>
  <c r="J136" i="1"/>
  <c r="E137" i="1"/>
  <c r="F137" i="1"/>
  <c r="G137" i="1"/>
  <c r="H137" i="1"/>
  <c r="I137" i="1"/>
  <c r="J137" i="1"/>
  <c r="E138" i="1"/>
  <c r="F138" i="1"/>
  <c r="G138" i="1"/>
  <c r="H138" i="1"/>
  <c r="I138" i="1"/>
  <c r="J138" i="1"/>
  <c r="E139" i="1"/>
  <c r="F139" i="1"/>
  <c r="G139" i="1"/>
  <c r="H139" i="1"/>
  <c r="I139" i="1"/>
  <c r="J139" i="1"/>
  <c r="E140" i="1"/>
  <c r="F140" i="1"/>
  <c r="G140" i="1"/>
  <c r="H140" i="1"/>
  <c r="I140" i="1"/>
  <c r="J140" i="1"/>
  <c r="E141" i="1"/>
  <c r="F141" i="1"/>
  <c r="G141" i="1"/>
  <c r="H141" i="1"/>
  <c r="I141" i="1"/>
  <c r="J141" i="1"/>
  <c r="E142" i="1"/>
  <c r="F142" i="1"/>
  <c r="G142" i="1"/>
  <c r="H142" i="1"/>
  <c r="I142" i="1"/>
  <c r="J142" i="1"/>
  <c r="E143" i="1"/>
  <c r="F143" i="1"/>
  <c r="G143" i="1"/>
  <c r="H143" i="1"/>
  <c r="I143" i="1"/>
  <c r="J143" i="1"/>
  <c r="E144" i="1"/>
  <c r="F144" i="1"/>
  <c r="G144" i="1"/>
  <c r="H144" i="1"/>
  <c r="I144" i="1"/>
  <c r="J144" i="1"/>
  <c r="E145" i="1"/>
  <c r="F145" i="1"/>
  <c r="G145" i="1"/>
  <c r="H145" i="1"/>
  <c r="I145" i="1"/>
  <c r="J145" i="1"/>
  <c r="E146" i="1"/>
  <c r="F146" i="1"/>
  <c r="G146" i="1"/>
  <c r="H146" i="1"/>
  <c r="I146" i="1"/>
  <c r="J146" i="1"/>
  <c r="E147" i="1"/>
  <c r="F147" i="1"/>
  <c r="G147" i="1"/>
  <c r="H147" i="1"/>
  <c r="I147" i="1"/>
  <c r="J147" i="1"/>
  <c r="E148" i="1"/>
  <c r="F148" i="1"/>
  <c r="G148" i="1"/>
  <c r="H148" i="1"/>
  <c r="I148" i="1"/>
  <c r="J148" i="1"/>
  <c r="E149" i="1"/>
  <c r="F149" i="1"/>
  <c r="G149" i="1"/>
  <c r="H149" i="1"/>
  <c r="I149" i="1"/>
  <c r="J149" i="1"/>
  <c r="E150" i="1"/>
  <c r="F150" i="1"/>
  <c r="G150" i="1"/>
  <c r="H150" i="1"/>
  <c r="I150" i="1"/>
  <c r="J150" i="1"/>
  <c r="E151" i="1"/>
  <c r="F151" i="1"/>
  <c r="G151" i="1"/>
  <c r="H151" i="1"/>
  <c r="I151" i="1"/>
  <c r="J151" i="1"/>
  <c r="E152" i="1"/>
  <c r="F152" i="1"/>
  <c r="G152" i="1"/>
  <c r="H152" i="1"/>
  <c r="I152" i="1"/>
  <c r="J152" i="1"/>
  <c r="E153" i="1"/>
  <c r="F153" i="1"/>
  <c r="G153" i="1"/>
  <c r="H153" i="1"/>
  <c r="I153" i="1"/>
  <c r="J153" i="1"/>
  <c r="E154" i="1"/>
  <c r="F154" i="1"/>
  <c r="G154" i="1"/>
  <c r="H154" i="1"/>
  <c r="I154" i="1"/>
  <c r="J154" i="1"/>
  <c r="E155" i="1"/>
  <c r="F155" i="1"/>
  <c r="G155" i="1"/>
  <c r="H155" i="1"/>
  <c r="I155" i="1"/>
  <c r="J155" i="1"/>
  <c r="E156" i="1"/>
  <c r="F156" i="1"/>
  <c r="G156" i="1"/>
  <c r="H156" i="1"/>
  <c r="I156" i="1"/>
  <c r="J156" i="1"/>
  <c r="E157" i="1"/>
  <c r="F157" i="1"/>
  <c r="G157" i="1"/>
  <c r="H157" i="1"/>
  <c r="I157" i="1"/>
  <c r="J157" i="1"/>
  <c r="E158" i="1"/>
  <c r="F158" i="1"/>
  <c r="G158" i="1"/>
  <c r="H158" i="1"/>
  <c r="I158" i="1"/>
  <c r="J158" i="1"/>
  <c r="E159" i="1"/>
  <c r="F159" i="1"/>
  <c r="G159" i="1"/>
  <c r="H159" i="1"/>
  <c r="I159" i="1"/>
  <c r="J159" i="1"/>
  <c r="E160" i="1"/>
  <c r="F160" i="1"/>
  <c r="G160" i="1"/>
  <c r="H160" i="1"/>
  <c r="I160" i="1"/>
  <c r="J160" i="1"/>
  <c r="E161" i="1"/>
  <c r="F161" i="1"/>
  <c r="G161" i="1"/>
  <c r="H161" i="1"/>
  <c r="I161" i="1"/>
  <c r="J161" i="1"/>
  <c r="E162" i="1"/>
  <c r="F162" i="1"/>
  <c r="G162" i="1"/>
  <c r="H162" i="1"/>
  <c r="I162" i="1"/>
  <c r="J162" i="1"/>
  <c r="E163" i="1"/>
  <c r="F163" i="1"/>
  <c r="G163" i="1"/>
  <c r="H163" i="1"/>
  <c r="I163" i="1"/>
  <c r="J163" i="1"/>
  <c r="E164" i="1"/>
  <c r="F164" i="1"/>
  <c r="G164" i="1"/>
  <c r="H164" i="1"/>
  <c r="I164" i="1"/>
  <c r="J164" i="1"/>
  <c r="E165" i="1"/>
  <c r="F165" i="1"/>
  <c r="G165" i="1"/>
  <c r="H165" i="1"/>
  <c r="I165" i="1"/>
  <c r="J165" i="1"/>
  <c r="E166" i="1"/>
  <c r="F166" i="1"/>
  <c r="G166" i="1"/>
  <c r="H166" i="1"/>
  <c r="I166" i="1"/>
  <c r="J166" i="1"/>
  <c r="E167" i="1"/>
  <c r="F167" i="1"/>
  <c r="G167" i="1"/>
  <c r="H167" i="1"/>
  <c r="I167" i="1"/>
  <c r="J167" i="1"/>
  <c r="E168" i="1"/>
  <c r="F168" i="1"/>
  <c r="G168" i="1"/>
  <c r="H168" i="1"/>
  <c r="I168" i="1"/>
  <c r="J168" i="1"/>
  <c r="E169" i="1"/>
  <c r="F169" i="1"/>
  <c r="G169" i="1"/>
  <c r="H169" i="1"/>
  <c r="I169" i="1"/>
  <c r="J169" i="1"/>
  <c r="E170" i="1"/>
  <c r="F170" i="1"/>
  <c r="G170" i="1"/>
  <c r="H170" i="1"/>
  <c r="I170" i="1"/>
  <c r="J170" i="1"/>
  <c r="E171" i="1"/>
  <c r="F171" i="1"/>
  <c r="G171" i="1"/>
  <c r="H171" i="1"/>
  <c r="I171" i="1"/>
  <c r="J171" i="1"/>
  <c r="E172" i="1"/>
  <c r="F172" i="1"/>
  <c r="G172" i="1"/>
  <c r="H172" i="1"/>
  <c r="I172" i="1"/>
  <c r="J172" i="1"/>
  <c r="E173" i="1"/>
  <c r="F173" i="1"/>
  <c r="G173" i="1"/>
  <c r="H173" i="1"/>
  <c r="I173" i="1"/>
  <c r="J173" i="1"/>
  <c r="E174" i="1"/>
  <c r="F174" i="1"/>
  <c r="G174" i="1"/>
  <c r="H174" i="1"/>
  <c r="I174" i="1"/>
  <c r="J174" i="1"/>
  <c r="E175" i="1"/>
  <c r="F175" i="1"/>
  <c r="G175" i="1"/>
  <c r="H175" i="1"/>
  <c r="I175" i="1"/>
  <c r="J175" i="1"/>
  <c r="E176" i="1"/>
  <c r="F176" i="1"/>
  <c r="G176" i="1"/>
  <c r="H176" i="1"/>
  <c r="I176" i="1"/>
  <c r="J176" i="1"/>
  <c r="E177" i="1"/>
  <c r="F177" i="1"/>
  <c r="G177" i="1"/>
  <c r="H177" i="1"/>
  <c r="I177" i="1"/>
  <c r="J177" i="1"/>
  <c r="E178" i="1"/>
  <c r="F178" i="1"/>
  <c r="G178" i="1"/>
  <c r="H178" i="1"/>
  <c r="I178" i="1"/>
  <c r="J178" i="1"/>
  <c r="E179" i="1"/>
  <c r="F179" i="1"/>
  <c r="G179" i="1"/>
  <c r="H179" i="1"/>
  <c r="I179" i="1"/>
  <c r="J179" i="1"/>
  <c r="E180" i="1"/>
  <c r="F180" i="1"/>
  <c r="G180" i="1"/>
  <c r="H180" i="1"/>
  <c r="I180" i="1"/>
  <c r="J180" i="1"/>
  <c r="E181" i="1"/>
  <c r="F181" i="1"/>
  <c r="G181" i="1"/>
  <c r="H181" i="1"/>
  <c r="I181" i="1"/>
  <c r="J181" i="1"/>
  <c r="E182" i="1"/>
  <c r="F182" i="1"/>
  <c r="G182" i="1"/>
  <c r="H182" i="1"/>
  <c r="I182" i="1"/>
  <c r="J182" i="1"/>
  <c r="E183" i="1"/>
  <c r="F183" i="1"/>
  <c r="G183" i="1"/>
  <c r="H183" i="1"/>
  <c r="I183" i="1"/>
  <c r="J183" i="1"/>
  <c r="E184" i="1"/>
  <c r="F184" i="1"/>
  <c r="G184" i="1"/>
  <c r="H184" i="1"/>
  <c r="I184" i="1"/>
  <c r="J184" i="1"/>
  <c r="E185" i="1"/>
  <c r="F185" i="1"/>
  <c r="G185" i="1"/>
  <c r="H185" i="1"/>
  <c r="I185" i="1"/>
  <c r="J185" i="1"/>
  <c r="E186" i="1"/>
  <c r="F186" i="1"/>
  <c r="G186" i="1"/>
  <c r="H186" i="1"/>
  <c r="I186" i="1"/>
  <c r="J186" i="1"/>
  <c r="E187" i="1"/>
  <c r="F187" i="1"/>
  <c r="G187" i="1"/>
  <c r="H187" i="1"/>
  <c r="I187" i="1"/>
  <c r="J187" i="1"/>
  <c r="E188" i="1"/>
  <c r="F188" i="1"/>
  <c r="G188" i="1"/>
  <c r="H188" i="1"/>
  <c r="I188" i="1"/>
  <c r="J188" i="1"/>
  <c r="E189" i="1"/>
  <c r="F189" i="1"/>
  <c r="G189" i="1"/>
  <c r="H189" i="1"/>
  <c r="I189" i="1"/>
  <c r="J189" i="1"/>
  <c r="E190" i="1"/>
  <c r="F190" i="1"/>
  <c r="G190" i="1"/>
  <c r="H190" i="1"/>
  <c r="I190" i="1"/>
  <c r="J190" i="1"/>
  <c r="E191" i="1"/>
  <c r="F191" i="1"/>
  <c r="G191" i="1"/>
  <c r="H191" i="1"/>
  <c r="I191" i="1"/>
  <c r="J191" i="1"/>
  <c r="E192" i="1"/>
  <c r="F192" i="1"/>
  <c r="G192" i="1"/>
  <c r="H192" i="1"/>
  <c r="I192" i="1"/>
  <c r="J192" i="1"/>
  <c r="E193" i="1"/>
  <c r="F193" i="1"/>
  <c r="G193" i="1"/>
  <c r="H193" i="1"/>
  <c r="I193" i="1"/>
  <c r="J193" i="1"/>
  <c r="E194" i="1"/>
  <c r="F194" i="1"/>
  <c r="G194" i="1"/>
  <c r="H194" i="1"/>
  <c r="I194" i="1"/>
  <c r="J194" i="1"/>
  <c r="E195" i="1"/>
  <c r="F195" i="1"/>
  <c r="G195" i="1"/>
  <c r="H195" i="1"/>
  <c r="I195" i="1"/>
  <c r="J195" i="1"/>
  <c r="E196" i="1"/>
  <c r="F196" i="1"/>
  <c r="G196" i="1"/>
  <c r="H196" i="1"/>
  <c r="I196" i="1"/>
  <c r="J196" i="1"/>
  <c r="E197" i="1"/>
  <c r="F197" i="1"/>
  <c r="G197" i="1"/>
  <c r="H197" i="1"/>
  <c r="I197" i="1"/>
  <c r="J197" i="1"/>
  <c r="E198" i="1"/>
  <c r="F198" i="1"/>
  <c r="G198" i="1"/>
  <c r="H198" i="1"/>
  <c r="I198" i="1"/>
  <c r="J198" i="1"/>
  <c r="E199" i="1"/>
  <c r="F199" i="1"/>
  <c r="G199" i="1"/>
  <c r="H199" i="1"/>
  <c r="I199" i="1"/>
  <c r="J199" i="1"/>
  <c r="E200" i="1"/>
  <c r="F200" i="1"/>
  <c r="G200" i="1"/>
  <c r="H200" i="1"/>
  <c r="I200" i="1"/>
  <c r="J200" i="1"/>
  <c r="E201" i="1"/>
  <c r="F201" i="1"/>
  <c r="G201" i="1"/>
  <c r="H201" i="1"/>
  <c r="I201" i="1"/>
  <c r="J201" i="1"/>
  <c r="E202" i="1"/>
  <c r="F202" i="1"/>
  <c r="G202" i="1"/>
  <c r="H202" i="1"/>
  <c r="I202" i="1"/>
  <c r="J202" i="1"/>
  <c r="E203" i="1"/>
  <c r="F203" i="1"/>
  <c r="G203" i="1"/>
  <c r="H203" i="1"/>
  <c r="I203" i="1"/>
  <c r="J203" i="1"/>
  <c r="E204" i="1"/>
  <c r="F204" i="1"/>
  <c r="G204" i="1"/>
  <c r="H204" i="1"/>
  <c r="I204" i="1"/>
  <c r="J204" i="1"/>
  <c r="E205" i="1"/>
  <c r="F205" i="1"/>
  <c r="G205" i="1"/>
  <c r="H205" i="1"/>
  <c r="I205" i="1"/>
  <c r="J205" i="1"/>
  <c r="E206" i="1"/>
  <c r="F206" i="1"/>
  <c r="G206" i="1"/>
  <c r="H206" i="1"/>
  <c r="I206" i="1"/>
  <c r="J206" i="1"/>
  <c r="E207" i="1"/>
  <c r="F207" i="1"/>
  <c r="G207" i="1"/>
  <c r="H207" i="1"/>
  <c r="I207" i="1"/>
  <c r="J207" i="1"/>
  <c r="E208" i="1"/>
  <c r="F208" i="1"/>
  <c r="G208" i="1"/>
  <c r="H208" i="1"/>
  <c r="I208" i="1"/>
  <c r="J208" i="1"/>
  <c r="E209" i="1"/>
  <c r="F209" i="1"/>
  <c r="G209" i="1"/>
  <c r="H209" i="1"/>
  <c r="I209" i="1"/>
  <c r="J209" i="1"/>
  <c r="E210" i="1"/>
  <c r="F210" i="1"/>
  <c r="G210" i="1"/>
  <c r="H210" i="1"/>
  <c r="I210" i="1"/>
  <c r="J210" i="1"/>
  <c r="E211" i="1"/>
  <c r="F211" i="1"/>
  <c r="G211" i="1"/>
  <c r="H211" i="1"/>
  <c r="I211" i="1"/>
  <c r="J211" i="1"/>
  <c r="E212" i="1"/>
  <c r="F212" i="1"/>
  <c r="G212" i="1"/>
  <c r="H212" i="1"/>
  <c r="I212" i="1"/>
  <c r="J212" i="1"/>
  <c r="E213" i="1"/>
  <c r="F213" i="1"/>
  <c r="G213" i="1"/>
  <c r="H213" i="1"/>
  <c r="I213" i="1"/>
  <c r="J213" i="1"/>
  <c r="E214" i="1"/>
  <c r="F214" i="1"/>
  <c r="G214" i="1"/>
  <c r="H214" i="1"/>
  <c r="I214" i="1"/>
  <c r="J214" i="1"/>
  <c r="E215" i="1"/>
  <c r="F215" i="1"/>
  <c r="G215" i="1"/>
  <c r="H215" i="1"/>
  <c r="I215" i="1"/>
  <c r="J215" i="1"/>
  <c r="E216" i="1"/>
  <c r="F216" i="1"/>
  <c r="G216" i="1"/>
  <c r="H216" i="1"/>
  <c r="I216" i="1"/>
  <c r="J216" i="1"/>
  <c r="E217" i="1"/>
  <c r="F217" i="1"/>
  <c r="G217" i="1"/>
  <c r="H217" i="1"/>
  <c r="I217" i="1"/>
  <c r="J217" i="1"/>
  <c r="E218" i="1"/>
  <c r="F218" i="1"/>
  <c r="G218" i="1"/>
  <c r="H218" i="1"/>
  <c r="I218" i="1"/>
  <c r="J218" i="1"/>
  <c r="E219" i="1"/>
  <c r="F219" i="1"/>
  <c r="G219" i="1"/>
  <c r="H219" i="1"/>
  <c r="I219" i="1"/>
  <c r="J219" i="1"/>
  <c r="E220" i="1"/>
  <c r="F220" i="1"/>
  <c r="G220" i="1"/>
  <c r="H220" i="1"/>
  <c r="I220" i="1"/>
  <c r="J220" i="1"/>
  <c r="E221" i="1"/>
  <c r="F221" i="1"/>
  <c r="G221" i="1"/>
  <c r="H221" i="1"/>
  <c r="I221" i="1"/>
  <c r="J221" i="1"/>
  <c r="E222" i="1"/>
  <c r="F222" i="1"/>
  <c r="G222" i="1"/>
  <c r="H222" i="1"/>
  <c r="I222" i="1"/>
  <c r="J222" i="1"/>
  <c r="E223" i="1"/>
  <c r="F223" i="1"/>
  <c r="G223" i="1"/>
  <c r="H223" i="1"/>
  <c r="I223" i="1"/>
  <c r="J223" i="1"/>
  <c r="E224" i="1"/>
  <c r="F224" i="1"/>
  <c r="G224" i="1"/>
  <c r="H224" i="1"/>
  <c r="I224" i="1"/>
  <c r="J224" i="1"/>
  <c r="E225" i="1"/>
  <c r="F225" i="1"/>
  <c r="G225" i="1"/>
  <c r="H225" i="1"/>
  <c r="I225" i="1"/>
  <c r="J225" i="1"/>
  <c r="E226" i="1"/>
  <c r="F226" i="1"/>
  <c r="G226" i="1"/>
  <c r="H226" i="1"/>
  <c r="I226" i="1"/>
  <c r="J226" i="1"/>
  <c r="E227" i="1"/>
  <c r="F227" i="1"/>
  <c r="G227" i="1"/>
  <c r="H227" i="1"/>
  <c r="I227" i="1"/>
  <c r="J227" i="1"/>
  <c r="E228" i="1"/>
  <c r="F228" i="1"/>
  <c r="G228" i="1"/>
  <c r="H228" i="1"/>
  <c r="I228" i="1"/>
  <c r="J228" i="1"/>
  <c r="E229" i="1"/>
  <c r="F229" i="1"/>
  <c r="G229" i="1"/>
  <c r="H229" i="1"/>
  <c r="I229" i="1"/>
  <c r="J229" i="1"/>
  <c r="E230" i="1"/>
  <c r="F230" i="1"/>
  <c r="G230" i="1"/>
  <c r="H230" i="1"/>
  <c r="I230" i="1"/>
  <c r="J230" i="1"/>
  <c r="E231" i="1"/>
  <c r="F231" i="1"/>
  <c r="G231" i="1"/>
  <c r="H231" i="1"/>
  <c r="I231" i="1"/>
  <c r="J231" i="1"/>
  <c r="E232" i="1"/>
  <c r="F232" i="1"/>
  <c r="G232" i="1"/>
  <c r="H232" i="1"/>
  <c r="I232" i="1"/>
  <c r="J232" i="1"/>
  <c r="E233" i="1"/>
  <c r="F233" i="1"/>
  <c r="G233" i="1"/>
  <c r="H233" i="1"/>
  <c r="I233" i="1"/>
  <c r="J233" i="1"/>
  <c r="E234" i="1"/>
  <c r="F234" i="1"/>
  <c r="G234" i="1"/>
  <c r="H234" i="1"/>
  <c r="I234" i="1"/>
  <c r="J234" i="1"/>
  <c r="E235" i="1"/>
  <c r="F235" i="1"/>
  <c r="G235" i="1"/>
  <c r="H235" i="1"/>
  <c r="I235" i="1"/>
  <c r="J235" i="1"/>
  <c r="E236" i="1"/>
  <c r="F236" i="1"/>
  <c r="G236" i="1"/>
  <c r="H236" i="1"/>
  <c r="I236" i="1"/>
  <c r="J236" i="1"/>
  <c r="E237" i="1"/>
  <c r="F237" i="1"/>
  <c r="G237" i="1"/>
  <c r="H237" i="1"/>
  <c r="I237" i="1"/>
  <c r="J237" i="1"/>
  <c r="E238" i="1"/>
  <c r="F238" i="1"/>
  <c r="G238" i="1"/>
  <c r="H238" i="1"/>
  <c r="I238" i="1"/>
  <c r="J238" i="1"/>
  <c r="E239" i="1"/>
  <c r="F239" i="1"/>
  <c r="G239" i="1"/>
  <c r="H239" i="1"/>
  <c r="I239" i="1"/>
  <c r="J239" i="1"/>
  <c r="E240" i="1"/>
  <c r="F240" i="1"/>
  <c r="G240" i="1"/>
  <c r="H240" i="1"/>
  <c r="I240" i="1"/>
  <c r="J240" i="1"/>
  <c r="E241" i="1"/>
  <c r="F241" i="1"/>
  <c r="G241" i="1"/>
  <c r="H241" i="1"/>
  <c r="I241" i="1"/>
  <c r="J241" i="1"/>
  <c r="E242" i="1"/>
  <c r="F242" i="1"/>
  <c r="G242" i="1"/>
  <c r="H242" i="1"/>
  <c r="I242" i="1"/>
  <c r="J242" i="1"/>
  <c r="E243" i="1"/>
  <c r="F243" i="1"/>
  <c r="G243" i="1"/>
  <c r="H243" i="1"/>
  <c r="I243" i="1"/>
  <c r="J243" i="1"/>
  <c r="E244" i="1"/>
  <c r="F244" i="1"/>
  <c r="G244" i="1"/>
  <c r="H244" i="1"/>
  <c r="I244" i="1"/>
  <c r="J244" i="1"/>
  <c r="E245" i="1"/>
  <c r="F245" i="1"/>
  <c r="G245" i="1"/>
  <c r="H245" i="1"/>
  <c r="I245" i="1"/>
  <c r="J245" i="1"/>
  <c r="E246" i="1"/>
  <c r="F246" i="1"/>
  <c r="G246" i="1"/>
  <c r="H246" i="1"/>
  <c r="I246" i="1"/>
  <c r="J246" i="1"/>
  <c r="E247" i="1"/>
  <c r="F247" i="1"/>
  <c r="G247" i="1"/>
  <c r="H247" i="1"/>
  <c r="I247" i="1"/>
  <c r="J247" i="1"/>
  <c r="E248" i="1"/>
  <c r="F248" i="1"/>
  <c r="G248" i="1"/>
  <c r="H248" i="1"/>
  <c r="I248" i="1"/>
  <c r="J248" i="1"/>
  <c r="E249" i="1"/>
  <c r="F249" i="1"/>
  <c r="G249" i="1"/>
  <c r="H249" i="1"/>
  <c r="I249" i="1"/>
  <c r="J249" i="1"/>
  <c r="E250" i="1"/>
  <c r="F250" i="1"/>
  <c r="G250" i="1"/>
  <c r="H250" i="1"/>
  <c r="I250" i="1"/>
  <c r="J250" i="1"/>
  <c r="E251" i="1"/>
  <c r="F251" i="1"/>
  <c r="G251" i="1"/>
  <c r="H251" i="1"/>
  <c r="I251" i="1"/>
  <c r="J251" i="1"/>
  <c r="E252" i="1"/>
  <c r="F252" i="1"/>
  <c r="G252" i="1"/>
  <c r="H252" i="1"/>
  <c r="I252" i="1"/>
  <c r="J252" i="1"/>
  <c r="E253" i="1"/>
  <c r="F253" i="1"/>
  <c r="G253" i="1"/>
  <c r="H253" i="1"/>
  <c r="I253" i="1"/>
  <c r="J253" i="1"/>
  <c r="E254" i="1"/>
  <c r="F254" i="1"/>
  <c r="G254" i="1"/>
  <c r="H254" i="1"/>
  <c r="I254" i="1"/>
  <c r="J254" i="1"/>
  <c r="E255" i="1"/>
  <c r="F255" i="1"/>
  <c r="G255" i="1"/>
  <c r="H255" i="1"/>
  <c r="I255" i="1"/>
  <c r="J255" i="1"/>
  <c r="E256" i="1"/>
  <c r="F256" i="1"/>
  <c r="G256" i="1"/>
  <c r="H256" i="1"/>
  <c r="I256" i="1"/>
  <c r="J256" i="1"/>
  <c r="E257" i="1"/>
  <c r="F257" i="1"/>
  <c r="G257" i="1"/>
  <c r="H257" i="1"/>
  <c r="I257" i="1"/>
  <c r="J257" i="1"/>
  <c r="E258" i="1"/>
  <c r="F258" i="1"/>
  <c r="G258" i="1"/>
  <c r="H258" i="1"/>
  <c r="I258" i="1"/>
  <c r="J258" i="1"/>
  <c r="E259" i="1"/>
  <c r="F259" i="1"/>
  <c r="G259" i="1"/>
  <c r="H259" i="1"/>
  <c r="I259" i="1"/>
  <c r="J259" i="1"/>
  <c r="E260" i="1"/>
  <c r="F260" i="1"/>
  <c r="G260" i="1"/>
  <c r="H260" i="1"/>
  <c r="I260" i="1"/>
  <c r="J260" i="1"/>
  <c r="E261" i="1"/>
  <c r="F261" i="1"/>
  <c r="G261" i="1"/>
  <c r="H261" i="1"/>
  <c r="I261" i="1"/>
  <c r="J261" i="1"/>
  <c r="E262" i="1"/>
  <c r="F262" i="1"/>
  <c r="G262" i="1"/>
  <c r="H262" i="1"/>
  <c r="I262" i="1"/>
  <c r="J262" i="1"/>
  <c r="E263" i="1"/>
  <c r="F263" i="1"/>
  <c r="G263" i="1"/>
  <c r="H263" i="1"/>
  <c r="I263" i="1"/>
  <c r="J263" i="1"/>
  <c r="E264" i="1"/>
  <c r="F264" i="1"/>
  <c r="G264" i="1"/>
  <c r="H264" i="1"/>
  <c r="I264" i="1"/>
  <c r="J264" i="1"/>
  <c r="E265" i="1"/>
  <c r="F265" i="1"/>
  <c r="G265" i="1"/>
  <c r="H265" i="1"/>
  <c r="I265" i="1"/>
  <c r="J265" i="1"/>
  <c r="E266" i="1"/>
  <c r="F266" i="1"/>
  <c r="G266" i="1"/>
  <c r="H266" i="1"/>
  <c r="I266" i="1"/>
  <c r="J266" i="1"/>
  <c r="E267" i="1"/>
  <c r="F267" i="1"/>
  <c r="G267" i="1"/>
  <c r="H267" i="1"/>
  <c r="I267" i="1"/>
  <c r="J267" i="1"/>
  <c r="E268" i="1"/>
  <c r="F268" i="1"/>
  <c r="G268" i="1"/>
  <c r="H268" i="1"/>
  <c r="I268" i="1"/>
  <c r="J268" i="1"/>
  <c r="E269" i="1"/>
  <c r="F269" i="1"/>
  <c r="G269" i="1"/>
  <c r="H269" i="1"/>
  <c r="I269" i="1"/>
  <c r="J269" i="1"/>
  <c r="E270" i="1"/>
  <c r="F270" i="1"/>
  <c r="G270" i="1"/>
  <c r="H270" i="1"/>
  <c r="I270" i="1"/>
  <c r="J270" i="1"/>
  <c r="E271" i="1"/>
  <c r="F271" i="1"/>
  <c r="G271" i="1"/>
  <c r="H271" i="1"/>
  <c r="I271" i="1"/>
  <c r="J271" i="1"/>
  <c r="E272" i="1"/>
  <c r="F272" i="1"/>
  <c r="G272" i="1"/>
  <c r="H272" i="1"/>
  <c r="I272" i="1"/>
  <c r="J272" i="1"/>
  <c r="E273" i="1"/>
  <c r="F273" i="1"/>
  <c r="G273" i="1"/>
  <c r="H273" i="1"/>
  <c r="I273" i="1"/>
  <c r="J273" i="1"/>
  <c r="E274" i="1"/>
  <c r="F274" i="1"/>
  <c r="G274" i="1"/>
  <c r="H274" i="1"/>
  <c r="I274" i="1"/>
  <c r="J274" i="1"/>
  <c r="E275" i="1"/>
  <c r="F275" i="1"/>
  <c r="G275" i="1"/>
  <c r="H275" i="1"/>
  <c r="I275" i="1"/>
  <c r="J275" i="1"/>
  <c r="E276" i="1"/>
  <c r="F276" i="1"/>
  <c r="G276" i="1"/>
  <c r="H276" i="1"/>
  <c r="I276" i="1"/>
  <c r="J276" i="1"/>
  <c r="E277" i="1"/>
  <c r="F277" i="1"/>
  <c r="G277" i="1"/>
  <c r="H277" i="1"/>
  <c r="I277" i="1"/>
  <c r="J277" i="1"/>
  <c r="E278" i="1"/>
  <c r="F278" i="1"/>
  <c r="G278" i="1"/>
  <c r="H278" i="1"/>
  <c r="I278" i="1"/>
  <c r="J278" i="1"/>
  <c r="E279" i="1"/>
  <c r="F279" i="1"/>
  <c r="G279" i="1"/>
  <c r="H279" i="1"/>
  <c r="I279" i="1"/>
  <c r="J279" i="1"/>
  <c r="E280" i="1"/>
  <c r="F280" i="1"/>
  <c r="G280" i="1"/>
  <c r="H280" i="1"/>
  <c r="I280" i="1"/>
  <c r="J280" i="1"/>
  <c r="E281" i="1"/>
  <c r="F281" i="1"/>
  <c r="G281" i="1"/>
  <c r="H281" i="1"/>
  <c r="I281" i="1"/>
  <c r="J281" i="1"/>
  <c r="E282" i="1"/>
  <c r="F282" i="1"/>
  <c r="G282" i="1"/>
  <c r="H282" i="1"/>
  <c r="I282" i="1"/>
  <c r="J282" i="1"/>
  <c r="E283" i="1"/>
  <c r="F283" i="1"/>
  <c r="G283" i="1"/>
  <c r="H283" i="1"/>
  <c r="I283" i="1"/>
  <c r="J283" i="1"/>
  <c r="E284" i="1"/>
  <c r="F284" i="1"/>
  <c r="G284" i="1"/>
  <c r="H284" i="1"/>
  <c r="I284" i="1"/>
  <c r="J284" i="1"/>
  <c r="E285" i="1"/>
  <c r="F285" i="1"/>
  <c r="G285" i="1"/>
  <c r="H285" i="1"/>
  <c r="I285" i="1"/>
  <c r="J285" i="1"/>
  <c r="E286" i="1"/>
  <c r="F286" i="1"/>
  <c r="G286" i="1"/>
  <c r="H286" i="1"/>
  <c r="I286" i="1"/>
  <c r="J286" i="1"/>
  <c r="E287" i="1"/>
  <c r="F287" i="1"/>
  <c r="G287" i="1"/>
  <c r="H287" i="1"/>
  <c r="I287" i="1"/>
  <c r="J287" i="1"/>
  <c r="E288" i="1"/>
  <c r="F288" i="1"/>
  <c r="G288" i="1"/>
  <c r="H288" i="1"/>
  <c r="I288" i="1"/>
  <c r="J288" i="1"/>
  <c r="E289" i="1"/>
  <c r="F289" i="1"/>
  <c r="G289" i="1"/>
  <c r="H289" i="1"/>
  <c r="I289" i="1"/>
  <c r="J289" i="1"/>
  <c r="E290" i="1"/>
  <c r="F290" i="1"/>
  <c r="G290" i="1"/>
  <c r="H290" i="1"/>
  <c r="I290" i="1"/>
  <c r="J290" i="1"/>
  <c r="E291" i="1"/>
  <c r="F291" i="1"/>
  <c r="G291" i="1"/>
  <c r="H291" i="1"/>
  <c r="I291" i="1"/>
  <c r="J291" i="1"/>
  <c r="E292" i="1"/>
  <c r="F292" i="1"/>
  <c r="G292" i="1"/>
  <c r="H292" i="1"/>
  <c r="I292" i="1"/>
  <c r="J292" i="1"/>
  <c r="E293" i="1"/>
  <c r="F293" i="1"/>
  <c r="G293" i="1"/>
  <c r="H293" i="1"/>
  <c r="I293" i="1"/>
  <c r="J293" i="1"/>
  <c r="E294" i="1"/>
  <c r="F294" i="1"/>
  <c r="G294" i="1"/>
  <c r="H294" i="1"/>
  <c r="I294" i="1"/>
  <c r="J294" i="1"/>
  <c r="E295" i="1"/>
  <c r="F295" i="1"/>
  <c r="G295" i="1"/>
  <c r="H295" i="1"/>
  <c r="I295" i="1"/>
  <c r="J295" i="1"/>
  <c r="E296" i="1"/>
  <c r="F296" i="1"/>
  <c r="G296" i="1"/>
  <c r="H296" i="1"/>
  <c r="I296" i="1"/>
  <c r="J296" i="1"/>
  <c r="E297" i="1"/>
  <c r="F297" i="1"/>
  <c r="G297" i="1"/>
  <c r="H297" i="1"/>
  <c r="I297" i="1"/>
  <c r="J297" i="1"/>
  <c r="E298" i="1"/>
  <c r="F298" i="1"/>
  <c r="G298" i="1"/>
  <c r="H298" i="1"/>
  <c r="I298" i="1"/>
  <c r="J298" i="1"/>
  <c r="E299" i="1"/>
  <c r="F299" i="1"/>
  <c r="G299" i="1"/>
  <c r="H299" i="1"/>
  <c r="I299" i="1"/>
  <c r="J299" i="1"/>
  <c r="E300" i="1"/>
  <c r="F300" i="1"/>
  <c r="G300" i="1"/>
  <c r="H300" i="1"/>
  <c r="I300" i="1"/>
  <c r="J300" i="1"/>
  <c r="E301" i="1"/>
  <c r="F301" i="1"/>
  <c r="G301" i="1"/>
  <c r="H301" i="1"/>
  <c r="I301" i="1"/>
  <c r="J301" i="1"/>
  <c r="E302" i="1"/>
  <c r="F302" i="1"/>
  <c r="G302" i="1"/>
  <c r="H302" i="1"/>
  <c r="I302" i="1"/>
  <c r="J302" i="1"/>
  <c r="E303" i="1"/>
  <c r="F303" i="1"/>
  <c r="G303" i="1"/>
  <c r="H303" i="1"/>
  <c r="I303" i="1"/>
  <c r="J303" i="1"/>
  <c r="E304" i="1"/>
  <c r="F304" i="1"/>
  <c r="G304" i="1"/>
  <c r="H304" i="1"/>
  <c r="I304" i="1"/>
  <c r="J304" i="1"/>
  <c r="E305" i="1"/>
  <c r="F305" i="1"/>
  <c r="G305" i="1"/>
  <c r="H305" i="1"/>
  <c r="I305" i="1"/>
  <c r="J305" i="1"/>
  <c r="E306" i="1"/>
  <c r="F306" i="1"/>
  <c r="G306" i="1"/>
  <c r="H306" i="1"/>
  <c r="I306" i="1"/>
  <c r="J306" i="1"/>
  <c r="E307" i="1"/>
  <c r="F307" i="1"/>
  <c r="G307" i="1"/>
  <c r="H307" i="1"/>
  <c r="I307" i="1"/>
  <c r="J307" i="1"/>
  <c r="E308" i="1"/>
  <c r="F308" i="1"/>
  <c r="G308" i="1"/>
  <c r="H308" i="1"/>
  <c r="I308" i="1"/>
  <c r="J308" i="1"/>
  <c r="E309" i="1"/>
  <c r="F309" i="1"/>
  <c r="G309" i="1"/>
  <c r="H309" i="1"/>
  <c r="I309" i="1"/>
  <c r="J309" i="1"/>
  <c r="E310" i="1"/>
  <c r="F310" i="1"/>
  <c r="G310" i="1"/>
  <c r="H310" i="1"/>
  <c r="I310" i="1"/>
  <c r="J310" i="1"/>
  <c r="E311" i="1"/>
  <c r="F311" i="1"/>
  <c r="G311" i="1"/>
  <c r="H311" i="1"/>
  <c r="I311" i="1"/>
  <c r="J311" i="1"/>
  <c r="E312" i="1"/>
  <c r="F312" i="1"/>
  <c r="G312" i="1"/>
  <c r="H312" i="1"/>
  <c r="I312" i="1"/>
  <c r="J312" i="1"/>
  <c r="E313" i="1"/>
  <c r="F313" i="1"/>
  <c r="G313" i="1"/>
  <c r="H313" i="1"/>
  <c r="I313" i="1"/>
  <c r="J313" i="1"/>
  <c r="E314" i="1"/>
  <c r="F314" i="1"/>
  <c r="G314" i="1"/>
  <c r="H314" i="1"/>
  <c r="I314" i="1"/>
  <c r="J314" i="1"/>
  <c r="E315" i="1"/>
  <c r="F315" i="1"/>
  <c r="G315" i="1"/>
  <c r="H315" i="1"/>
  <c r="I315" i="1"/>
  <c r="J315" i="1"/>
  <c r="E316" i="1"/>
  <c r="F316" i="1"/>
  <c r="G316" i="1"/>
  <c r="H316" i="1"/>
  <c r="I316" i="1"/>
  <c r="J316" i="1"/>
  <c r="E317" i="1"/>
  <c r="F317" i="1"/>
  <c r="G317" i="1"/>
  <c r="H317" i="1"/>
  <c r="I317" i="1"/>
  <c r="J317" i="1"/>
  <c r="E318" i="1"/>
  <c r="F318" i="1"/>
  <c r="G318" i="1"/>
  <c r="H318" i="1"/>
  <c r="I318" i="1"/>
  <c r="J318" i="1"/>
  <c r="E319" i="1"/>
  <c r="F319" i="1"/>
  <c r="G319" i="1"/>
  <c r="H319" i="1"/>
  <c r="I319" i="1"/>
  <c r="J319" i="1"/>
  <c r="E320" i="1"/>
  <c r="F320" i="1"/>
  <c r="G320" i="1"/>
  <c r="H320" i="1"/>
  <c r="I320" i="1"/>
  <c r="J320" i="1"/>
  <c r="E321" i="1"/>
  <c r="F321" i="1"/>
  <c r="G321" i="1"/>
  <c r="H321" i="1"/>
  <c r="I321" i="1"/>
  <c r="J321" i="1"/>
  <c r="E322" i="1"/>
  <c r="F322" i="1"/>
  <c r="G322" i="1"/>
  <c r="H322" i="1"/>
  <c r="I322" i="1"/>
  <c r="J322" i="1"/>
  <c r="E323" i="1"/>
  <c r="F323" i="1"/>
  <c r="G323" i="1"/>
  <c r="H323" i="1"/>
  <c r="I323" i="1"/>
  <c r="J323" i="1"/>
  <c r="E324" i="1"/>
  <c r="F324" i="1"/>
  <c r="G324" i="1"/>
  <c r="H324" i="1"/>
  <c r="I324" i="1"/>
  <c r="J324" i="1"/>
  <c r="E325" i="1"/>
  <c r="F325" i="1"/>
  <c r="G325" i="1"/>
  <c r="H325" i="1"/>
  <c r="I325" i="1"/>
  <c r="J325" i="1"/>
  <c r="E326" i="1"/>
  <c r="F326" i="1"/>
  <c r="G326" i="1"/>
  <c r="H326" i="1"/>
  <c r="I326" i="1"/>
  <c r="J326" i="1"/>
  <c r="E327" i="1"/>
  <c r="F327" i="1"/>
  <c r="G327" i="1"/>
  <c r="H327" i="1"/>
  <c r="I327" i="1"/>
  <c r="J327" i="1"/>
  <c r="E328" i="1"/>
  <c r="F328" i="1"/>
  <c r="G328" i="1"/>
  <c r="H328" i="1"/>
  <c r="I328" i="1"/>
  <c r="J328" i="1"/>
  <c r="E329" i="1"/>
  <c r="F329" i="1"/>
  <c r="G329" i="1"/>
  <c r="H329" i="1"/>
  <c r="I329" i="1"/>
  <c r="J329" i="1"/>
  <c r="E330" i="1"/>
  <c r="F330" i="1"/>
  <c r="G330" i="1"/>
  <c r="H330" i="1"/>
  <c r="I330" i="1"/>
  <c r="J330" i="1"/>
  <c r="E331" i="1"/>
  <c r="F331" i="1"/>
  <c r="G331" i="1"/>
  <c r="H331" i="1"/>
  <c r="I331" i="1"/>
  <c r="J331" i="1"/>
  <c r="E332" i="1"/>
  <c r="F332" i="1"/>
  <c r="G332" i="1"/>
  <c r="H332" i="1"/>
  <c r="I332" i="1"/>
  <c r="J332" i="1"/>
  <c r="E333" i="1"/>
  <c r="F333" i="1"/>
  <c r="G333" i="1"/>
  <c r="H333" i="1"/>
  <c r="I333" i="1"/>
  <c r="J333" i="1"/>
  <c r="E334" i="1"/>
  <c r="F334" i="1"/>
  <c r="G334" i="1"/>
  <c r="H334" i="1"/>
  <c r="I334" i="1"/>
  <c r="J334" i="1"/>
  <c r="E335" i="1"/>
  <c r="F335" i="1"/>
  <c r="G335" i="1"/>
  <c r="H335" i="1"/>
  <c r="I335" i="1"/>
  <c r="J335" i="1"/>
  <c r="E336" i="1"/>
  <c r="F336" i="1"/>
  <c r="G336" i="1"/>
  <c r="H336" i="1"/>
  <c r="I336" i="1"/>
  <c r="J336" i="1"/>
  <c r="E337" i="1"/>
  <c r="F337" i="1"/>
  <c r="G337" i="1"/>
  <c r="H337" i="1"/>
  <c r="I337" i="1"/>
  <c r="J337" i="1"/>
  <c r="E338" i="1"/>
  <c r="F338" i="1"/>
  <c r="G338" i="1"/>
  <c r="H338" i="1"/>
  <c r="I338" i="1"/>
  <c r="J338" i="1"/>
  <c r="E339" i="1"/>
  <c r="F339" i="1"/>
  <c r="G339" i="1"/>
  <c r="H339" i="1"/>
  <c r="I339" i="1"/>
  <c r="J339" i="1"/>
  <c r="E340" i="1"/>
  <c r="F340" i="1"/>
  <c r="G340" i="1"/>
  <c r="H340" i="1"/>
  <c r="I340" i="1"/>
  <c r="J340" i="1"/>
  <c r="E341" i="1"/>
  <c r="F341" i="1"/>
  <c r="G341" i="1"/>
  <c r="H341" i="1"/>
  <c r="I341" i="1"/>
  <c r="J341" i="1"/>
  <c r="E342" i="1"/>
  <c r="F342" i="1"/>
  <c r="G342" i="1"/>
  <c r="H342" i="1"/>
  <c r="I342" i="1"/>
  <c r="J342" i="1"/>
  <c r="E343" i="1"/>
  <c r="F343" i="1"/>
  <c r="G343" i="1"/>
  <c r="H343" i="1"/>
  <c r="I343" i="1"/>
  <c r="J343" i="1"/>
  <c r="E344" i="1"/>
  <c r="F344" i="1"/>
  <c r="G344" i="1"/>
  <c r="H344" i="1"/>
  <c r="I344" i="1"/>
  <c r="J344" i="1"/>
  <c r="E345" i="1"/>
  <c r="F345" i="1"/>
  <c r="G345" i="1"/>
  <c r="H345" i="1"/>
  <c r="I345" i="1"/>
  <c r="J345" i="1"/>
  <c r="E346" i="1"/>
  <c r="F346" i="1"/>
  <c r="G346" i="1"/>
  <c r="H346" i="1"/>
  <c r="I346" i="1"/>
  <c r="J346" i="1"/>
  <c r="E347" i="1"/>
  <c r="F347" i="1"/>
  <c r="G347" i="1"/>
  <c r="H347" i="1"/>
  <c r="I347" i="1"/>
  <c r="J347" i="1"/>
  <c r="E348" i="1"/>
  <c r="F348" i="1"/>
  <c r="G348" i="1"/>
  <c r="H348" i="1"/>
  <c r="I348" i="1"/>
  <c r="J348" i="1"/>
  <c r="E349" i="1"/>
  <c r="F349" i="1"/>
  <c r="G349" i="1"/>
  <c r="H349" i="1"/>
  <c r="I349" i="1"/>
  <c r="J349" i="1"/>
  <c r="E350" i="1"/>
  <c r="F350" i="1"/>
  <c r="G350" i="1"/>
  <c r="H350" i="1"/>
  <c r="I350" i="1"/>
  <c r="J350" i="1"/>
  <c r="E351" i="1"/>
  <c r="F351" i="1"/>
  <c r="G351" i="1"/>
  <c r="H351" i="1"/>
  <c r="I351" i="1"/>
  <c r="J351" i="1"/>
  <c r="E352" i="1"/>
  <c r="F352" i="1"/>
  <c r="G352" i="1"/>
  <c r="H352" i="1"/>
  <c r="I352" i="1"/>
  <c r="J352" i="1"/>
  <c r="E353" i="1"/>
  <c r="F353" i="1"/>
  <c r="G353" i="1"/>
  <c r="H353" i="1"/>
  <c r="I353" i="1"/>
  <c r="J353" i="1"/>
  <c r="E354" i="1"/>
  <c r="F354" i="1"/>
  <c r="G354" i="1"/>
  <c r="H354" i="1"/>
  <c r="I354" i="1"/>
  <c r="J354" i="1"/>
  <c r="E355" i="1"/>
  <c r="F355" i="1"/>
  <c r="G355" i="1"/>
  <c r="H355" i="1"/>
  <c r="I355" i="1"/>
  <c r="J355" i="1"/>
  <c r="E356" i="1"/>
  <c r="F356" i="1"/>
  <c r="G356" i="1"/>
  <c r="H356" i="1"/>
  <c r="I356" i="1"/>
  <c r="J356" i="1"/>
  <c r="E357" i="1"/>
  <c r="F357" i="1"/>
  <c r="G357" i="1"/>
  <c r="H357" i="1"/>
  <c r="I357" i="1"/>
  <c r="J357" i="1"/>
  <c r="E358" i="1"/>
  <c r="F358" i="1"/>
  <c r="G358" i="1"/>
  <c r="H358" i="1"/>
  <c r="I358" i="1"/>
  <c r="J358" i="1"/>
  <c r="E359" i="1"/>
  <c r="F359" i="1"/>
  <c r="G359" i="1"/>
  <c r="H359" i="1"/>
  <c r="I359" i="1"/>
  <c r="J359" i="1"/>
  <c r="E360" i="1"/>
  <c r="F360" i="1"/>
  <c r="G360" i="1"/>
  <c r="H360" i="1"/>
  <c r="I360" i="1"/>
  <c r="J360" i="1"/>
  <c r="E361" i="1"/>
  <c r="F361" i="1"/>
  <c r="G361" i="1"/>
  <c r="H361" i="1"/>
  <c r="I361" i="1"/>
  <c r="J361" i="1"/>
  <c r="E362" i="1"/>
  <c r="F362" i="1"/>
  <c r="G362" i="1"/>
  <c r="H362" i="1"/>
  <c r="I362" i="1"/>
  <c r="J362" i="1"/>
  <c r="E363" i="1"/>
  <c r="F363" i="1"/>
  <c r="G363" i="1"/>
  <c r="H363" i="1"/>
  <c r="I363" i="1"/>
  <c r="J363" i="1"/>
  <c r="E364" i="1"/>
  <c r="F364" i="1"/>
  <c r="G364" i="1"/>
  <c r="H364" i="1"/>
  <c r="I364" i="1"/>
  <c r="J364" i="1"/>
  <c r="E365" i="1"/>
  <c r="F365" i="1"/>
  <c r="G365" i="1"/>
  <c r="H365" i="1"/>
  <c r="I365" i="1"/>
  <c r="J365" i="1"/>
  <c r="E366" i="1"/>
  <c r="F366" i="1"/>
  <c r="G366" i="1"/>
  <c r="H366" i="1"/>
  <c r="I366" i="1"/>
  <c r="J366" i="1"/>
  <c r="E367" i="1"/>
  <c r="F367" i="1"/>
  <c r="G367" i="1"/>
  <c r="H367" i="1"/>
  <c r="I367" i="1"/>
  <c r="J367" i="1"/>
  <c r="E368" i="1"/>
  <c r="F368" i="1"/>
  <c r="G368" i="1"/>
  <c r="H368" i="1"/>
  <c r="I368" i="1"/>
  <c r="J368" i="1"/>
  <c r="E369" i="1"/>
  <c r="F369" i="1"/>
  <c r="G369" i="1"/>
  <c r="H369" i="1"/>
  <c r="I369" i="1"/>
  <c r="J369" i="1"/>
  <c r="E370" i="1"/>
  <c r="F370" i="1"/>
  <c r="G370" i="1"/>
  <c r="H370" i="1"/>
  <c r="I370" i="1"/>
  <c r="J370" i="1"/>
  <c r="E371" i="1"/>
  <c r="F371" i="1"/>
  <c r="G371" i="1"/>
  <c r="H371" i="1"/>
  <c r="I371" i="1"/>
  <c r="J371" i="1"/>
  <c r="E372" i="1"/>
  <c r="F372" i="1"/>
  <c r="G372" i="1"/>
  <c r="H372" i="1"/>
  <c r="I372" i="1"/>
  <c r="J372" i="1"/>
  <c r="E373" i="1"/>
  <c r="F373" i="1"/>
  <c r="G373" i="1"/>
  <c r="H373" i="1"/>
  <c r="I373" i="1"/>
  <c r="J373" i="1"/>
  <c r="E374" i="1"/>
  <c r="F374" i="1"/>
  <c r="G374" i="1"/>
  <c r="H374" i="1"/>
  <c r="I374" i="1"/>
  <c r="J374" i="1"/>
  <c r="E375" i="1"/>
  <c r="F375" i="1"/>
  <c r="G375" i="1"/>
  <c r="H375" i="1"/>
  <c r="I375" i="1"/>
  <c r="J375" i="1"/>
  <c r="E376" i="1"/>
  <c r="F376" i="1"/>
  <c r="G376" i="1"/>
  <c r="H376" i="1"/>
  <c r="I376" i="1"/>
  <c r="J376" i="1"/>
  <c r="E377" i="1"/>
  <c r="F377" i="1"/>
  <c r="G377" i="1"/>
  <c r="H377" i="1"/>
  <c r="I377" i="1"/>
  <c r="J377" i="1"/>
  <c r="E378" i="1"/>
  <c r="F378" i="1"/>
  <c r="G378" i="1"/>
  <c r="H378" i="1"/>
  <c r="I378" i="1"/>
  <c r="J378" i="1"/>
  <c r="E379" i="1"/>
  <c r="F379" i="1"/>
  <c r="G379" i="1"/>
  <c r="H379" i="1"/>
  <c r="I379" i="1"/>
  <c r="J379" i="1"/>
  <c r="E380" i="1"/>
  <c r="F380" i="1"/>
  <c r="G380" i="1"/>
  <c r="H380" i="1"/>
  <c r="I380" i="1"/>
  <c r="J380" i="1"/>
  <c r="E381" i="1"/>
  <c r="F381" i="1"/>
  <c r="G381" i="1"/>
  <c r="H381" i="1"/>
  <c r="I381" i="1"/>
  <c r="J381" i="1"/>
  <c r="E382" i="1"/>
  <c r="F382" i="1"/>
  <c r="G382" i="1"/>
  <c r="H382" i="1"/>
  <c r="I382" i="1"/>
  <c r="J382" i="1"/>
  <c r="E383" i="1"/>
  <c r="F383" i="1"/>
  <c r="G383" i="1"/>
  <c r="H383" i="1"/>
  <c r="I383" i="1"/>
  <c r="J383" i="1"/>
  <c r="E384" i="1"/>
  <c r="F384" i="1"/>
  <c r="G384" i="1"/>
  <c r="H384" i="1"/>
  <c r="I384" i="1"/>
  <c r="J384" i="1"/>
  <c r="E385" i="1"/>
  <c r="F385" i="1"/>
  <c r="G385" i="1"/>
  <c r="H385" i="1"/>
  <c r="I385" i="1"/>
  <c r="J385" i="1"/>
  <c r="E386" i="1"/>
  <c r="F386" i="1"/>
  <c r="G386" i="1"/>
  <c r="H386" i="1"/>
  <c r="I386" i="1"/>
  <c r="J386" i="1"/>
  <c r="E387" i="1"/>
  <c r="F387" i="1"/>
  <c r="G387" i="1"/>
  <c r="H387" i="1"/>
  <c r="I387" i="1"/>
  <c r="J387" i="1"/>
  <c r="E388" i="1"/>
  <c r="F388" i="1"/>
  <c r="G388" i="1"/>
  <c r="H388" i="1"/>
  <c r="I388" i="1"/>
  <c r="J388" i="1"/>
  <c r="E389" i="1"/>
  <c r="F389" i="1"/>
  <c r="G389" i="1"/>
  <c r="H389" i="1"/>
  <c r="I389" i="1"/>
  <c r="J389" i="1"/>
  <c r="E390" i="1"/>
  <c r="F390" i="1"/>
  <c r="G390" i="1"/>
  <c r="H390" i="1"/>
  <c r="I390" i="1"/>
  <c r="J390" i="1"/>
  <c r="E391" i="1"/>
  <c r="F391" i="1"/>
  <c r="G391" i="1"/>
  <c r="H391" i="1"/>
  <c r="I391" i="1"/>
  <c r="J391" i="1"/>
  <c r="E392" i="1"/>
  <c r="F392" i="1"/>
  <c r="G392" i="1"/>
  <c r="H392" i="1"/>
  <c r="I392" i="1"/>
  <c r="J392" i="1"/>
  <c r="E393" i="1"/>
  <c r="F393" i="1"/>
  <c r="G393" i="1"/>
  <c r="H393" i="1"/>
  <c r="I393" i="1"/>
  <c r="J393" i="1"/>
  <c r="E394" i="1"/>
  <c r="F394" i="1"/>
  <c r="G394" i="1"/>
  <c r="H394" i="1"/>
  <c r="I394" i="1"/>
  <c r="J394" i="1"/>
  <c r="E395" i="1"/>
  <c r="F395" i="1"/>
  <c r="G395" i="1"/>
  <c r="H395" i="1"/>
  <c r="I395" i="1"/>
  <c r="J395" i="1"/>
  <c r="E396" i="1"/>
  <c r="F396" i="1"/>
  <c r="G396" i="1"/>
  <c r="H396" i="1"/>
  <c r="I396" i="1"/>
  <c r="J396" i="1"/>
  <c r="E397" i="1"/>
  <c r="F397" i="1"/>
  <c r="G397" i="1"/>
  <c r="H397" i="1"/>
  <c r="I397" i="1"/>
  <c r="J397" i="1"/>
  <c r="E398" i="1"/>
  <c r="F398" i="1"/>
  <c r="G398" i="1"/>
  <c r="H398" i="1"/>
  <c r="I398" i="1"/>
  <c r="J398" i="1"/>
  <c r="E399" i="1"/>
  <c r="F399" i="1"/>
  <c r="G399" i="1"/>
  <c r="H399" i="1"/>
  <c r="I399" i="1"/>
  <c r="J399" i="1"/>
  <c r="E400" i="1"/>
  <c r="F400" i="1"/>
  <c r="G400" i="1"/>
  <c r="H400" i="1"/>
  <c r="I400" i="1"/>
  <c r="J400" i="1"/>
  <c r="E401" i="1"/>
  <c r="F401" i="1"/>
  <c r="G401" i="1"/>
  <c r="H401" i="1"/>
  <c r="I401" i="1"/>
  <c r="J401" i="1"/>
  <c r="E402" i="1"/>
  <c r="F402" i="1"/>
  <c r="G402" i="1"/>
  <c r="H402" i="1"/>
  <c r="I402" i="1"/>
  <c r="J402" i="1"/>
  <c r="E403" i="1"/>
  <c r="F403" i="1"/>
  <c r="G403" i="1"/>
  <c r="H403" i="1"/>
  <c r="I403" i="1"/>
  <c r="J403" i="1"/>
  <c r="E404" i="1"/>
  <c r="F404" i="1"/>
  <c r="G404" i="1"/>
  <c r="H404" i="1"/>
  <c r="I404" i="1"/>
  <c r="J404" i="1"/>
  <c r="E405" i="1"/>
  <c r="F405" i="1"/>
  <c r="G405" i="1"/>
  <c r="H405" i="1"/>
  <c r="I405" i="1"/>
  <c r="J405" i="1"/>
  <c r="E406" i="1"/>
  <c r="F406" i="1"/>
  <c r="G406" i="1"/>
  <c r="H406" i="1"/>
  <c r="I406" i="1"/>
  <c r="J406" i="1"/>
  <c r="E407" i="1"/>
  <c r="F407" i="1"/>
  <c r="G407" i="1"/>
  <c r="H407" i="1"/>
  <c r="I407" i="1"/>
  <c r="J407" i="1"/>
  <c r="E408" i="1"/>
  <c r="F408" i="1"/>
  <c r="G408" i="1"/>
  <c r="H408" i="1"/>
  <c r="I408" i="1"/>
  <c r="J408" i="1"/>
  <c r="E409" i="1"/>
  <c r="F409" i="1"/>
  <c r="G409" i="1"/>
  <c r="H409" i="1"/>
  <c r="I409" i="1"/>
  <c r="J409" i="1"/>
  <c r="E410" i="1"/>
  <c r="F410" i="1"/>
  <c r="G410" i="1"/>
  <c r="H410" i="1"/>
  <c r="I410" i="1"/>
  <c r="J410" i="1"/>
  <c r="E411" i="1"/>
  <c r="F411" i="1"/>
  <c r="G411" i="1"/>
  <c r="H411" i="1"/>
  <c r="I411" i="1"/>
  <c r="J411" i="1"/>
  <c r="E412" i="1"/>
  <c r="F412" i="1"/>
  <c r="G412" i="1"/>
  <c r="H412" i="1"/>
  <c r="I412" i="1"/>
  <c r="J412" i="1"/>
  <c r="E413" i="1"/>
  <c r="F413" i="1"/>
  <c r="G413" i="1"/>
  <c r="H413" i="1"/>
  <c r="I413" i="1"/>
  <c r="J413" i="1"/>
  <c r="E414" i="1"/>
  <c r="F414" i="1"/>
  <c r="G414" i="1"/>
  <c r="H414" i="1"/>
  <c r="I414" i="1"/>
  <c r="J414" i="1"/>
  <c r="E415" i="1"/>
  <c r="F415" i="1"/>
  <c r="G415" i="1"/>
  <c r="H415" i="1"/>
  <c r="I415" i="1"/>
  <c r="J415" i="1"/>
  <c r="E416" i="1"/>
  <c r="F416" i="1"/>
  <c r="G416" i="1"/>
  <c r="H416" i="1"/>
  <c r="I416" i="1"/>
  <c r="J416" i="1"/>
  <c r="E417" i="1"/>
  <c r="F417" i="1"/>
  <c r="G417" i="1"/>
  <c r="H417" i="1"/>
  <c r="I417" i="1"/>
  <c r="J417" i="1"/>
  <c r="E418" i="1"/>
  <c r="F418" i="1"/>
  <c r="G418" i="1"/>
  <c r="H418" i="1"/>
  <c r="I418" i="1"/>
  <c r="J418" i="1"/>
  <c r="E419" i="1"/>
  <c r="F419" i="1"/>
  <c r="G419" i="1"/>
  <c r="H419" i="1"/>
  <c r="I419" i="1"/>
  <c r="J419" i="1"/>
  <c r="E420" i="1"/>
  <c r="F420" i="1"/>
  <c r="G420" i="1"/>
  <c r="H420" i="1"/>
  <c r="I420" i="1"/>
  <c r="J420" i="1"/>
  <c r="E421" i="1"/>
  <c r="F421" i="1"/>
  <c r="G421" i="1"/>
  <c r="H421" i="1"/>
  <c r="I421" i="1"/>
  <c r="J421" i="1"/>
  <c r="E422" i="1"/>
  <c r="F422" i="1"/>
  <c r="G422" i="1"/>
  <c r="H422" i="1"/>
  <c r="I422" i="1"/>
  <c r="J422" i="1"/>
  <c r="E423" i="1"/>
  <c r="F423" i="1"/>
  <c r="G423" i="1"/>
  <c r="H423" i="1"/>
  <c r="I423" i="1"/>
  <c r="J423" i="1"/>
  <c r="E424" i="1"/>
  <c r="F424" i="1"/>
  <c r="G424" i="1"/>
  <c r="H424" i="1"/>
  <c r="I424" i="1"/>
  <c r="J424" i="1"/>
  <c r="E425" i="1"/>
  <c r="F425" i="1"/>
  <c r="G425" i="1"/>
  <c r="H425" i="1"/>
  <c r="I425" i="1"/>
  <c r="J425" i="1"/>
  <c r="E426" i="1"/>
  <c r="F426" i="1"/>
  <c r="G426" i="1"/>
  <c r="H426" i="1"/>
  <c r="I426" i="1"/>
  <c r="J426" i="1"/>
  <c r="E427" i="1"/>
  <c r="F427" i="1"/>
  <c r="G427" i="1"/>
  <c r="H427" i="1"/>
  <c r="I427" i="1"/>
  <c r="J427" i="1"/>
  <c r="E428" i="1"/>
  <c r="F428" i="1"/>
  <c r="G428" i="1"/>
  <c r="H428" i="1"/>
  <c r="I428" i="1"/>
  <c r="J428" i="1"/>
  <c r="E429" i="1"/>
  <c r="F429" i="1"/>
  <c r="G429" i="1"/>
  <c r="H429" i="1"/>
  <c r="I429" i="1"/>
  <c r="J429" i="1"/>
  <c r="E430" i="1"/>
  <c r="F430" i="1"/>
  <c r="G430" i="1"/>
  <c r="H430" i="1"/>
  <c r="I430" i="1"/>
  <c r="J430" i="1"/>
  <c r="E431" i="1"/>
  <c r="F431" i="1"/>
  <c r="G431" i="1"/>
  <c r="H431" i="1"/>
  <c r="I431" i="1"/>
  <c r="J431" i="1"/>
  <c r="E432" i="1"/>
  <c r="F432" i="1"/>
  <c r="G432" i="1"/>
  <c r="H432" i="1"/>
  <c r="I432" i="1"/>
  <c r="J432" i="1"/>
  <c r="E433" i="1"/>
  <c r="F433" i="1"/>
  <c r="G433" i="1"/>
  <c r="H433" i="1"/>
  <c r="I433" i="1"/>
  <c r="J433" i="1"/>
  <c r="E434" i="1"/>
  <c r="F434" i="1"/>
  <c r="G434" i="1"/>
  <c r="H434" i="1"/>
  <c r="I434" i="1"/>
  <c r="J434" i="1"/>
  <c r="E435" i="1"/>
  <c r="F435" i="1"/>
  <c r="G435" i="1"/>
  <c r="H435" i="1"/>
  <c r="I435" i="1"/>
  <c r="J435" i="1"/>
  <c r="E436" i="1"/>
  <c r="F436" i="1"/>
  <c r="G436" i="1"/>
  <c r="H436" i="1"/>
  <c r="I436" i="1"/>
  <c r="J436" i="1"/>
  <c r="E437" i="1"/>
  <c r="F437" i="1"/>
  <c r="G437" i="1"/>
  <c r="H437" i="1"/>
  <c r="I437" i="1"/>
  <c r="J437" i="1"/>
  <c r="E438" i="1"/>
  <c r="F438" i="1"/>
  <c r="G438" i="1"/>
  <c r="H438" i="1"/>
  <c r="I438" i="1"/>
  <c r="J438" i="1"/>
  <c r="E439" i="1"/>
  <c r="F439" i="1"/>
  <c r="G439" i="1"/>
  <c r="H439" i="1"/>
  <c r="I439" i="1"/>
  <c r="J439" i="1"/>
  <c r="E440" i="1"/>
  <c r="F440" i="1"/>
  <c r="G440" i="1"/>
  <c r="H440" i="1"/>
  <c r="I440" i="1"/>
  <c r="J440" i="1"/>
  <c r="E441" i="1"/>
  <c r="F441" i="1"/>
  <c r="G441" i="1"/>
  <c r="H441" i="1"/>
  <c r="I441" i="1"/>
  <c r="J441" i="1"/>
  <c r="E442" i="1"/>
  <c r="F442" i="1"/>
  <c r="G442" i="1"/>
  <c r="H442" i="1"/>
  <c r="I442" i="1"/>
  <c r="J442" i="1"/>
  <c r="E443" i="1"/>
  <c r="F443" i="1"/>
  <c r="G443" i="1"/>
  <c r="H443" i="1"/>
  <c r="I443" i="1"/>
  <c r="J443" i="1"/>
  <c r="E444" i="1"/>
  <c r="F444" i="1"/>
  <c r="G444" i="1"/>
  <c r="H444" i="1"/>
  <c r="I444" i="1"/>
  <c r="J444" i="1"/>
  <c r="E445" i="1"/>
  <c r="F445" i="1"/>
  <c r="G445" i="1"/>
  <c r="H445" i="1"/>
  <c r="I445" i="1"/>
  <c r="J445" i="1"/>
  <c r="E446" i="1"/>
  <c r="F446" i="1"/>
  <c r="G446" i="1"/>
  <c r="H446" i="1"/>
  <c r="I446" i="1"/>
  <c r="J446" i="1"/>
  <c r="E447" i="1"/>
  <c r="F447" i="1"/>
  <c r="G447" i="1"/>
  <c r="H447" i="1"/>
  <c r="I447" i="1"/>
  <c r="J447" i="1"/>
  <c r="E448" i="1"/>
  <c r="F448" i="1"/>
  <c r="G448" i="1"/>
  <c r="H448" i="1"/>
  <c r="I448" i="1"/>
  <c r="J448" i="1"/>
  <c r="E449" i="1"/>
  <c r="F449" i="1"/>
  <c r="G449" i="1"/>
  <c r="H449" i="1"/>
  <c r="I449" i="1"/>
  <c r="J449" i="1"/>
  <c r="E450" i="1"/>
  <c r="F450" i="1"/>
  <c r="G450" i="1"/>
  <c r="H450" i="1"/>
  <c r="I450" i="1"/>
  <c r="J450" i="1"/>
  <c r="E451" i="1"/>
  <c r="F451" i="1"/>
  <c r="G451" i="1"/>
  <c r="H451" i="1"/>
  <c r="I451" i="1"/>
  <c r="J451" i="1"/>
  <c r="E452" i="1"/>
  <c r="F452" i="1"/>
  <c r="G452" i="1"/>
  <c r="H452" i="1"/>
  <c r="I452" i="1"/>
  <c r="J452" i="1"/>
  <c r="E453" i="1"/>
  <c r="F453" i="1"/>
  <c r="G453" i="1"/>
  <c r="H453" i="1"/>
  <c r="I453" i="1"/>
  <c r="J453" i="1"/>
  <c r="E454" i="1"/>
  <c r="F454" i="1"/>
  <c r="G454" i="1"/>
  <c r="H454" i="1"/>
  <c r="I454" i="1"/>
  <c r="J454" i="1"/>
  <c r="E455" i="1"/>
  <c r="F455" i="1"/>
  <c r="G455" i="1"/>
  <c r="H455" i="1"/>
  <c r="I455" i="1"/>
  <c r="J455" i="1"/>
  <c r="E456" i="1"/>
  <c r="F456" i="1"/>
  <c r="G456" i="1"/>
  <c r="H456" i="1"/>
  <c r="I456" i="1"/>
  <c r="J456" i="1"/>
  <c r="E457" i="1"/>
  <c r="F457" i="1"/>
  <c r="G457" i="1"/>
  <c r="H457" i="1"/>
  <c r="I457" i="1"/>
  <c r="J457" i="1"/>
  <c r="E458" i="1"/>
  <c r="F458" i="1"/>
  <c r="G458" i="1"/>
  <c r="H458" i="1"/>
  <c r="I458" i="1"/>
  <c r="J458" i="1"/>
  <c r="E459" i="1"/>
  <c r="F459" i="1"/>
  <c r="G459" i="1"/>
  <c r="H459" i="1"/>
  <c r="I459" i="1"/>
  <c r="J459" i="1"/>
  <c r="E460" i="1"/>
  <c r="F460" i="1"/>
  <c r="G460" i="1"/>
  <c r="H460" i="1"/>
  <c r="I460" i="1"/>
  <c r="J460" i="1"/>
  <c r="E461" i="1"/>
  <c r="F461" i="1"/>
  <c r="G461" i="1"/>
  <c r="H461" i="1"/>
  <c r="I461" i="1"/>
  <c r="J461" i="1"/>
  <c r="E462" i="1"/>
  <c r="F462" i="1"/>
  <c r="G462" i="1"/>
  <c r="H462" i="1"/>
  <c r="I462" i="1"/>
  <c r="J462" i="1"/>
  <c r="E463" i="1"/>
  <c r="F463" i="1"/>
  <c r="G463" i="1"/>
  <c r="H463" i="1"/>
  <c r="I463" i="1"/>
  <c r="J463" i="1"/>
  <c r="E464" i="1"/>
  <c r="F464" i="1"/>
  <c r="G464" i="1"/>
  <c r="H464" i="1"/>
  <c r="I464" i="1"/>
  <c r="J464" i="1"/>
  <c r="E465" i="1"/>
  <c r="F465" i="1"/>
  <c r="G465" i="1"/>
  <c r="H465" i="1"/>
  <c r="I465" i="1"/>
  <c r="J465" i="1"/>
  <c r="E466" i="1"/>
  <c r="F466" i="1"/>
  <c r="G466" i="1"/>
  <c r="H466" i="1"/>
  <c r="I466" i="1"/>
  <c r="J466" i="1"/>
  <c r="E467" i="1"/>
  <c r="F467" i="1"/>
  <c r="G467" i="1"/>
  <c r="H467" i="1"/>
  <c r="I467" i="1"/>
  <c r="J467" i="1"/>
  <c r="E468" i="1"/>
  <c r="F468" i="1"/>
  <c r="G468" i="1"/>
  <c r="H468" i="1"/>
  <c r="I468" i="1"/>
  <c r="J468" i="1"/>
  <c r="E469" i="1"/>
  <c r="F469" i="1"/>
  <c r="G469" i="1"/>
  <c r="H469" i="1"/>
  <c r="I469" i="1"/>
  <c r="J469" i="1"/>
  <c r="E470" i="1"/>
  <c r="F470" i="1"/>
  <c r="G470" i="1"/>
  <c r="H470" i="1"/>
  <c r="I470" i="1"/>
  <c r="J470" i="1"/>
  <c r="E471" i="1"/>
  <c r="F471" i="1"/>
  <c r="G471" i="1"/>
  <c r="H471" i="1"/>
  <c r="I471" i="1"/>
  <c r="J471" i="1"/>
  <c r="E472" i="1"/>
  <c r="F472" i="1"/>
  <c r="G472" i="1"/>
  <c r="H472" i="1"/>
  <c r="I472" i="1"/>
  <c r="J472" i="1"/>
  <c r="E473" i="1"/>
  <c r="F473" i="1"/>
  <c r="G473" i="1"/>
  <c r="H473" i="1"/>
  <c r="I473" i="1"/>
  <c r="J473" i="1"/>
  <c r="E474" i="1"/>
  <c r="F474" i="1"/>
  <c r="G474" i="1"/>
  <c r="H474" i="1"/>
  <c r="I474" i="1"/>
  <c r="J474" i="1"/>
  <c r="E475" i="1"/>
  <c r="F475" i="1"/>
  <c r="G475" i="1"/>
  <c r="H475" i="1"/>
  <c r="I475" i="1"/>
  <c r="J475" i="1"/>
  <c r="E476" i="1"/>
  <c r="F476" i="1"/>
  <c r="G476" i="1"/>
  <c r="H476" i="1"/>
  <c r="I476" i="1"/>
  <c r="J476" i="1"/>
  <c r="E477" i="1"/>
  <c r="F477" i="1"/>
  <c r="G477" i="1"/>
  <c r="H477" i="1"/>
  <c r="I477" i="1"/>
  <c r="J477" i="1"/>
  <c r="E478" i="1"/>
  <c r="F478" i="1"/>
  <c r="G478" i="1"/>
  <c r="H478" i="1"/>
  <c r="I478" i="1"/>
  <c r="J478" i="1"/>
  <c r="E479" i="1"/>
  <c r="F479" i="1"/>
  <c r="G479" i="1"/>
  <c r="H479" i="1"/>
  <c r="I479" i="1"/>
  <c r="J479" i="1"/>
  <c r="E480" i="1"/>
  <c r="F480" i="1"/>
  <c r="G480" i="1"/>
  <c r="H480" i="1"/>
  <c r="I480" i="1"/>
  <c r="J480" i="1"/>
  <c r="E481" i="1"/>
  <c r="F481" i="1"/>
  <c r="G481" i="1"/>
  <c r="H481" i="1"/>
  <c r="I481" i="1"/>
  <c r="J481" i="1"/>
  <c r="E482" i="1"/>
  <c r="F482" i="1"/>
  <c r="G482" i="1"/>
  <c r="H482" i="1"/>
  <c r="I482" i="1"/>
  <c r="J482" i="1"/>
  <c r="E483" i="1"/>
  <c r="F483" i="1"/>
  <c r="G483" i="1"/>
  <c r="H483" i="1"/>
  <c r="I483" i="1"/>
  <c r="J483" i="1"/>
  <c r="E484" i="1"/>
  <c r="F484" i="1"/>
  <c r="G484" i="1"/>
  <c r="H484" i="1"/>
  <c r="I484" i="1"/>
  <c r="J484" i="1"/>
  <c r="E485" i="1"/>
  <c r="F485" i="1"/>
  <c r="G485" i="1"/>
  <c r="H485" i="1"/>
  <c r="I485" i="1"/>
  <c r="J485" i="1"/>
  <c r="E486" i="1"/>
  <c r="F486" i="1"/>
  <c r="G486" i="1"/>
  <c r="H486" i="1"/>
  <c r="I486" i="1"/>
  <c r="J486" i="1"/>
  <c r="E487" i="1"/>
  <c r="F487" i="1"/>
  <c r="G487" i="1"/>
  <c r="H487" i="1"/>
  <c r="I487" i="1"/>
  <c r="J487" i="1"/>
  <c r="E488" i="1"/>
  <c r="F488" i="1"/>
  <c r="G488" i="1"/>
  <c r="H488" i="1"/>
  <c r="I488" i="1"/>
  <c r="J488" i="1"/>
  <c r="E489" i="1"/>
  <c r="F489" i="1"/>
  <c r="G489" i="1"/>
  <c r="H489" i="1"/>
  <c r="I489" i="1"/>
  <c r="J489" i="1"/>
  <c r="E490" i="1"/>
  <c r="F490" i="1"/>
  <c r="G490" i="1"/>
  <c r="H490" i="1"/>
  <c r="I490" i="1"/>
  <c r="J490" i="1"/>
  <c r="E491" i="1"/>
  <c r="F491" i="1"/>
  <c r="G491" i="1"/>
  <c r="H491" i="1"/>
  <c r="I491" i="1"/>
  <c r="J491" i="1"/>
  <c r="E492" i="1"/>
  <c r="F492" i="1"/>
  <c r="G492" i="1"/>
  <c r="H492" i="1"/>
  <c r="I492" i="1"/>
  <c r="J492" i="1"/>
  <c r="E493" i="1"/>
  <c r="F493" i="1"/>
  <c r="G493" i="1"/>
  <c r="H493" i="1"/>
  <c r="I493" i="1"/>
  <c r="J493" i="1"/>
  <c r="E494" i="1"/>
  <c r="F494" i="1"/>
  <c r="G494" i="1"/>
  <c r="H494" i="1"/>
  <c r="I494" i="1"/>
  <c r="J494" i="1"/>
  <c r="E495" i="1"/>
  <c r="F495" i="1"/>
  <c r="G495" i="1"/>
  <c r="H495" i="1"/>
  <c r="I495" i="1"/>
  <c r="J495" i="1"/>
  <c r="E496" i="1"/>
  <c r="F496" i="1"/>
  <c r="G496" i="1"/>
  <c r="H496" i="1"/>
  <c r="I496" i="1"/>
  <c r="J496" i="1"/>
  <c r="E497" i="1"/>
  <c r="F497" i="1"/>
  <c r="G497" i="1"/>
  <c r="H497" i="1"/>
  <c r="I497" i="1"/>
  <c r="J497" i="1"/>
  <c r="E498" i="1"/>
  <c r="F498" i="1"/>
  <c r="G498" i="1"/>
  <c r="H498" i="1"/>
  <c r="I498" i="1"/>
  <c r="J498" i="1"/>
  <c r="E499" i="1"/>
  <c r="F499" i="1"/>
  <c r="G499" i="1"/>
  <c r="H499" i="1"/>
  <c r="I499" i="1"/>
  <c r="J499" i="1"/>
  <c r="E500" i="1"/>
  <c r="F500" i="1"/>
  <c r="G500" i="1"/>
  <c r="H500" i="1"/>
  <c r="I500" i="1"/>
  <c r="J500" i="1"/>
  <c r="E501" i="1"/>
  <c r="F501" i="1"/>
  <c r="G501" i="1"/>
  <c r="H501" i="1"/>
  <c r="I501" i="1"/>
  <c r="J501" i="1"/>
  <c r="E502" i="1"/>
  <c r="F502" i="1"/>
  <c r="G502" i="1"/>
  <c r="H502" i="1"/>
  <c r="I502" i="1"/>
  <c r="J502" i="1"/>
  <c r="E503" i="1"/>
  <c r="F503" i="1"/>
  <c r="G503" i="1"/>
  <c r="H503" i="1"/>
  <c r="I503" i="1"/>
  <c r="J503" i="1"/>
  <c r="E504" i="1"/>
  <c r="F504" i="1"/>
  <c r="G504" i="1"/>
  <c r="H504" i="1"/>
  <c r="I504" i="1"/>
  <c r="J504" i="1"/>
  <c r="E505" i="1"/>
  <c r="F505" i="1"/>
  <c r="G505" i="1"/>
  <c r="H505" i="1"/>
  <c r="I505" i="1"/>
  <c r="J505" i="1"/>
  <c r="E506" i="1"/>
  <c r="F506" i="1"/>
  <c r="G506" i="1"/>
  <c r="H506" i="1"/>
  <c r="I506" i="1"/>
  <c r="J506" i="1"/>
  <c r="E507" i="1"/>
  <c r="F507" i="1"/>
  <c r="G507" i="1"/>
  <c r="H507" i="1"/>
  <c r="I507" i="1"/>
  <c r="J507" i="1"/>
  <c r="E508" i="1"/>
  <c r="F508" i="1"/>
  <c r="G508" i="1"/>
  <c r="H508" i="1"/>
  <c r="I508" i="1"/>
  <c r="J508" i="1"/>
  <c r="E509" i="1"/>
  <c r="F509" i="1"/>
  <c r="G509" i="1"/>
  <c r="H509" i="1"/>
  <c r="I509" i="1"/>
  <c r="J509" i="1"/>
  <c r="E510" i="1"/>
  <c r="F510" i="1"/>
  <c r="G510" i="1"/>
  <c r="H510" i="1"/>
  <c r="I510" i="1"/>
  <c r="J510" i="1"/>
  <c r="E511" i="1"/>
  <c r="F511" i="1"/>
  <c r="G511" i="1"/>
  <c r="H511" i="1"/>
  <c r="I511" i="1"/>
  <c r="J511" i="1"/>
  <c r="E512" i="1"/>
  <c r="F512" i="1"/>
  <c r="G512" i="1"/>
  <c r="H512" i="1"/>
  <c r="I512" i="1"/>
  <c r="J512" i="1"/>
  <c r="E513" i="1"/>
  <c r="F513" i="1"/>
  <c r="G513" i="1"/>
  <c r="H513" i="1"/>
  <c r="I513" i="1"/>
  <c r="J513" i="1"/>
  <c r="E514" i="1"/>
  <c r="F514" i="1"/>
  <c r="G514" i="1"/>
  <c r="H514" i="1"/>
  <c r="I514" i="1"/>
  <c r="J514" i="1"/>
  <c r="E515" i="1"/>
  <c r="F515" i="1"/>
  <c r="G515" i="1"/>
  <c r="H515" i="1"/>
  <c r="I515" i="1"/>
  <c r="J515" i="1"/>
  <c r="E516" i="1"/>
  <c r="F516" i="1"/>
  <c r="G516" i="1"/>
  <c r="H516" i="1"/>
  <c r="I516" i="1"/>
  <c r="J516" i="1"/>
  <c r="E517" i="1"/>
  <c r="F517" i="1"/>
  <c r="G517" i="1"/>
  <c r="H517" i="1"/>
  <c r="I517" i="1"/>
  <c r="J517" i="1"/>
  <c r="E518" i="1"/>
  <c r="F518" i="1"/>
  <c r="G518" i="1"/>
  <c r="H518" i="1"/>
  <c r="I518" i="1"/>
  <c r="J518" i="1"/>
  <c r="E519" i="1"/>
  <c r="F519" i="1"/>
  <c r="G519" i="1"/>
  <c r="H519" i="1"/>
  <c r="I519" i="1"/>
  <c r="J519" i="1"/>
  <c r="E520" i="1"/>
  <c r="F520" i="1"/>
  <c r="G520" i="1"/>
  <c r="H520" i="1"/>
  <c r="I520" i="1"/>
  <c r="J520" i="1"/>
  <c r="E521" i="1"/>
  <c r="F521" i="1"/>
  <c r="G521" i="1"/>
  <c r="H521" i="1"/>
  <c r="I521" i="1"/>
  <c r="J521" i="1"/>
  <c r="E522" i="1"/>
  <c r="F522" i="1"/>
  <c r="G522" i="1"/>
  <c r="H522" i="1"/>
  <c r="I522" i="1"/>
  <c r="J522" i="1"/>
  <c r="E523" i="1"/>
  <c r="F523" i="1"/>
  <c r="G523" i="1"/>
  <c r="H523" i="1"/>
  <c r="I523" i="1"/>
  <c r="J523" i="1"/>
  <c r="E524" i="1"/>
  <c r="F524" i="1"/>
  <c r="G524" i="1"/>
  <c r="H524" i="1"/>
  <c r="I524" i="1"/>
  <c r="J524" i="1"/>
  <c r="E525" i="1"/>
  <c r="F525" i="1"/>
  <c r="G525" i="1"/>
  <c r="H525" i="1"/>
  <c r="I525" i="1"/>
  <c r="J525" i="1"/>
  <c r="E526" i="1"/>
  <c r="F526" i="1"/>
  <c r="G526" i="1"/>
  <c r="H526" i="1"/>
  <c r="I526" i="1"/>
  <c r="J526" i="1"/>
  <c r="E527" i="1"/>
  <c r="F527" i="1"/>
  <c r="G527" i="1"/>
  <c r="H527" i="1"/>
  <c r="I527" i="1"/>
  <c r="J527" i="1"/>
  <c r="E528" i="1"/>
  <c r="F528" i="1"/>
  <c r="G528" i="1"/>
  <c r="H528" i="1"/>
  <c r="I528" i="1"/>
  <c r="J528" i="1"/>
  <c r="E529" i="1"/>
  <c r="F529" i="1"/>
  <c r="G529" i="1"/>
  <c r="H529" i="1"/>
  <c r="I529" i="1"/>
  <c r="J529" i="1"/>
  <c r="E530" i="1"/>
  <c r="F530" i="1"/>
  <c r="G530" i="1"/>
  <c r="H530" i="1"/>
  <c r="I530" i="1"/>
  <c r="J530" i="1"/>
  <c r="E531" i="1"/>
  <c r="F531" i="1"/>
  <c r="G531" i="1"/>
  <c r="H531" i="1"/>
  <c r="I531" i="1"/>
  <c r="J531" i="1"/>
  <c r="E532" i="1"/>
  <c r="F532" i="1"/>
  <c r="G532" i="1"/>
  <c r="H532" i="1"/>
  <c r="I532" i="1"/>
  <c r="J532" i="1"/>
  <c r="E533" i="1"/>
  <c r="F533" i="1"/>
  <c r="G533" i="1"/>
  <c r="H533" i="1"/>
  <c r="I533" i="1"/>
  <c r="J533" i="1"/>
  <c r="E534" i="1"/>
  <c r="F534" i="1"/>
  <c r="G534" i="1"/>
  <c r="H534" i="1"/>
  <c r="I534" i="1"/>
  <c r="J534" i="1"/>
  <c r="E535" i="1"/>
  <c r="F535" i="1"/>
  <c r="G535" i="1"/>
  <c r="H535" i="1"/>
  <c r="I535" i="1"/>
  <c r="J535" i="1"/>
  <c r="E536" i="1"/>
  <c r="F536" i="1"/>
  <c r="G536" i="1"/>
  <c r="H536" i="1"/>
  <c r="I536" i="1"/>
  <c r="J536" i="1"/>
  <c r="E537" i="1"/>
  <c r="F537" i="1"/>
  <c r="G537" i="1"/>
  <c r="H537" i="1"/>
  <c r="I537" i="1"/>
  <c r="J537" i="1"/>
  <c r="E538" i="1"/>
  <c r="F538" i="1"/>
  <c r="G538" i="1"/>
  <c r="H538" i="1"/>
  <c r="I538" i="1"/>
  <c r="J538" i="1"/>
  <c r="E539" i="1"/>
  <c r="F539" i="1"/>
  <c r="G539" i="1"/>
  <c r="H539" i="1"/>
  <c r="I539" i="1"/>
  <c r="J539" i="1"/>
  <c r="E540" i="1"/>
  <c r="F540" i="1"/>
  <c r="G540" i="1"/>
  <c r="H540" i="1"/>
  <c r="I540" i="1"/>
  <c r="J540" i="1"/>
  <c r="E541" i="1"/>
  <c r="F541" i="1"/>
  <c r="G541" i="1"/>
  <c r="H541" i="1"/>
  <c r="I541" i="1"/>
  <c r="J541" i="1"/>
  <c r="E542" i="1"/>
  <c r="F542" i="1"/>
  <c r="G542" i="1"/>
  <c r="H542" i="1"/>
  <c r="I542" i="1"/>
  <c r="J542" i="1"/>
  <c r="E543" i="1"/>
  <c r="F543" i="1"/>
  <c r="G543" i="1"/>
  <c r="H543" i="1"/>
  <c r="I543" i="1"/>
  <c r="J543" i="1"/>
  <c r="E544" i="1"/>
  <c r="F544" i="1"/>
  <c r="G544" i="1"/>
  <c r="H544" i="1"/>
  <c r="I544" i="1"/>
  <c r="J544" i="1"/>
  <c r="E545" i="1"/>
  <c r="F545" i="1"/>
  <c r="G545" i="1"/>
  <c r="H545" i="1"/>
  <c r="I545" i="1"/>
  <c r="J545" i="1"/>
  <c r="E546" i="1"/>
  <c r="F546" i="1"/>
  <c r="G546" i="1"/>
  <c r="H546" i="1"/>
  <c r="I546" i="1"/>
  <c r="J546" i="1"/>
  <c r="E547" i="1"/>
  <c r="F547" i="1"/>
  <c r="G547" i="1"/>
  <c r="H547" i="1"/>
  <c r="I547" i="1"/>
  <c r="J547" i="1"/>
  <c r="E548" i="1"/>
  <c r="F548" i="1"/>
  <c r="G548" i="1"/>
  <c r="H548" i="1"/>
  <c r="I548" i="1"/>
  <c r="J548" i="1"/>
  <c r="E549" i="1"/>
  <c r="F549" i="1"/>
  <c r="G549" i="1"/>
  <c r="H549" i="1"/>
  <c r="I549" i="1"/>
  <c r="J549" i="1"/>
  <c r="E550" i="1"/>
  <c r="F550" i="1"/>
  <c r="G550" i="1"/>
  <c r="H550" i="1"/>
  <c r="I550" i="1"/>
  <c r="J550" i="1"/>
  <c r="E551" i="1"/>
  <c r="F551" i="1"/>
  <c r="G551" i="1"/>
  <c r="H551" i="1"/>
  <c r="I551" i="1"/>
  <c r="J551" i="1"/>
  <c r="E552" i="1"/>
  <c r="F552" i="1"/>
  <c r="G552" i="1"/>
  <c r="H552" i="1"/>
  <c r="I552" i="1"/>
  <c r="J552" i="1"/>
  <c r="E553" i="1"/>
  <c r="F553" i="1"/>
  <c r="G553" i="1"/>
  <c r="H553" i="1"/>
  <c r="I553" i="1"/>
  <c r="J553" i="1"/>
  <c r="E554" i="1"/>
  <c r="F554" i="1"/>
  <c r="G554" i="1"/>
  <c r="H554" i="1"/>
  <c r="I554" i="1"/>
  <c r="J554" i="1"/>
  <c r="E555" i="1"/>
  <c r="F555" i="1"/>
  <c r="G555" i="1"/>
  <c r="H555" i="1"/>
  <c r="I555" i="1"/>
  <c r="J555" i="1"/>
  <c r="E556" i="1"/>
  <c r="F556" i="1"/>
  <c r="G556" i="1"/>
  <c r="H556" i="1"/>
  <c r="I556" i="1"/>
  <c r="J556" i="1"/>
  <c r="E557" i="1"/>
  <c r="F557" i="1"/>
  <c r="G557" i="1"/>
  <c r="H557" i="1"/>
  <c r="I557" i="1"/>
  <c r="J557" i="1"/>
  <c r="E558" i="1"/>
  <c r="F558" i="1"/>
  <c r="G558" i="1"/>
  <c r="H558" i="1"/>
  <c r="I558" i="1"/>
  <c r="J558" i="1"/>
  <c r="E559" i="1"/>
  <c r="F559" i="1"/>
  <c r="G559" i="1"/>
  <c r="H559" i="1"/>
  <c r="I559" i="1"/>
  <c r="J559" i="1"/>
  <c r="E560" i="1"/>
  <c r="F560" i="1"/>
  <c r="G560" i="1"/>
  <c r="H560" i="1"/>
  <c r="I560" i="1"/>
  <c r="J560" i="1"/>
  <c r="E561" i="1"/>
  <c r="F561" i="1"/>
  <c r="G561" i="1"/>
  <c r="H561" i="1"/>
  <c r="I561" i="1"/>
  <c r="J561" i="1"/>
  <c r="E562" i="1"/>
  <c r="F562" i="1"/>
  <c r="G562" i="1"/>
  <c r="H562" i="1"/>
  <c r="I562" i="1"/>
  <c r="J562" i="1"/>
  <c r="E563" i="1"/>
  <c r="F563" i="1"/>
  <c r="G563" i="1"/>
  <c r="H563" i="1"/>
  <c r="I563" i="1"/>
  <c r="J563" i="1"/>
  <c r="E564" i="1"/>
  <c r="F564" i="1"/>
  <c r="G564" i="1"/>
  <c r="H564" i="1"/>
  <c r="I564" i="1"/>
  <c r="J564" i="1"/>
  <c r="E565" i="1"/>
  <c r="F565" i="1"/>
  <c r="G565" i="1"/>
  <c r="H565" i="1"/>
  <c r="I565" i="1"/>
  <c r="J565" i="1"/>
  <c r="E566" i="1"/>
  <c r="F566" i="1"/>
  <c r="G566" i="1"/>
  <c r="H566" i="1"/>
  <c r="I566" i="1"/>
  <c r="J566" i="1"/>
  <c r="E567" i="1"/>
  <c r="F567" i="1"/>
  <c r="G567" i="1"/>
  <c r="H567" i="1"/>
  <c r="I567" i="1"/>
  <c r="J567" i="1"/>
  <c r="E568" i="1"/>
  <c r="F568" i="1"/>
  <c r="G568" i="1"/>
  <c r="H568" i="1"/>
  <c r="I568" i="1"/>
  <c r="J568" i="1"/>
  <c r="E569" i="1"/>
  <c r="F569" i="1"/>
  <c r="G569" i="1"/>
  <c r="H569" i="1"/>
  <c r="I569" i="1"/>
  <c r="J569" i="1"/>
  <c r="E570" i="1"/>
  <c r="F570" i="1"/>
  <c r="G570" i="1"/>
  <c r="H570" i="1"/>
  <c r="I570" i="1"/>
  <c r="J570" i="1"/>
  <c r="E571" i="1"/>
  <c r="F571" i="1"/>
  <c r="G571" i="1"/>
  <c r="H571" i="1"/>
  <c r="I571" i="1"/>
  <c r="J571" i="1"/>
  <c r="E572" i="1"/>
  <c r="F572" i="1"/>
  <c r="G572" i="1"/>
  <c r="H572" i="1"/>
  <c r="I572" i="1"/>
  <c r="J572" i="1"/>
  <c r="E573" i="1"/>
  <c r="F573" i="1"/>
  <c r="G573" i="1"/>
  <c r="H573" i="1"/>
  <c r="I573" i="1"/>
  <c r="J573" i="1"/>
  <c r="E574" i="1"/>
  <c r="F574" i="1"/>
  <c r="G574" i="1"/>
  <c r="H574" i="1"/>
  <c r="I574" i="1"/>
  <c r="J574" i="1"/>
  <c r="E575" i="1"/>
  <c r="F575" i="1"/>
  <c r="G575" i="1"/>
  <c r="H575" i="1"/>
  <c r="I575" i="1"/>
  <c r="J575" i="1"/>
  <c r="E576" i="1"/>
  <c r="F576" i="1"/>
  <c r="G576" i="1"/>
  <c r="H576" i="1"/>
  <c r="I576" i="1"/>
  <c r="J576" i="1"/>
  <c r="E577" i="1"/>
  <c r="F577" i="1"/>
  <c r="G577" i="1"/>
  <c r="H577" i="1"/>
  <c r="I577" i="1"/>
  <c r="J577" i="1"/>
  <c r="E578" i="1"/>
  <c r="F578" i="1"/>
  <c r="G578" i="1"/>
  <c r="H578" i="1"/>
  <c r="I578" i="1"/>
  <c r="J578" i="1"/>
  <c r="E579" i="1"/>
  <c r="F579" i="1"/>
  <c r="G579" i="1"/>
  <c r="H579" i="1"/>
  <c r="I579" i="1"/>
  <c r="J579" i="1"/>
  <c r="E580" i="1"/>
  <c r="F580" i="1"/>
  <c r="G580" i="1"/>
  <c r="H580" i="1"/>
  <c r="I580" i="1"/>
  <c r="J580" i="1"/>
  <c r="E581" i="1"/>
  <c r="F581" i="1"/>
  <c r="G581" i="1"/>
  <c r="H581" i="1"/>
  <c r="I581" i="1"/>
  <c r="J581" i="1"/>
  <c r="E582" i="1"/>
  <c r="F582" i="1"/>
  <c r="G582" i="1"/>
  <c r="H582" i="1"/>
  <c r="I582" i="1"/>
  <c r="J582" i="1"/>
  <c r="E583" i="1"/>
  <c r="F583" i="1"/>
  <c r="G583" i="1"/>
  <c r="H583" i="1"/>
  <c r="I583" i="1"/>
  <c r="J583" i="1"/>
  <c r="E584" i="1"/>
  <c r="F584" i="1"/>
  <c r="G584" i="1"/>
  <c r="H584" i="1"/>
  <c r="I584" i="1"/>
  <c r="J584" i="1"/>
  <c r="E585" i="1"/>
  <c r="F585" i="1"/>
  <c r="G585" i="1"/>
  <c r="H585" i="1"/>
  <c r="I585" i="1"/>
  <c r="J585" i="1"/>
  <c r="E586" i="1"/>
  <c r="F586" i="1"/>
  <c r="G586" i="1"/>
  <c r="H586" i="1"/>
  <c r="I586" i="1"/>
  <c r="J586" i="1"/>
  <c r="E587" i="1"/>
  <c r="F587" i="1"/>
  <c r="G587" i="1"/>
  <c r="H587" i="1"/>
  <c r="I587" i="1"/>
  <c r="J587" i="1"/>
  <c r="E588" i="1"/>
  <c r="F588" i="1"/>
  <c r="G588" i="1"/>
  <c r="H588" i="1"/>
  <c r="I588" i="1"/>
  <c r="J588" i="1"/>
  <c r="E589" i="1"/>
  <c r="F589" i="1"/>
  <c r="G589" i="1"/>
  <c r="H589" i="1"/>
  <c r="I589" i="1"/>
  <c r="J589" i="1"/>
  <c r="E590" i="1"/>
  <c r="F590" i="1"/>
  <c r="G590" i="1"/>
  <c r="H590" i="1"/>
  <c r="I590" i="1"/>
  <c r="J590" i="1"/>
  <c r="E591" i="1"/>
  <c r="F591" i="1"/>
  <c r="G591" i="1"/>
  <c r="H591" i="1"/>
  <c r="I591" i="1"/>
  <c r="J591" i="1"/>
  <c r="E592" i="1"/>
  <c r="F592" i="1"/>
  <c r="G592" i="1"/>
  <c r="H592" i="1"/>
  <c r="I592" i="1"/>
  <c r="J592" i="1"/>
  <c r="E593" i="1"/>
  <c r="F593" i="1"/>
  <c r="G593" i="1"/>
  <c r="H593" i="1"/>
  <c r="I593" i="1"/>
  <c r="J593" i="1"/>
  <c r="E594" i="1"/>
  <c r="F594" i="1"/>
  <c r="G594" i="1"/>
  <c r="H594" i="1"/>
  <c r="I594" i="1"/>
  <c r="J594" i="1"/>
  <c r="E595" i="1"/>
  <c r="F595" i="1"/>
  <c r="G595" i="1"/>
  <c r="H595" i="1"/>
  <c r="I595" i="1"/>
  <c r="J595" i="1"/>
  <c r="E596" i="1"/>
  <c r="F596" i="1"/>
  <c r="G596" i="1"/>
  <c r="H596" i="1"/>
  <c r="I596" i="1"/>
  <c r="J596" i="1"/>
  <c r="E597" i="1"/>
  <c r="F597" i="1"/>
  <c r="G597" i="1"/>
  <c r="H597" i="1"/>
  <c r="I597" i="1"/>
  <c r="J597" i="1"/>
  <c r="E598" i="1"/>
  <c r="F598" i="1"/>
  <c r="G598" i="1"/>
  <c r="H598" i="1"/>
  <c r="I598" i="1"/>
  <c r="J598" i="1"/>
  <c r="E599" i="1"/>
  <c r="F599" i="1"/>
  <c r="G599" i="1"/>
  <c r="H599" i="1"/>
  <c r="I599" i="1"/>
  <c r="J599" i="1"/>
  <c r="E600" i="1"/>
  <c r="F600" i="1"/>
  <c r="G600" i="1"/>
  <c r="H600" i="1"/>
  <c r="I600" i="1"/>
  <c r="J600" i="1"/>
  <c r="E601" i="1"/>
  <c r="F601" i="1"/>
  <c r="G601" i="1"/>
  <c r="H601" i="1"/>
  <c r="I601" i="1"/>
  <c r="J601" i="1"/>
  <c r="E602" i="1"/>
  <c r="F602" i="1"/>
  <c r="G602" i="1"/>
  <c r="H602" i="1"/>
  <c r="I602" i="1"/>
  <c r="J602" i="1"/>
  <c r="E603" i="1"/>
  <c r="F603" i="1"/>
  <c r="G603" i="1"/>
  <c r="H603" i="1"/>
  <c r="I603" i="1"/>
  <c r="J603" i="1"/>
  <c r="E604" i="1"/>
  <c r="F604" i="1"/>
  <c r="G604" i="1"/>
  <c r="H604" i="1"/>
  <c r="I604" i="1"/>
  <c r="J604" i="1"/>
  <c r="E605" i="1"/>
  <c r="F605" i="1"/>
  <c r="G605" i="1"/>
  <c r="H605" i="1"/>
  <c r="I605" i="1"/>
  <c r="J605" i="1"/>
  <c r="E606" i="1"/>
  <c r="F606" i="1"/>
  <c r="G606" i="1"/>
  <c r="H606" i="1"/>
  <c r="I606" i="1"/>
  <c r="J606" i="1"/>
  <c r="E607" i="1"/>
  <c r="F607" i="1"/>
  <c r="G607" i="1"/>
  <c r="H607" i="1"/>
  <c r="I607" i="1"/>
  <c r="J607" i="1"/>
  <c r="E608" i="1"/>
  <c r="F608" i="1"/>
  <c r="G608" i="1"/>
  <c r="H608" i="1"/>
  <c r="I608" i="1"/>
  <c r="J608" i="1"/>
  <c r="E609" i="1"/>
  <c r="F609" i="1"/>
  <c r="G609" i="1"/>
  <c r="H609" i="1"/>
  <c r="I609" i="1"/>
  <c r="J609" i="1"/>
  <c r="E610" i="1"/>
  <c r="F610" i="1"/>
  <c r="G610" i="1"/>
  <c r="H610" i="1"/>
  <c r="I610" i="1"/>
  <c r="J610" i="1"/>
  <c r="E611" i="1"/>
  <c r="F611" i="1"/>
  <c r="G611" i="1"/>
  <c r="H611" i="1"/>
  <c r="I611" i="1"/>
  <c r="J611" i="1"/>
  <c r="E612" i="1"/>
  <c r="F612" i="1"/>
  <c r="G612" i="1"/>
  <c r="H612" i="1"/>
  <c r="I612" i="1"/>
  <c r="J612" i="1"/>
  <c r="E613" i="1"/>
  <c r="F613" i="1"/>
  <c r="G613" i="1"/>
  <c r="H613" i="1"/>
  <c r="I613" i="1"/>
  <c r="J613" i="1"/>
  <c r="E614" i="1"/>
  <c r="F614" i="1"/>
  <c r="G614" i="1"/>
  <c r="H614" i="1"/>
  <c r="I614" i="1"/>
  <c r="J614" i="1"/>
  <c r="E615" i="1"/>
  <c r="F615" i="1"/>
  <c r="G615" i="1"/>
  <c r="H615" i="1"/>
  <c r="I615" i="1"/>
  <c r="J615" i="1"/>
  <c r="E616" i="1"/>
  <c r="F616" i="1"/>
  <c r="G616" i="1"/>
  <c r="H616" i="1"/>
  <c r="I616" i="1"/>
  <c r="J616" i="1"/>
  <c r="E617" i="1"/>
  <c r="F617" i="1"/>
  <c r="G617" i="1"/>
  <c r="H617" i="1"/>
  <c r="I617" i="1"/>
  <c r="J617" i="1"/>
  <c r="E618" i="1"/>
  <c r="F618" i="1"/>
  <c r="G618" i="1"/>
  <c r="H618" i="1"/>
  <c r="I618" i="1"/>
  <c r="J618" i="1"/>
  <c r="E619" i="1"/>
  <c r="F619" i="1"/>
  <c r="G619" i="1"/>
  <c r="H619" i="1"/>
  <c r="I619" i="1"/>
  <c r="J619" i="1"/>
  <c r="E620" i="1"/>
  <c r="F620" i="1"/>
  <c r="G620" i="1"/>
  <c r="H620" i="1"/>
  <c r="I620" i="1"/>
  <c r="J620" i="1"/>
  <c r="E621" i="1"/>
  <c r="F621" i="1"/>
  <c r="G621" i="1"/>
  <c r="H621" i="1"/>
  <c r="I621" i="1"/>
  <c r="J621" i="1"/>
  <c r="E622" i="1"/>
  <c r="F622" i="1"/>
  <c r="G622" i="1"/>
  <c r="H622" i="1"/>
  <c r="I622" i="1"/>
  <c r="J622" i="1"/>
  <c r="E623" i="1"/>
  <c r="F623" i="1"/>
  <c r="G623" i="1"/>
  <c r="H623" i="1"/>
  <c r="I623" i="1"/>
  <c r="J623" i="1"/>
  <c r="E624" i="1"/>
  <c r="F624" i="1"/>
  <c r="G624" i="1"/>
  <c r="H624" i="1"/>
  <c r="I624" i="1"/>
  <c r="J624" i="1"/>
  <c r="E625" i="1"/>
  <c r="F625" i="1"/>
  <c r="G625" i="1"/>
  <c r="H625" i="1"/>
  <c r="I625" i="1"/>
  <c r="J625" i="1"/>
  <c r="E626" i="1"/>
  <c r="F626" i="1"/>
  <c r="G626" i="1"/>
  <c r="H626" i="1"/>
  <c r="I626" i="1"/>
  <c r="J626" i="1"/>
  <c r="E627" i="1"/>
  <c r="F627" i="1"/>
  <c r="G627" i="1"/>
  <c r="H627" i="1"/>
  <c r="I627" i="1"/>
  <c r="J627" i="1"/>
  <c r="E628" i="1"/>
  <c r="F628" i="1"/>
  <c r="G628" i="1"/>
  <c r="H628" i="1"/>
  <c r="I628" i="1"/>
  <c r="J628" i="1"/>
  <c r="E629" i="1"/>
  <c r="F629" i="1"/>
  <c r="G629" i="1"/>
  <c r="H629" i="1"/>
  <c r="I629" i="1"/>
  <c r="J629" i="1"/>
  <c r="E630" i="1"/>
  <c r="F630" i="1"/>
  <c r="G630" i="1"/>
  <c r="H630" i="1"/>
  <c r="I630" i="1"/>
  <c r="J630" i="1"/>
  <c r="E631" i="1"/>
  <c r="F631" i="1"/>
  <c r="G631" i="1"/>
  <c r="H631" i="1"/>
  <c r="I631" i="1"/>
  <c r="J631" i="1"/>
  <c r="E632" i="1"/>
  <c r="F632" i="1"/>
  <c r="G632" i="1"/>
  <c r="H632" i="1"/>
  <c r="I632" i="1"/>
  <c r="J632" i="1"/>
  <c r="E633" i="1"/>
  <c r="F633" i="1"/>
  <c r="G633" i="1"/>
  <c r="H633" i="1"/>
  <c r="I633" i="1"/>
  <c r="J633" i="1"/>
  <c r="E634" i="1"/>
  <c r="F634" i="1"/>
  <c r="G634" i="1"/>
  <c r="H634" i="1"/>
  <c r="I634" i="1"/>
  <c r="J634" i="1"/>
  <c r="E635" i="1"/>
  <c r="F635" i="1"/>
  <c r="G635" i="1"/>
  <c r="H635" i="1"/>
  <c r="I635" i="1"/>
  <c r="J635" i="1"/>
  <c r="E636" i="1"/>
  <c r="F636" i="1"/>
  <c r="G636" i="1"/>
  <c r="H636" i="1"/>
  <c r="I636" i="1"/>
  <c r="J636" i="1"/>
  <c r="E637" i="1"/>
  <c r="F637" i="1"/>
  <c r="G637" i="1"/>
  <c r="H637" i="1"/>
  <c r="I637" i="1"/>
  <c r="J637" i="1"/>
  <c r="E638" i="1"/>
  <c r="F638" i="1"/>
  <c r="G638" i="1"/>
  <c r="H638" i="1"/>
  <c r="I638" i="1"/>
  <c r="J638" i="1"/>
  <c r="E639" i="1"/>
  <c r="F639" i="1"/>
  <c r="G639" i="1"/>
  <c r="H639" i="1"/>
  <c r="I639" i="1"/>
  <c r="J639" i="1"/>
  <c r="E640" i="1"/>
  <c r="F640" i="1"/>
  <c r="G640" i="1"/>
  <c r="H640" i="1"/>
  <c r="I640" i="1"/>
  <c r="J640" i="1"/>
  <c r="E641" i="1"/>
  <c r="F641" i="1"/>
  <c r="G641" i="1"/>
  <c r="H641" i="1"/>
  <c r="I641" i="1"/>
  <c r="J641" i="1"/>
  <c r="E642" i="1"/>
  <c r="F642" i="1"/>
  <c r="G642" i="1"/>
  <c r="H642" i="1"/>
  <c r="I642" i="1"/>
  <c r="J642" i="1"/>
  <c r="E643" i="1"/>
  <c r="F643" i="1"/>
  <c r="G643" i="1"/>
  <c r="H643" i="1"/>
  <c r="I643" i="1"/>
  <c r="J643" i="1"/>
  <c r="E644" i="1"/>
  <c r="F644" i="1"/>
  <c r="G644" i="1"/>
  <c r="H644" i="1"/>
  <c r="I644" i="1"/>
  <c r="J644" i="1"/>
  <c r="E645" i="1"/>
  <c r="F645" i="1"/>
  <c r="G645" i="1"/>
  <c r="H645" i="1"/>
  <c r="I645" i="1"/>
  <c r="J645" i="1"/>
  <c r="E646" i="1"/>
  <c r="F646" i="1"/>
  <c r="G646" i="1"/>
  <c r="H646" i="1"/>
  <c r="I646" i="1"/>
  <c r="J646" i="1"/>
  <c r="E647" i="1"/>
  <c r="F647" i="1"/>
  <c r="G647" i="1"/>
  <c r="H647" i="1"/>
  <c r="I647" i="1"/>
  <c r="J647" i="1"/>
  <c r="E648" i="1"/>
  <c r="F648" i="1"/>
  <c r="G648" i="1"/>
  <c r="H648" i="1"/>
  <c r="I648" i="1"/>
  <c r="J648" i="1"/>
  <c r="E649" i="1"/>
  <c r="F649" i="1"/>
  <c r="G649" i="1"/>
  <c r="H649" i="1"/>
  <c r="I649" i="1"/>
  <c r="J649" i="1"/>
  <c r="E650" i="1"/>
  <c r="F650" i="1"/>
  <c r="G650" i="1"/>
  <c r="H650" i="1"/>
  <c r="I650" i="1"/>
  <c r="J650" i="1"/>
  <c r="E651" i="1"/>
  <c r="F651" i="1"/>
  <c r="G651" i="1"/>
  <c r="H651" i="1"/>
  <c r="I651" i="1"/>
  <c r="J651" i="1"/>
  <c r="E652" i="1"/>
  <c r="F652" i="1"/>
  <c r="G652" i="1"/>
  <c r="H652" i="1"/>
  <c r="I652" i="1"/>
  <c r="J652" i="1"/>
  <c r="E653" i="1"/>
  <c r="F653" i="1"/>
  <c r="G653" i="1"/>
  <c r="H653" i="1"/>
  <c r="I653" i="1"/>
  <c r="J653" i="1"/>
  <c r="E654" i="1"/>
  <c r="F654" i="1"/>
  <c r="G654" i="1"/>
  <c r="H654" i="1"/>
  <c r="I654" i="1"/>
  <c r="J654" i="1"/>
  <c r="E655" i="1"/>
  <c r="F655" i="1"/>
  <c r="G655" i="1"/>
  <c r="H655" i="1"/>
  <c r="I655" i="1"/>
  <c r="J655" i="1"/>
  <c r="E656" i="1"/>
  <c r="F656" i="1"/>
  <c r="G656" i="1"/>
  <c r="H656" i="1"/>
  <c r="I656" i="1"/>
  <c r="J656" i="1"/>
  <c r="E657" i="1"/>
  <c r="F657" i="1"/>
  <c r="G657" i="1"/>
  <c r="H657" i="1"/>
  <c r="I657" i="1"/>
  <c r="J657" i="1"/>
  <c r="E658" i="1"/>
  <c r="F658" i="1"/>
  <c r="G658" i="1"/>
  <c r="H658" i="1"/>
  <c r="I658" i="1"/>
  <c r="J658" i="1"/>
  <c r="E659" i="1"/>
  <c r="F659" i="1"/>
  <c r="G659" i="1"/>
  <c r="H659" i="1"/>
  <c r="I659" i="1"/>
  <c r="J659" i="1"/>
  <c r="E660" i="1"/>
  <c r="F660" i="1"/>
  <c r="G660" i="1"/>
  <c r="H660" i="1"/>
  <c r="I660" i="1"/>
  <c r="J660" i="1"/>
  <c r="E661" i="1"/>
  <c r="F661" i="1"/>
  <c r="G661" i="1"/>
  <c r="H661" i="1"/>
  <c r="I661" i="1"/>
  <c r="J661" i="1"/>
  <c r="E662" i="1"/>
  <c r="F662" i="1"/>
  <c r="G662" i="1"/>
  <c r="H662" i="1"/>
  <c r="I662" i="1"/>
  <c r="J662" i="1"/>
  <c r="E663" i="1"/>
  <c r="F663" i="1"/>
  <c r="G663" i="1"/>
  <c r="H663" i="1"/>
  <c r="I663" i="1"/>
  <c r="J663" i="1"/>
  <c r="E664" i="1"/>
  <c r="F664" i="1"/>
  <c r="G664" i="1"/>
  <c r="H664" i="1"/>
  <c r="I664" i="1"/>
  <c r="J664" i="1"/>
  <c r="E665" i="1"/>
  <c r="F665" i="1"/>
  <c r="G665" i="1"/>
  <c r="H665" i="1"/>
  <c r="I665" i="1"/>
  <c r="J665" i="1"/>
  <c r="E666" i="1"/>
  <c r="F666" i="1"/>
  <c r="G666" i="1"/>
  <c r="H666" i="1"/>
  <c r="I666" i="1"/>
  <c r="J666" i="1"/>
  <c r="E667" i="1"/>
  <c r="F667" i="1"/>
  <c r="G667" i="1"/>
  <c r="H667" i="1"/>
  <c r="I667" i="1"/>
  <c r="J667" i="1"/>
  <c r="E668" i="1"/>
  <c r="F668" i="1"/>
  <c r="G668" i="1"/>
  <c r="H668" i="1"/>
  <c r="I668" i="1"/>
  <c r="J668" i="1"/>
  <c r="E669" i="1"/>
  <c r="F669" i="1"/>
  <c r="G669" i="1"/>
  <c r="H669" i="1"/>
  <c r="I669" i="1"/>
  <c r="J669" i="1"/>
  <c r="E670" i="1"/>
  <c r="F670" i="1"/>
  <c r="G670" i="1"/>
  <c r="H670" i="1"/>
  <c r="I670" i="1"/>
  <c r="J670" i="1"/>
  <c r="E671" i="1"/>
  <c r="F671" i="1"/>
  <c r="G671" i="1"/>
  <c r="H671" i="1"/>
  <c r="I671" i="1"/>
  <c r="J671" i="1"/>
  <c r="E672" i="1"/>
  <c r="F672" i="1"/>
  <c r="G672" i="1"/>
  <c r="H672" i="1"/>
  <c r="I672" i="1"/>
  <c r="J672" i="1"/>
  <c r="E673" i="1"/>
  <c r="F673" i="1"/>
  <c r="G673" i="1"/>
  <c r="H673" i="1"/>
  <c r="I673" i="1"/>
  <c r="J673" i="1"/>
  <c r="E674" i="1"/>
  <c r="F674" i="1"/>
  <c r="G674" i="1"/>
  <c r="H674" i="1"/>
  <c r="I674" i="1"/>
  <c r="J674" i="1"/>
  <c r="E675" i="1"/>
  <c r="F675" i="1"/>
  <c r="G675" i="1"/>
  <c r="H675" i="1"/>
  <c r="I675" i="1"/>
  <c r="J675" i="1"/>
  <c r="E676" i="1"/>
  <c r="F676" i="1"/>
  <c r="G676" i="1"/>
  <c r="H676" i="1"/>
  <c r="I676" i="1"/>
  <c r="J676" i="1"/>
  <c r="E677" i="1"/>
  <c r="F677" i="1"/>
  <c r="G677" i="1"/>
  <c r="H677" i="1"/>
  <c r="I677" i="1"/>
  <c r="J677" i="1"/>
  <c r="E678" i="1"/>
  <c r="F678" i="1"/>
  <c r="G678" i="1"/>
  <c r="H678" i="1"/>
  <c r="I678" i="1"/>
  <c r="J678" i="1"/>
  <c r="E679" i="1"/>
  <c r="F679" i="1"/>
  <c r="G679" i="1"/>
  <c r="H679" i="1"/>
  <c r="I679" i="1"/>
  <c r="J679" i="1"/>
  <c r="E680" i="1"/>
  <c r="F680" i="1"/>
  <c r="G680" i="1"/>
  <c r="H680" i="1"/>
  <c r="I680" i="1"/>
  <c r="J680" i="1"/>
  <c r="E681" i="1"/>
  <c r="F681" i="1"/>
  <c r="G681" i="1"/>
  <c r="H681" i="1"/>
  <c r="I681" i="1"/>
  <c r="J681" i="1"/>
  <c r="E682" i="1"/>
  <c r="F682" i="1"/>
  <c r="G682" i="1"/>
  <c r="H682" i="1"/>
  <c r="I682" i="1"/>
  <c r="J682" i="1"/>
  <c r="E683" i="1"/>
  <c r="F683" i="1"/>
  <c r="G683" i="1"/>
  <c r="H683" i="1"/>
  <c r="I683" i="1"/>
  <c r="J683" i="1"/>
  <c r="E684" i="1"/>
  <c r="F684" i="1"/>
  <c r="G684" i="1"/>
  <c r="H684" i="1"/>
  <c r="I684" i="1"/>
  <c r="J684" i="1"/>
  <c r="E685" i="1"/>
  <c r="F685" i="1"/>
  <c r="G685" i="1"/>
  <c r="H685" i="1"/>
  <c r="I685" i="1"/>
  <c r="J685" i="1"/>
  <c r="E686" i="1"/>
  <c r="F686" i="1"/>
  <c r="G686" i="1"/>
  <c r="H686" i="1"/>
  <c r="I686" i="1"/>
  <c r="J686" i="1"/>
  <c r="E687" i="1"/>
  <c r="F687" i="1"/>
  <c r="G687" i="1"/>
  <c r="H687" i="1"/>
  <c r="I687" i="1"/>
  <c r="J687" i="1"/>
  <c r="E688" i="1"/>
  <c r="F688" i="1"/>
  <c r="G688" i="1"/>
  <c r="H688" i="1"/>
  <c r="I688" i="1"/>
  <c r="J688" i="1"/>
  <c r="E689" i="1"/>
  <c r="F689" i="1"/>
  <c r="G689" i="1"/>
  <c r="H689" i="1"/>
  <c r="I689" i="1"/>
  <c r="J689" i="1"/>
  <c r="E690" i="1"/>
  <c r="F690" i="1"/>
  <c r="G690" i="1"/>
  <c r="H690" i="1"/>
  <c r="I690" i="1"/>
  <c r="J690" i="1"/>
  <c r="E691" i="1"/>
  <c r="F691" i="1"/>
  <c r="G691" i="1"/>
  <c r="H691" i="1"/>
  <c r="I691" i="1"/>
  <c r="J691" i="1"/>
  <c r="E692" i="1"/>
  <c r="F692" i="1"/>
  <c r="G692" i="1"/>
  <c r="H692" i="1"/>
  <c r="I692" i="1"/>
  <c r="J692" i="1"/>
  <c r="E693" i="1"/>
  <c r="F693" i="1"/>
  <c r="G693" i="1"/>
  <c r="H693" i="1"/>
  <c r="I693" i="1"/>
  <c r="J693" i="1"/>
  <c r="E694" i="1"/>
  <c r="F694" i="1"/>
  <c r="G694" i="1"/>
  <c r="H694" i="1"/>
  <c r="I694" i="1"/>
  <c r="J694" i="1"/>
  <c r="E695" i="1"/>
  <c r="F695" i="1"/>
  <c r="G695" i="1"/>
  <c r="H695" i="1"/>
  <c r="I695" i="1"/>
  <c r="J695" i="1"/>
  <c r="E696" i="1"/>
  <c r="F696" i="1"/>
  <c r="G696" i="1"/>
  <c r="H696" i="1"/>
  <c r="I696" i="1"/>
  <c r="J696" i="1"/>
  <c r="E697" i="1"/>
  <c r="F697" i="1"/>
  <c r="G697" i="1"/>
  <c r="H697" i="1"/>
  <c r="I697" i="1"/>
  <c r="J697" i="1"/>
  <c r="E698" i="1"/>
  <c r="F698" i="1"/>
  <c r="G698" i="1"/>
  <c r="H698" i="1"/>
  <c r="I698" i="1"/>
  <c r="J698" i="1"/>
  <c r="E699" i="1"/>
  <c r="F699" i="1"/>
  <c r="G699" i="1"/>
  <c r="H699" i="1"/>
  <c r="I699" i="1"/>
  <c r="J699" i="1"/>
  <c r="E700" i="1"/>
  <c r="F700" i="1"/>
  <c r="G700" i="1"/>
  <c r="H700" i="1"/>
  <c r="I700" i="1"/>
  <c r="J700" i="1"/>
  <c r="E701" i="1"/>
  <c r="F701" i="1"/>
  <c r="G701" i="1"/>
  <c r="H701" i="1"/>
  <c r="I701" i="1"/>
  <c r="J701" i="1"/>
  <c r="E702" i="1"/>
  <c r="F702" i="1"/>
  <c r="G702" i="1"/>
  <c r="H702" i="1"/>
  <c r="I702" i="1"/>
  <c r="J702" i="1"/>
  <c r="E703" i="1"/>
  <c r="F703" i="1"/>
  <c r="G703" i="1"/>
  <c r="H703" i="1"/>
  <c r="I703" i="1"/>
  <c r="J703" i="1"/>
  <c r="E704" i="1"/>
  <c r="F704" i="1"/>
  <c r="G704" i="1"/>
  <c r="H704" i="1"/>
  <c r="I704" i="1"/>
  <c r="J704" i="1"/>
  <c r="E705" i="1"/>
  <c r="F705" i="1"/>
  <c r="G705" i="1"/>
  <c r="H705" i="1"/>
  <c r="I705" i="1"/>
  <c r="J705" i="1"/>
  <c r="E706" i="1"/>
  <c r="F706" i="1"/>
  <c r="G706" i="1"/>
  <c r="H706" i="1"/>
  <c r="I706" i="1"/>
  <c r="J706" i="1"/>
  <c r="E707" i="1"/>
  <c r="F707" i="1"/>
  <c r="G707" i="1"/>
  <c r="H707" i="1"/>
  <c r="I707" i="1"/>
  <c r="J707" i="1"/>
  <c r="E708" i="1"/>
  <c r="F708" i="1"/>
  <c r="G708" i="1"/>
  <c r="H708" i="1"/>
  <c r="I708" i="1"/>
  <c r="J708" i="1"/>
  <c r="E709" i="1"/>
  <c r="F709" i="1"/>
  <c r="G709" i="1"/>
  <c r="H709" i="1"/>
  <c r="I709" i="1"/>
  <c r="J709" i="1"/>
  <c r="E710" i="1"/>
  <c r="F710" i="1"/>
  <c r="G710" i="1"/>
  <c r="H710" i="1"/>
  <c r="I710" i="1"/>
  <c r="J710" i="1"/>
  <c r="E711" i="1"/>
  <c r="F711" i="1"/>
  <c r="G711" i="1"/>
  <c r="H711" i="1"/>
  <c r="I711" i="1"/>
  <c r="J711" i="1"/>
  <c r="E712" i="1"/>
  <c r="F712" i="1"/>
  <c r="G712" i="1"/>
  <c r="H712" i="1"/>
  <c r="I712" i="1"/>
  <c r="J712" i="1"/>
  <c r="E713" i="1"/>
  <c r="F713" i="1"/>
  <c r="G713" i="1"/>
  <c r="H713" i="1"/>
  <c r="I713" i="1"/>
  <c r="J713" i="1"/>
  <c r="E714" i="1"/>
  <c r="F714" i="1"/>
  <c r="G714" i="1"/>
  <c r="H714" i="1"/>
  <c r="I714" i="1"/>
  <c r="J714" i="1"/>
  <c r="E715" i="1"/>
  <c r="F715" i="1"/>
  <c r="G715" i="1"/>
  <c r="H715" i="1"/>
  <c r="I715" i="1"/>
  <c r="J715" i="1"/>
  <c r="E716" i="1"/>
  <c r="F716" i="1"/>
  <c r="G716" i="1"/>
  <c r="H716" i="1"/>
  <c r="I716" i="1"/>
  <c r="J716" i="1"/>
  <c r="E717" i="1"/>
  <c r="F717" i="1"/>
  <c r="G717" i="1"/>
  <c r="H717" i="1"/>
  <c r="I717" i="1"/>
  <c r="J717" i="1"/>
  <c r="E718" i="1"/>
  <c r="F718" i="1"/>
  <c r="G718" i="1"/>
  <c r="H718" i="1"/>
  <c r="I718" i="1"/>
  <c r="J718" i="1"/>
  <c r="E719" i="1"/>
  <c r="F719" i="1"/>
  <c r="G719" i="1"/>
  <c r="H719" i="1"/>
  <c r="I719" i="1"/>
  <c r="J719" i="1"/>
  <c r="E720" i="1"/>
  <c r="F720" i="1"/>
  <c r="G720" i="1"/>
  <c r="H720" i="1"/>
  <c r="I720" i="1"/>
  <c r="J720" i="1"/>
  <c r="E721" i="1"/>
  <c r="F721" i="1"/>
  <c r="G721" i="1"/>
  <c r="H721" i="1"/>
  <c r="I721" i="1"/>
  <c r="J721" i="1"/>
  <c r="E722" i="1"/>
  <c r="F722" i="1"/>
  <c r="G722" i="1"/>
  <c r="H722" i="1"/>
  <c r="I722" i="1"/>
  <c r="J722" i="1"/>
  <c r="E723" i="1"/>
  <c r="F723" i="1"/>
  <c r="G723" i="1"/>
  <c r="H723" i="1"/>
  <c r="I723" i="1"/>
  <c r="J723" i="1"/>
  <c r="E724" i="1"/>
  <c r="F724" i="1"/>
  <c r="G724" i="1"/>
  <c r="H724" i="1"/>
  <c r="I724" i="1"/>
  <c r="J724" i="1"/>
  <c r="E725" i="1"/>
  <c r="F725" i="1"/>
  <c r="G725" i="1"/>
  <c r="H725" i="1"/>
  <c r="I725" i="1"/>
  <c r="J725" i="1"/>
  <c r="E726" i="1"/>
  <c r="F726" i="1"/>
  <c r="G726" i="1"/>
  <c r="H726" i="1"/>
  <c r="I726" i="1"/>
  <c r="J726" i="1"/>
  <c r="E727" i="1"/>
  <c r="F727" i="1"/>
  <c r="G727" i="1"/>
  <c r="H727" i="1"/>
  <c r="I727" i="1"/>
  <c r="J727" i="1"/>
  <c r="E728" i="1"/>
  <c r="F728" i="1"/>
  <c r="G728" i="1"/>
  <c r="H728" i="1"/>
  <c r="I728" i="1"/>
  <c r="J728" i="1"/>
  <c r="E729" i="1"/>
  <c r="F729" i="1"/>
  <c r="G729" i="1"/>
  <c r="H729" i="1"/>
  <c r="I729" i="1"/>
  <c r="J729" i="1"/>
  <c r="E730" i="1"/>
  <c r="F730" i="1"/>
  <c r="G730" i="1"/>
  <c r="H730" i="1"/>
  <c r="I730" i="1"/>
  <c r="J730" i="1"/>
  <c r="E731" i="1"/>
  <c r="F731" i="1"/>
  <c r="G731" i="1"/>
  <c r="H731" i="1"/>
  <c r="I731" i="1"/>
  <c r="J731" i="1"/>
  <c r="E732" i="1"/>
  <c r="F732" i="1"/>
  <c r="G732" i="1"/>
  <c r="H732" i="1"/>
  <c r="I732" i="1"/>
  <c r="J732" i="1"/>
  <c r="E733" i="1"/>
  <c r="F733" i="1"/>
  <c r="G733" i="1"/>
  <c r="H733" i="1"/>
  <c r="I733" i="1"/>
  <c r="J733" i="1"/>
  <c r="E734" i="1"/>
  <c r="F734" i="1"/>
  <c r="G734" i="1"/>
  <c r="H734" i="1"/>
  <c r="I734" i="1"/>
  <c r="J734" i="1"/>
  <c r="E735" i="1"/>
  <c r="F735" i="1"/>
  <c r="G735" i="1"/>
  <c r="H735" i="1"/>
  <c r="I735" i="1"/>
  <c r="J735" i="1"/>
  <c r="E736" i="1"/>
  <c r="F736" i="1"/>
  <c r="G736" i="1"/>
  <c r="H736" i="1"/>
  <c r="I736" i="1"/>
  <c r="J736" i="1"/>
  <c r="E737" i="1"/>
  <c r="F737" i="1"/>
  <c r="G737" i="1"/>
  <c r="H737" i="1"/>
  <c r="I737" i="1"/>
  <c r="J737" i="1"/>
  <c r="E738" i="1"/>
  <c r="F738" i="1"/>
  <c r="G738" i="1"/>
  <c r="H738" i="1"/>
  <c r="I738" i="1"/>
  <c r="J738" i="1"/>
  <c r="E739" i="1"/>
  <c r="F739" i="1"/>
  <c r="G739" i="1"/>
  <c r="H739" i="1"/>
  <c r="I739" i="1"/>
  <c r="J739" i="1"/>
  <c r="E740" i="1"/>
  <c r="F740" i="1"/>
  <c r="G740" i="1"/>
  <c r="H740" i="1"/>
  <c r="I740" i="1"/>
  <c r="J740" i="1"/>
  <c r="E741" i="1"/>
  <c r="F741" i="1"/>
  <c r="G741" i="1"/>
  <c r="H741" i="1"/>
  <c r="I741" i="1"/>
  <c r="J741" i="1"/>
  <c r="E742" i="1"/>
  <c r="F742" i="1"/>
  <c r="G742" i="1"/>
  <c r="H742" i="1"/>
  <c r="I742" i="1"/>
  <c r="J742" i="1"/>
  <c r="E743" i="1"/>
  <c r="F743" i="1"/>
  <c r="G743" i="1"/>
  <c r="H743" i="1"/>
  <c r="I743" i="1"/>
  <c r="J743" i="1"/>
  <c r="E744" i="1"/>
  <c r="F744" i="1"/>
  <c r="G744" i="1"/>
  <c r="H744" i="1"/>
  <c r="I744" i="1"/>
  <c r="J744" i="1"/>
  <c r="E745" i="1"/>
  <c r="F745" i="1"/>
  <c r="G745" i="1"/>
  <c r="H745" i="1"/>
  <c r="I745" i="1"/>
  <c r="J745" i="1"/>
  <c r="E746" i="1"/>
  <c r="F746" i="1"/>
  <c r="G746" i="1"/>
  <c r="H746" i="1"/>
  <c r="I746" i="1"/>
  <c r="J746" i="1"/>
  <c r="E747" i="1"/>
  <c r="F747" i="1"/>
  <c r="G747" i="1"/>
  <c r="H747" i="1"/>
  <c r="I747" i="1"/>
  <c r="J747" i="1"/>
  <c r="E748" i="1"/>
  <c r="F748" i="1"/>
  <c r="G748" i="1"/>
  <c r="H748" i="1"/>
  <c r="I748" i="1"/>
  <c r="J748" i="1"/>
  <c r="E749" i="1"/>
  <c r="F749" i="1"/>
  <c r="G749" i="1"/>
  <c r="H749" i="1"/>
  <c r="I749" i="1"/>
  <c r="J749" i="1"/>
  <c r="E750" i="1"/>
  <c r="F750" i="1"/>
  <c r="G750" i="1"/>
  <c r="H750" i="1"/>
  <c r="I750" i="1"/>
  <c r="J750" i="1"/>
  <c r="E751" i="1"/>
  <c r="F751" i="1"/>
  <c r="G751" i="1"/>
  <c r="H751" i="1"/>
  <c r="I751" i="1"/>
  <c r="J751" i="1"/>
  <c r="E752" i="1"/>
  <c r="F752" i="1"/>
  <c r="G752" i="1"/>
  <c r="H752" i="1"/>
  <c r="I752" i="1"/>
  <c r="J752" i="1"/>
  <c r="E753" i="1"/>
  <c r="F753" i="1"/>
  <c r="G753" i="1"/>
  <c r="H753" i="1"/>
  <c r="I753" i="1"/>
  <c r="J753" i="1"/>
  <c r="E754" i="1"/>
  <c r="F754" i="1"/>
  <c r="G754" i="1"/>
  <c r="H754" i="1"/>
  <c r="I754" i="1"/>
  <c r="J754" i="1"/>
  <c r="E755" i="1"/>
  <c r="F755" i="1"/>
  <c r="G755" i="1"/>
  <c r="H755" i="1"/>
  <c r="I755" i="1"/>
  <c r="J755" i="1"/>
  <c r="E756" i="1"/>
  <c r="F756" i="1"/>
  <c r="G756" i="1"/>
  <c r="H756" i="1"/>
  <c r="I756" i="1"/>
  <c r="J756" i="1"/>
  <c r="E757" i="1"/>
  <c r="F757" i="1"/>
  <c r="G757" i="1"/>
  <c r="H757" i="1"/>
  <c r="I757" i="1"/>
  <c r="J757" i="1"/>
  <c r="E758" i="1"/>
  <c r="F758" i="1"/>
  <c r="G758" i="1"/>
  <c r="H758" i="1"/>
  <c r="I758" i="1"/>
  <c r="J758" i="1"/>
  <c r="E759" i="1"/>
  <c r="F759" i="1"/>
  <c r="G759" i="1"/>
  <c r="H759" i="1"/>
  <c r="I759" i="1"/>
  <c r="J759" i="1"/>
  <c r="E760" i="1"/>
  <c r="F760" i="1"/>
  <c r="G760" i="1"/>
  <c r="H760" i="1"/>
  <c r="I760" i="1"/>
  <c r="J760" i="1"/>
  <c r="E761" i="1"/>
  <c r="F761" i="1"/>
  <c r="G761" i="1"/>
  <c r="H761" i="1"/>
  <c r="I761" i="1"/>
  <c r="J761" i="1"/>
  <c r="E762" i="1"/>
  <c r="F762" i="1"/>
  <c r="G762" i="1"/>
  <c r="H762" i="1"/>
  <c r="I762" i="1"/>
  <c r="J762" i="1"/>
  <c r="E763" i="1"/>
  <c r="F763" i="1"/>
  <c r="G763" i="1"/>
  <c r="H763" i="1"/>
  <c r="I763" i="1"/>
  <c r="J763" i="1"/>
  <c r="E764" i="1"/>
  <c r="F764" i="1"/>
  <c r="G764" i="1"/>
  <c r="H764" i="1"/>
  <c r="I764" i="1"/>
  <c r="J764" i="1"/>
  <c r="E765" i="1"/>
  <c r="F765" i="1"/>
  <c r="G765" i="1"/>
  <c r="H765" i="1"/>
  <c r="I765" i="1"/>
  <c r="J765" i="1"/>
  <c r="E766" i="1"/>
  <c r="F766" i="1"/>
  <c r="G766" i="1"/>
  <c r="H766" i="1"/>
  <c r="I766" i="1"/>
  <c r="J766" i="1"/>
  <c r="E767" i="1"/>
  <c r="F767" i="1"/>
  <c r="G767" i="1"/>
  <c r="H767" i="1"/>
  <c r="I767" i="1"/>
  <c r="J767" i="1"/>
  <c r="E768" i="1"/>
  <c r="F768" i="1"/>
  <c r="G768" i="1"/>
  <c r="H768" i="1"/>
  <c r="I768" i="1"/>
  <c r="J768" i="1"/>
  <c r="E769" i="1"/>
  <c r="F769" i="1"/>
  <c r="G769" i="1"/>
  <c r="H769" i="1"/>
  <c r="I769" i="1"/>
  <c r="J769" i="1"/>
  <c r="E770" i="1"/>
  <c r="F770" i="1"/>
  <c r="G770" i="1"/>
  <c r="H770" i="1"/>
  <c r="I770" i="1"/>
  <c r="J770" i="1"/>
  <c r="E771" i="1"/>
  <c r="F771" i="1"/>
  <c r="G771" i="1"/>
  <c r="H771" i="1"/>
  <c r="I771" i="1"/>
  <c r="J771" i="1"/>
  <c r="E772" i="1"/>
  <c r="F772" i="1"/>
  <c r="G772" i="1"/>
  <c r="H772" i="1"/>
  <c r="I772" i="1"/>
  <c r="J772" i="1"/>
  <c r="E773" i="1"/>
  <c r="F773" i="1"/>
  <c r="G773" i="1"/>
  <c r="H773" i="1"/>
  <c r="I773" i="1"/>
  <c r="J773" i="1"/>
  <c r="E774" i="1"/>
  <c r="F774" i="1"/>
  <c r="G774" i="1"/>
  <c r="H774" i="1"/>
  <c r="I774" i="1"/>
  <c r="J774" i="1"/>
  <c r="E775" i="1"/>
  <c r="F775" i="1"/>
  <c r="G775" i="1"/>
  <c r="H775" i="1"/>
  <c r="I775" i="1"/>
  <c r="J775" i="1"/>
  <c r="E776" i="1"/>
  <c r="F776" i="1"/>
  <c r="G776" i="1"/>
  <c r="H776" i="1"/>
  <c r="I776" i="1"/>
  <c r="J776" i="1"/>
  <c r="E777" i="1"/>
  <c r="F777" i="1"/>
  <c r="G777" i="1"/>
  <c r="H777" i="1"/>
  <c r="I777" i="1"/>
  <c r="J777" i="1"/>
  <c r="E778" i="1"/>
  <c r="F778" i="1"/>
  <c r="G778" i="1"/>
  <c r="H778" i="1"/>
  <c r="I778" i="1"/>
  <c r="J778" i="1"/>
  <c r="E779" i="1"/>
  <c r="F779" i="1"/>
  <c r="G779" i="1"/>
  <c r="H779" i="1"/>
  <c r="I779" i="1"/>
  <c r="J779" i="1"/>
  <c r="E780" i="1"/>
  <c r="F780" i="1"/>
  <c r="G780" i="1"/>
  <c r="H780" i="1"/>
  <c r="I780" i="1"/>
  <c r="J780" i="1"/>
  <c r="E781" i="1"/>
  <c r="F781" i="1"/>
  <c r="G781" i="1"/>
  <c r="H781" i="1"/>
  <c r="I781" i="1"/>
  <c r="J781" i="1"/>
  <c r="E782" i="1"/>
  <c r="F782" i="1"/>
  <c r="G782" i="1"/>
  <c r="H782" i="1"/>
  <c r="I782" i="1"/>
  <c r="J782" i="1"/>
  <c r="E783" i="1"/>
  <c r="F783" i="1"/>
  <c r="G783" i="1"/>
  <c r="H783" i="1"/>
  <c r="I783" i="1"/>
  <c r="J783" i="1"/>
  <c r="E784" i="1"/>
  <c r="F784" i="1"/>
  <c r="G784" i="1"/>
  <c r="H784" i="1"/>
  <c r="I784" i="1"/>
  <c r="J784" i="1"/>
  <c r="E785" i="1"/>
  <c r="F785" i="1"/>
  <c r="G785" i="1"/>
  <c r="H785" i="1"/>
  <c r="I785" i="1"/>
  <c r="J785" i="1"/>
  <c r="E786" i="1"/>
  <c r="F786" i="1"/>
  <c r="G786" i="1"/>
  <c r="H786" i="1"/>
  <c r="I786" i="1"/>
  <c r="J786" i="1"/>
  <c r="E787" i="1"/>
  <c r="F787" i="1"/>
  <c r="G787" i="1"/>
  <c r="H787" i="1"/>
  <c r="I787" i="1"/>
  <c r="J787" i="1"/>
  <c r="E788" i="1"/>
  <c r="F788" i="1"/>
  <c r="G788" i="1"/>
  <c r="H788" i="1"/>
  <c r="I788" i="1"/>
  <c r="J788" i="1"/>
  <c r="E789" i="1"/>
  <c r="F789" i="1"/>
  <c r="G789" i="1"/>
  <c r="H789" i="1"/>
  <c r="I789" i="1"/>
  <c r="J789" i="1"/>
  <c r="E790" i="1"/>
  <c r="F790" i="1"/>
  <c r="G790" i="1"/>
  <c r="H790" i="1"/>
  <c r="I790" i="1"/>
  <c r="J790" i="1"/>
  <c r="E791" i="1"/>
  <c r="F791" i="1"/>
  <c r="G791" i="1"/>
  <c r="H791" i="1"/>
  <c r="I791" i="1"/>
  <c r="J791" i="1"/>
  <c r="E792" i="1"/>
  <c r="F792" i="1"/>
  <c r="G792" i="1"/>
  <c r="H792" i="1"/>
  <c r="I792" i="1"/>
  <c r="J792" i="1"/>
  <c r="E793" i="1"/>
  <c r="F793" i="1"/>
  <c r="G793" i="1"/>
  <c r="H793" i="1"/>
  <c r="I793" i="1"/>
  <c r="J793" i="1"/>
  <c r="E794" i="1"/>
  <c r="F794" i="1"/>
  <c r="G794" i="1"/>
  <c r="H794" i="1"/>
  <c r="I794" i="1"/>
  <c r="J794" i="1"/>
  <c r="E795" i="1"/>
  <c r="F795" i="1"/>
  <c r="G795" i="1"/>
  <c r="H795" i="1"/>
  <c r="I795" i="1"/>
  <c r="J795" i="1"/>
  <c r="E796" i="1"/>
  <c r="F796" i="1"/>
  <c r="G796" i="1"/>
  <c r="H796" i="1"/>
  <c r="I796" i="1"/>
  <c r="J796" i="1"/>
  <c r="E797" i="1"/>
  <c r="F797" i="1"/>
  <c r="G797" i="1"/>
  <c r="H797" i="1"/>
  <c r="I797" i="1"/>
  <c r="J797" i="1"/>
  <c r="E798" i="1"/>
  <c r="F798" i="1"/>
  <c r="G798" i="1"/>
  <c r="H798" i="1"/>
  <c r="I798" i="1"/>
  <c r="J798" i="1"/>
  <c r="E799" i="1"/>
  <c r="F799" i="1"/>
  <c r="G799" i="1"/>
  <c r="H799" i="1"/>
  <c r="I799" i="1"/>
  <c r="J799" i="1"/>
  <c r="F2" i="1"/>
  <c r="G2" i="1"/>
  <c r="H2" i="1"/>
  <c r="I2" i="1"/>
  <c r="J2" i="1"/>
  <c r="K2" i="1"/>
  <c r="E2" i="1"/>
  <c r="G3" i="3" a="1"/>
  <c r="G3" i="3" s="1"/>
  <c r="G4" i="3" a="1"/>
  <c r="G4" i="3"/>
  <c r="G5" i="3" a="1"/>
  <c r="G5" i="3"/>
  <c r="G6" i="3" a="1"/>
  <c r="G6" i="3"/>
  <c r="G7" i="3" a="1"/>
  <c r="G7" i="3" s="1"/>
  <c r="G8" i="3" a="1"/>
  <c r="G8" i="3"/>
  <c r="G9" i="3" a="1"/>
  <c r="G9" i="3"/>
  <c r="G10" i="3" a="1"/>
  <c r="G10" i="3"/>
  <c r="G11" i="3" a="1"/>
  <c r="G11" i="3" s="1"/>
  <c r="G12" i="3" a="1"/>
  <c r="G12" i="3"/>
  <c r="G13" i="3" a="1"/>
  <c r="G13" i="3"/>
  <c r="G14" i="3" a="1"/>
  <c r="G14" i="3"/>
  <c r="G15" i="3" a="1"/>
  <c r="G15" i="3" s="1"/>
  <c r="G16" i="3" a="1"/>
  <c r="G16" i="3" s="1"/>
  <c r="G17" i="3" a="1"/>
  <c r="G17" i="3"/>
  <c r="G18" i="3" a="1"/>
  <c r="G18" i="3"/>
  <c r="G19" i="3" a="1"/>
  <c r="G19" i="3" s="1"/>
  <c r="G20" i="3" a="1"/>
  <c r="G20" i="3"/>
  <c r="G21" i="3" a="1"/>
  <c r="G21" i="3"/>
  <c r="G22" i="3" a="1"/>
  <c r="G22" i="3"/>
  <c r="G23" i="3" a="1"/>
  <c r="G23" i="3" s="1"/>
  <c r="G24" i="3" a="1"/>
  <c r="G24" i="3"/>
  <c r="G25" i="3" a="1"/>
  <c r="G25" i="3"/>
  <c r="G26" i="3" a="1"/>
  <c r="G26" i="3"/>
  <c r="G2" i="3" a="1"/>
  <c r="G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/>
  <c r="D11" i="3" a="1"/>
  <c r="D11" i="3" s="1"/>
  <c r="D12" i="3" a="1"/>
  <c r="D12" i="3" s="1"/>
  <c r="D13" i="3" a="1"/>
  <c r="D13" i="3"/>
  <c r="D14" i="3" a="1"/>
  <c r="D14" i="3"/>
  <c r="D15" i="3" a="1"/>
  <c r="D15" i="3" s="1"/>
  <c r="D16" i="3" a="1"/>
  <c r="D16" i="3" s="1"/>
  <c r="D17" i="3" a="1"/>
  <c r="D17" i="3"/>
  <c r="D18" i="3" a="1"/>
  <c r="D18" i="3"/>
  <c r="D19" i="3" a="1"/>
  <c r="D19" i="3" s="1"/>
  <c r="D20" i="3" a="1"/>
  <c r="D20" i="3" s="1"/>
  <c r="D21" i="3" a="1"/>
  <c r="D21" i="3"/>
  <c r="D22" i="3" a="1"/>
  <c r="D22" i="3"/>
  <c r="D23" i="3" a="1"/>
  <c r="D23" i="3" s="1"/>
  <c r="D24" i="3" a="1"/>
  <c r="D24" i="3" s="1"/>
  <c r="D25" i="3" a="1"/>
  <c r="D25" i="3"/>
  <c r="D26" i="3" a="1"/>
  <c r="D26" i="3"/>
  <c r="D2" i="3" a="1"/>
  <c r="D2" i="3" s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2" i="10"/>
  <c r="C2" i="10"/>
  <c r="B2" i="10"/>
  <c r="D2" i="10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" i="3" a="1"/>
  <c r="F2" i="3" s="1"/>
  <c r="E3" i="3" a="1"/>
  <c r="E3" i="3" s="1"/>
  <c r="E4" i="3" a="1"/>
  <c r="E4" i="3" s="1"/>
  <c r="E5" i="3" a="1"/>
  <c r="E5" i="3" s="1"/>
  <c r="E6" i="3" a="1"/>
  <c r="E6" i="3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" i="3" a="1"/>
  <c r="E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" i="3" a="1"/>
  <c r="C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" i="3" a="1"/>
  <c r="B2" i="3" s="1"/>
  <c r="D7" i="1"/>
  <c r="D4" i="1"/>
  <c r="D2" i="1"/>
  <c r="D8" i="1"/>
  <c r="D9" i="1"/>
  <c r="D5" i="1"/>
  <c r="D6" i="1"/>
  <c r="D11" i="1"/>
  <c r="D10" i="1"/>
  <c r="D13" i="1"/>
  <c r="D14" i="1"/>
  <c r="D12" i="1"/>
  <c r="D15" i="1"/>
  <c r="D17" i="1"/>
  <c r="D16" i="1"/>
  <c r="D19" i="1"/>
  <c r="D22" i="1"/>
  <c r="D20" i="1"/>
  <c r="D23" i="1"/>
  <c r="D18" i="1"/>
  <c r="D21" i="1"/>
  <c r="D24" i="1"/>
  <c r="D26" i="1"/>
  <c r="D27" i="1"/>
  <c r="D25" i="1"/>
  <c r="D29" i="1"/>
  <c r="D32" i="1"/>
  <c r="D30" i="1"/>
  <c r="D33" i="1"/>
  <c r="D31" i="1"/>
  <c r="D28" i="1"/>
  <c r="D36" i="1"/>
  <c r="D35" i="1"/>
  <c r="D37" i="1"/>
  <c r="D34" i="1"/>
  <c r="D38" i="1"/>
  <c r="D41" i="1"/>
  <c r="D47" i="1"/>
  <c r="D43" i="1"/>
  <c r="D40" i="1"/>
  <c r="D39" i="1"/>
  <c r="D46" i="1"/>
  <c r="D42" i="1"/>
  <c r="D49" i="1"/>
  <c r="D44" i="1"/>
  <c r="D48" i="1"/>
  <c r="D45" i="1"/>
  <c r="D50" i="1"/>
  <c r="D52" i="1"/>
  <c r="D51" i="1"/>
  <c r="D58" i="1"/>
  <c r="D54" i="1"/>
  <c r="D56" i="1"/>
  <c r="D53" i="1"/>
  <c r="D57" i="1"/>
  <c r="D55" i="1"/>
  <c r="D60" i="1"/>
  <c r="D59" i="1"/>
  <c r="D61" i="1"/>
  <c r="D63" i="1"/>
  <c r="D62" i="1"/>
  <c r="D64" i="1"/>
  <c r="D65" i="1"/>
  <c r="D66" i="1"/>
  <c r="D68" i="1"/>
  <c r="D67" i="1"/>
  <c r="D71" i="1"/>
  <c r="D70" i="1"/>
  <c r="D69" i="1"/>
  <c r="D72" i="1"/>
  <c r="D73" i="1"/>
  <c r="D74" i="1"/>
  <c r="D76" i="1"/>
  <c r="D78" i="1"/>
  <c r="D80" i="1"/>
  <c r="D82" i="1"/>
  <c r="D75" i="1"/>
  <c r="D81" i="1"/>
  <c r="D77" i="1"/>
  <c r="D79" i="1"/>
  <c r="D85" i="1"/>
  <c r="D86" i="1"/>
  <c r="D83" i="1"/>
  <c r="D84" i="1"/>
  <c r="D87" i="1"/>
  <c r="D90" i="1"/>
  <c r="D89" i="1"/>
  <c r="D92" i="1"/>
  <c r="D88" i="1"/>
  <c r="D94" i="1"/>
  <c r="D91" i="1"/>
  <c r="D93" i="1"/>
  <c r="D95" i="1"/>
  <c r="D96" i="1"/>
  <c r="D97" i="1"/>
  <c r="D98" i="1"/>
  <c r="D100" i="1"/>
  <c r="D99" i="1"/>
  <c r="D103" i="1"/>
  <c r="D104" i="1"/>
  <c r="D102" i="1"/>
  <c r="D101" i="1"/>
  <c r="D110" i="1"/>
  <c r="D106" i="1"/>
  <c r="D105" i="1"/>
  <c r="D109" i="1"/>
  <c r="D108" i="1"/>
  <c r="D107" i="1"/>
  <c r="D111" i="1"/>
  <c r="D112" i="1"/>
  <c r="D118" i="1"/>
  <c r="D113" i="1"/>
  <c r="D114" i="1"/>
  <c r="D116" i="1"/>
  <c r="D120" i="1"/>
  <c r="D117" i="1"/>
  <c r="D115" i="1"/>
  <c r="D119" i="1"/>
  <c r="D121" i="1"/>
  <c r="D124" i="1"/>
  <c r="D125" i="1"/>
  <c r="D122" i="1"/>
  <c r="D123" i="1"/>
  <c r="D127" i="1"/>
  <c r="D128" i="1"/>
  <c r="D126" i="1"/>
  <c r="D129" i="1"/>
  <c r="D131" i="1"/>
  <c r="D132" i="1"/>
  <c r="D134" i="1"/>
  <c r="D130" i="1"/>
  <c r="D137" i="1"/>
  <c r="D135" i="1"/>
  <c r="D133" i="1"/>
  <c r="D136" i="1"/>
  <c r="D139" i="1"/>
  <c r="D140" i="1"/>
  <c r="D138" i="1"/>
  <c r="D141" i="1"/>
  <c r="D142" i="1"/>
  <c r="D149" i="1"/>
  <c r="D143" i="1"/>
  <c r="D150" i="1"/>
  <c r="D146" i="1"/>
  <c r="D144" i="1"/>
  <c r="D152" i="1"/>
  <c r="D145" i="1"/>
  <c r="D151" i="1"/>
  <c r="D148" i="1"/>
  <c r="D147" i="1"/>
  <c r="D155" i="1"/>
  <c r="D153" i="1"/>
  <c r="D156" i="1"/>
  <c r="D154" i="1"/>
  <c r="D157" i="1"/>
  <c r="D158" i="1"/>
  <c r="D159" i="1"/>
  <c r="D160" i="1"/>
  <c r="D161" i="1"/>
  <c r="D181" i="1"/>
  <c r="D162" i="1"/>
  <c r="D166" i="1"/>
  <c r="D164" i="1"/>
  <c r="D163" i="1"/>
  <c r="D167" i="1"/>
  <c r="D165" i="1"/>
  <c r="D171" i="1"/>
  <c r="D168" i="1"/>
  <c r="D173" i="1"/>
  <c r="D172" i="1"/>
  <c r="D170" i="1"/>
  <c r="D169" i="1"/>
  <c r="D179" i="1"/>
  <c r="D174" i="1"/>
  <c r="D177" i="1"/>
  <c r="D185" i="1"/>
  <c r="D183" i="1"/>
  <c r="D176" i="1"/>
  <c r="D175" i="1"/>
  <c r="D180" i="1"/>
  <c r="D178" i="1"/>
  <c r="D186" i="1"/>
  <c r="D184" i="1"/>
  <c r="D187" i="1"/>
  <c r="D182" i="1"/>
  <c r="D188" i="1"/>
  <c r="D189" i="1"/>
  <c r="D190" i="1"/>
  <c r="D191" i="1"/>
  <c r="D193" i="1"/>
  <c r="D192" i="1"/>
  <c r="D225" i="1"/>
  <c r="D194" i="1"/>
  <c r="D198" i="1"/>
  <c r="D197" i="1"/>
  <c r="D195" i="1"/>
  <c r="D196" i="1"/>
  <c r="D199" i="1"/>
  <c r="D201" i="1"/>
  <c r="D203" i="1"/>
  <c r="D202" i="1"/>
  <c r="D200" i="1"/>
  <c r="D206" i="1"/>
  <c r="D204" i="1"/>
  <c r="D205" i="1"/>
  <c r="D210" i="1"/>
  <c r="D211" i="1"/>
  <c r="D209" i="1"/>
  <c r="D212" i="1"/>
  <c r="D207" i="1"/>
  <c r="D208" i="1"/>
  <c r="D222" i="1"/>
  <c r="D214" i="1"/>
  <c r="D217" i="1"/>
  <c r="D213" i="1"/>
  <c r="D216" i="1"/>
  <c r="D219" i="1"/>
  <c r="D221" i="1"/>
  <c r="D218" i="1"/>
  <c r="D215" i="1"/>
  <c r="D220" i="1"/>
  <c r="D223" i="1"/>
  <c r="D224" i="1"/>
  <c r="D250" i="1"/>
  <c r="D229" i="1"/>
  <c r="D226" i="1"/>
  <c r="D227" i="1"/>
  <c r="D228" i="1"/>
  <c r="D230" i="1"/>
  <c r="D231" i="1"/>
  <c r="D234" i="1"/>
  <c r="D236" i="1"/>
  <c r="D233" i="1"/>
  <c r="D239" i="1"/>
  <c r="D232" i="1"/>
  <c r="D238" i="1"/>
  <c r="D243" i="1"/>
  <c r="D241" i="1"/>
  <c r="D235" i="1"/>
  <c r="D240" i="1"/>
  <c r="D237" i="1"/>
  <c r="D244" i="1"/>
  <c r="D242" i="1"/>
  <c r="D245" i="1"/>
  <c r="D247" i="1"/>
  <c r="D248" i="1"/>
  <c r="D246" i="1"/>
  <c r="D249" i="1"/>
  <c r="D251" i="1"/>
  <c r="D253" i="1"/>
  <c r="D255" i="1"/>
  <c r="D252" i="1"/>
  <c r="D254" i="1"/>
  <c r="D257" i="1"/>
  <c r="D256" i="1"/>
  <c r="D268" i="1"/>
  <c r="D258" i="1"/>
  <c r="D259" i="1"/>
  <c r="D260" i="1"/>
  <c r="D261" i="1"/>
  <c r="D262" i="1"/>
  <c r="D263" i="1"/>
  <c r="D264" i="1"/>
  <c r="D266" i="1"/>
  <c r="D265" i="1"/>
  <c r="D267" i="1"/>
  <c r="D272" i="1"/>
  <c r="D271" i="1"/>
  <c r="D270" i="1"/>
  <c r="D269" i="1"/>
  <c r="D275" i="1"/>
  <c r="D278" i="1"/>
  <c r="D273" i="1"/>
  <c r="D274" i="1"/>
  <c r="D280" i="1"/>
  <c r="D276" i="1"/>
  <c r="D279" i="1"/>
  <c r="D284" i="1"/>
  <c r="D277" i="1"/>
  <c r="D281" i="1"/>
  <c r="D282" i="1"/>
  <c r="D283" i="1"/>
  <c r="D286" i="1"/>
  <c r="D285" i="1"/>
  <c r="D287" i="1"/>
  <c r="D288" i="1"/>
  <c r="D289" i="1"/>
  <c r="D310" i="1"/>
  <c r="D290" i="1"/>
  <c r="D293" i="1"/>
  <c r="D292" i="1"/>
  <c r="D294" i="1"/>
  <c r="D291" i="1"/>
  <c r="D318" i="1"/>
  <c r="D297" i="1"/>
  <c r="D296" i="1"/>
  <c r="D295" i="1"/>
  <c r="D300" i="1"/>
  <c r="D298" i="1"/>
  <c r="D299" i="1"/>
  <c r="D301" i="1"/>
  <c r="D314" i="1"/>
  <c r="D303" i="1"/>
  <c r="D304" i="1"/>
  <c r="D306" i="1"/>
  <c r="D305" i="1"/>
  <c r="D302" i="1"/>
  <c r="D308" i="1"/>
  <c r="D315" i="1"/>
  <c r="D307" i="1"/>
  <c r="D311" i="1"/>
  <c r="D313" i="1"/>
  <c r="D309" i="1"/>
  <c r="D312" i="1"/>
  <c r="D316" i="1"/>
  <c r="D317" i="1"/>
  <c r="D319" i="1"/>
  <c r="D320" i="1"/>
  <c r="D321" i="1"/>
  <c r="D341" i="1"/>
  <c r="D322" i="1"/>
  <c r="D326" i="1"/>
  <c r="D323" i="1"/>
  <c r="D324" i="1"/>
  <c r="D325" i="1"/>
  <c r="D329" i="1"/>
  <c r="D328" i="1"/>
  <c r="D331" i="1"/>
  <c r="D327" i="1"/>
  <c r="D330" i="1"/>
  <c r="D334" i="1"/>
  <c r="D332" i="1"/>
  <c r="D333" i="1"/>
  <c r="D335" i="1"/>
  <c r="D336" i="1"/>
  <c r="D337" i="1"/>
  <c r="D339" i="1"/>
  <c r="D346" i="1"/>
  <c r="D340" i="1"/>
  <c r="D338" i="1"/>
  <c r="D343" i="1"/>
  <c r="D342" i="1"/>
  <c r="D345" i="1"/>
  <c r="D344" i="1"/>
  <c r="D348" i="1"/>
  <c r="D353" i="1"/>
  <c r="D349" i="1"/>
  <c r="D347" i="1"/>
  <c r="D350" i="1"/>
  <c r="D352" i="1"/>
  <c r="D351" i="1"/>
  <c r="D366" i="1"/>
  <c r="D356" i="1"/>
  <c r="D357" i="1"/>
  <c r="D355" i="1"/>
  <c r="D354" i="1"/>
  <c r="D362" i="1"/>
  <c r="D360" i="1"/>
  <c r="D358" i="1"/>
  <c r="D363" i="1"/>
  <c r="D359" i="1"/>
  <c r="D361" i="1"/>
  <c r="D365" i="1"/>
  <c r="D364" i="1"/>
  <c r="D373" i="1"/>
  <c r="D367" i="1"/>
  <c r="D368" i="1"/>
  <c r="D369" i="1"/>
  <c r="D371" i="1"/>
  <c r="D370" i="1"/>
  <c r="D376" i="1"/>
  <c r="D375" i="1"/>
  <c r="D377" i="1"/>
  <c r="D372" i="1"/>
  <c r="D381" i="1"/>
  <c r="D374" i="1"/>
  <c r="D379" i="1"/>
  <c r="D380" i="1"/>
  <c r="D378" i="1"/>
  <c r="D384" i="1"/>
  <c r="D382" i="1"/>
  <c r="D383" i="1"/>
  <c r="D385" i="1"/>
  <c r="D405" i="1"/>
  <c r="D386" i="1"/>
  <c r="D390" i="1"/>
  <c r="D387" i="1"/>
  <c r="D388" i="1"/>
  <c r="D389" i="1"/>
  <c r="D391" i="1"/>
  <c r="D393" i="1"/>
  <c r="D392" i="1"/>
  <c r="D411" i="1"/>
  <c r="D408" i="1"/>
  <c r="D394" i="1"/>
  <c r="D395" i="1"/>
  <c r="D399" i="1"/>
  <c r="D398" i="1"/>
  <c r="D396" i="1"/>
  <c r="D397" i="1"/>
  <c r="D400" i="1"/>
  <c r="D402" i="1"/>
  <c r="D401" i="1"/>
  <c r="D406" i="1"/>
  <c r="D404" i="1"/>
  <c r="D403" i="1"/>
  <c r="D410" i="1"/>
  <c r="D407" i="1"/>
  <c r="D413" i="1"/>
  <c r="D409" i="1"/>
  <c r="D412" i="1"/>
  <c r="D415" i="1"/>
  <c r="D414" i="1"/>
  <c r="D416" i="1"/>
  <c r="D417" i="1"/>
  <c r="D435" i="1"/>
  <c r="D434" i="1"/>
  <c r="D421" i="1"/>
  <c r="D423" i="1"/>
  <c r="D422" i="1"/>
  <c r="D418" i="1"/>
  <c r="D420" i="1"/>
  <c r="D419" i="1"/>
  <c r="D424" i="1"/>
  <c r="D427" i="1"/>
  <c r="D428" i="1"/>
  <c r="D425" i="1"/>
  <c r="D426" i="1"/>
  <c r="D431" i="1"/>
  <c r="D430" i="1"/>
  <c r="D429" i="1"/>
  <c r="D436" i="1"/>
  <c r="D432" i="1"/>
  <c r="D437" i="1"/>
  <c r="D433" i="1"/>
  <c r="D439" i="1"/>
  <c r="D438" i="1"/>
  <c r="D440" i="1"/>
  <c r="D442" i="1"/>
  <c r="D448" i="1"/>
  <c r="D443" i="1"/>
  <c r="D441" i="1"/>
  <c r="D444" i="1"/>
  <c r="D445" i="1"/>
  <c r="D447" i="1"/>
  <c r="D446" i="1"/>
  <c r="D449" i="1"/>
  <c r="D461" i="1"/>
  <c r="D450" i="1"/>
  <c r="D451" i="1"/>
  <c r="D452" i="1"/>
  <c r="D454" i="1"/>
  <c r="D456" i="1"/>
  <c r="D453" i="1"/>
  <c r="D458" i="1"/>
  <c r="D455" i="1"/>
  <c r="D457" i="1"/>
  <c r="D464" i="1"/>
  <c r="D460" i="1"/>
  <c r="D463" i="1"/>
  <c r="D459" i="1"/>
  <c r="D462" i="1"/>
  <c r="D469" i="1"/>
  <c r="D474" i="1"/>
  <c r="D468" i="1"/>
  <c r="D466" i="1"/>
  <c r="D465" i="1"/>
  <c r="D467" i="1"/>
  <c r="D473" i="1"/>
  <c r="D472" i="1"/>
  <c r="D471" i="1"/>
  <c r="D475" i="1"/>
  <c r="D470" i="1"/>
  <c r="D478" i="1"/>
  <c r="D477" i="1"/>
  <c r="D476" i="1"/>
  <c r="D479" i="1"/>
  <c r="D480" i="1"/>
  <c r="D481" i="1"/>
  <c r="D483" i="1"/>
  <c r="D482" i="1"/>
  <c r="D484" i="1"/>
  <c r="D485" i="1"/>
  <c r="D489" i="1"/>
  <c r="D486" i="1"/>
  <c r="D488" i="1"/>
  <c r="D487" i="1"/>
  <c r="D491" i="1"/>
  <c r="D492" i="1"/>
  <c r="D490" i="1"/>
  <c r="D493" i="1"/>
  <c r="D500" i="1"/>
  <c r="D494" i="1"/>
  <c r="D499" i="1"/>
  <c r="D502" i="1"/>
  <c r="D497" i="1"/>
  <c r="D496" i="1"/>
  <c r="D495" i="1"/>
  <c r="D504" i="1"/>
  <c r="D498" i="1"/>
  <c r="D503" i="1"/>
  <c r="D501" i="1"/>
  <c r="D505" i="1"/>
  <c r="D506" i="1"/>
  <c r="D508" i="1"/>
  <c r="D507" i="1"/>
  <c r="D511" i="1"/>
  <c r="D509" i="1"/>
  <c r="D510" i="1"/>
  <c r="D512" i="1"/>
  <c r="D513" i="1"/>
  <c r="D534" i="1"/>
  <c r="D514" i="1"/>
  <c r="D520" i="1"/>
  <c r="D517" i="1"/>
  <c r="D516" i="1"/>
  <c r="D519" i="1"/>
  <c r="D518" i="1"/>
  <c r="D515" i="1"/>
  <c r="D524" i="1"/>
  <c r="D521" i="1"/>
  <c r="D528" i="1"/>
  <c r="D526" i="1"/>
  <c r="D525" i="1"/>
  <c r="D522" i="1"/>
  <c r="D533" i="1"/>
  <c r="D523" i="1"/>
  <c r="D529" i="1"/>
  <c r="D536" i="1"/>
  <c r="D532" i="1"/>
  <c r="D527" i="1"/>
  <c r="D530" i="1"/>
  <c r="D531" i="1"/>
  <c r="D535" i="1"/>
  <c r="D537" i="1"/>
  <c r="D538" i="1"/>
  <c r="D543" i="1"/>
  <c r="D539" i="1"/>
  <c r="D540" i="1"/>
  <c r="D541" i="1"/>
  <c r="D542" i="1"/>
  <c r="D544" i="1"/>
  <c r="D545" i="1"/>
  <c r="D550" i="1"/>
  <c r="D547" i="1"/>
  <c r="D546" i="1"/>
  <c r="D548" i="1"/>
  <c r="D549" i="1"/>
  <c r="D552" i="1"/>
  <c r="D551" i="1"/>
  <c r="D553" i="1"/>
  <c r="D554" i="1"/>
  <c r="D555" i="1"/>
  <c r="D560" i="1"/>
  <c r="D559" i="1"/>
  <c r="D556" i="1"/>
  <c r="D558" i="1"/>
  <c r="D561" i="1"/>
  <c r="D564" i="1"/>
  <c r="D563" i="1"/>
  <c r="D557" i="1"/>
  <c r="D562" i="1"/>
  <c r="D565" i="1"/>
  <c r="D566" i="1"/>
  <c r="D567" i="1"/>
  <c r="D575" i="1"/>
  <c r="D570" i="1"/>
  <c r="D571" i="1"/>
  <c r="D568" i="1"/>
  <c r="D572" i="1"/>
  <c r="D576" i="1"/>
  <c r="D573" i="1"/>
  <c r="D569" i="1"/>
  <c r="D574" i="1"/>
  <c r="D577" i="1"/>
  <c r="D578" i="1"/>
  <c r="D580" i="1"/>
  <c r="D581" i="1"/>
  <c r="D579" i="1"/>
  <c r="D582" i="1"/>
  <c r="D586" i="1"/>
  <c r="D585" i="1"/>
  <c r="D583" i="1"/>
  <c r="D587" i="1"/>
  <c r="D584" i="1"/>
  <c r="D588" i="1"/>
  <c r="D591" i="1"/>
  <c r="D596" i="1"/>
  <c r="D593" i="1"/>
  <c r="D594" i="1"/>
  <c r="D589" i="1"/>
  <c r="D590" i="1"/>
  <c r="D595" i="1"/>
  <c r="D592" i="1"/>
  <c r="D597" i="1"/>
  <c r="D598" i="1"/>
  <c r="D600" i="1"/>
  <c r="D601" i="1"/>
  <c r="D599" i="1"/>
  <c r="D603" i="1"/>
  <c r="D602" i="1"/>
  <c r="D605" i="1"/>
  <c r="D606" i="1"/>
  <c r="D604" i="1"/>
  <c r="D608" i="1"/>
  <c r="D607" i="1"/>
  <c r="D609" i="1"/>
  <c r="D626" i="1"/>
  <c r="D611" i="1"/>
  <c r="D610" i="1"/>
  <c r="D617" i="1"/>
  <c r="D614" i="1"/>
  <c r="D616" i="1"/>
  <c r="D629" i="1"/>
  <c r="D613" i="1"/>
  <c r="D612" i="1"/>
  <c r="D621" i="1"/>
  <c r="D619" i="1"/>
  <c r="D623" i="1"/>
  <c r="D622" i="1"/>
  <c r="D615" i="1"/>
  <c r="D618" i="1"/>
  <c r="D620" i="1"/>
  <c r="D624" i="1"/>
  <c r="D625" i="1"/>
  <c r="D627" i="1"/>
  <c r="D628" i="1"/>
  <c r="D636" i="1"/>
  <c r="D633" i="1"/>
  <c r="D631" i="1"/>
  <c r="D630" i="1"/>
  <c r="D637" i="1"/>
  <c r="D634" i="1"/>
  <c r="D632" i="1"/>
  <c r="D635" i="1"/>
  <c r="D638" i="1"/>
  <c r="D639" i="1"/>
  <c r="D641" i="1"/>
  <c r="D640" i="1"/>
  <c r="D647" i="1"/>
  <c r="D651" i="1"/>
  <c r="D644" i="1"/>
  <c r="D645" i="1"/>
  <c r="D642" i="1"/>
  <c r="D643" i="1"/>
  <c r="D646" i="1"/>
  <c r="D652" i="1"/>
  <c r="D656" i="1"/>
  <c r="D653" i="1"/>
  <c r="D648" i="1"/>
  <c r="D659" i="1"/>
  <c r="D650" i="1"/>
  <c r="D649" i="1"/>
  <c r="D657" i="1"/>
  <c r="D660" i="1"/>
  <c r="D658" i="1"/>
  <c r="D654" i="1"/>
  <c r="D655" i="1"/>
  <c r="D665" i="1"/>
  <c r="D661" i="1"/>
  <c r="D663" i="1"/>
  <c r="D666" i="1"/>
  <c r="D664" i="1"/>
  <c r="D662" i="1"/>
  <c r="D671" i="1"/>
  <c r="D670" i="1"/>
  <c r="D669" i="1"/>
  <c r="D672" i="1"/>
  <c r="D668" i="1"/>
  <c r="D667" i="1"/>
  <c r="D673" i="1"/>
  <c r="D675" i="1"/>
  <c r="D674" i="1"/>
  <c r="D683" i="1"/>
  <c r="D684" i="1"/>
  <c r="D677" i="1"/>
  <c r="D676" i="1"/>
  <c r="D680" i="1"/>
  <c r="D679" i="1"/>
  <c r="D678" i="1"/>
  <c r="D687" i="1"/>
  <c r="D685" i="1"/>
  <c r="D682" i="1"/>
  <c r="D681" i="1"/>
  <c r="D686" i="1"/>
  <c r="D688" i="1"/>
  <c r="D690" i="1"/>
  <c r="D691" i="1"/>
  <c r="D695" i="1"/>
  <c r="D689" i="1"/>
  <c r="D693" i="1"/>
  <c r="D694" i="1"/>
  <c r="D692" i="1"/>
  <c r="D696" i="1"/>
  <c r="D699" i="1"/>
  <c r="D698" i="1"/>
  <c r="D703" i="1"/>
  <c r="D697" i="1"/>
  <c r="D701" i="1"/>
  <c r="D704" i="1"/>
  <c r="D702" i="1"/>
  <c r="D700" i="1"/>
  <c r="D705" i="1"/>
  <c r="D732" i="1"/>
  <c r="D706" i="1"/>
  <c r="D707" i="1"/>
  <c r="D708" i="1"/>
  <c r="D710" i="1"/>
  <c r="D709" i="1"/>
  <c r="D711" i="1"/>
  <c r="D717" i="1"/>
  <c r="D713" i="1"/>
  <c r="D714" i="1"/>
  <c r="D715" i="1"/>
  <c r="D712" i="1"/>
  <c r="D723" i="1"/>
  <c r="D721" i="1"/>
  <c r="D720" i="1"/>
  <c r="D716" i="1"/>
  <c r="D719" i="1"/>
  <c r="D718" i="1"/>
  <c r="D727" i="1"/>
  <c r="D722" i="1"/>
  <c r="D724" i="1"/>
  <c r="D726" i="1"/>
  <c r="D729" i="1"/>
  <c r="D728" i="1"/>
  <c r="D725" i="1"/>
  <c r="D730" i="1"/>
  <c r="D731" i="1"/>
  <c r="D733" i="1"/>
  <c r="D735" i="1"/>
  <c r="D734" i="1"/>
  <c r="D736" i="1"/>
  <c r="D737" i="1"/>
  <c r="D739" i="1"/>
  <c r="D738" i="1"/>
  <c r="D744" i="1"/>
  <c r="D740" i="1"/>
  <c r="D746" i="1"/>
  <c r="D741" i="1"/>
  <c r="D745" i="1"/>
  <c r="D742" i="1"/>
  <c r="D743" i="1"/>
  <c r="D747" i="1"/>
  <c r="D748" i="1"/>
  <c r="D749" i="1"/>
  <c r="D752" i="1"/>
  <c r="D753" i="1"/>
  <c r="D750" i="1"/>
  <c r="D756" i="1"/>
  <c r="D757" i="1"/>
  <c r="D754" i="1"/>
  <c r="D755" i="1"/>
  <c r="D751" i="1"/>
  <c r="D760" i="1"/>
  <c r="D758" i="1"/>
  <c r="D759" i="1"/>
  <c r="D761" i="1"/>
  <c r="D764" i="1"/>
  <c r="D763" i="1"/>
  <c r="D766" i="1"/>
  <c r="D762" i="1"/>
  <c r="D765" i="1"/>
  <c r="D767" i="1"/>
  <c r="D768" i="1"/>
  <c r="D769" i="1"/>
  <c r="D770" i="1"/>
  <c r="D771" i="1"/>
  <c r="D775" i="1"/>
  <c r="D773" i="1"/>
  <c r="D772" i="1"/>
  <c r="D774" i="1"/>
  <c r="D785" i="1"/>
  <c r="D778" i="1"/>
  <c r="D777" i="1"/>
  <c r="D781" i="1"/>
  <c r="D784" i="1"/>
  <c r="D776" i="1"/>
  <c r="D786" i="1"/>
  <c r="D779" i="1"/>
  <c r="D782" i="1"/>
  <c r="D780" i="1"/>
  <c r="D783" i="1"/>
  <c r="D788" i="1"/>
  <c r="D790" i="1"/>
  <c r="D789" i="1"/>
  <c r="D787" i="1"/>
  <c r="D795" i="1"/>
  <c r="D794" i="1"/>
  <c r="D791" i="1"/>
  <c r="D793" i="1"/>
  <c r="D792" i="1"/>
  <c r="D796" i="1"/>
  <c r="D798" i="1"/>
  <c r="D799" i="1"/>
  <c r="D797" i="1"/>
  <c r="D3" i="1"/>
  <c r="AJ36" i="1"/>
  <c r="AJ411" i="1"/>
  <c r="AJ481" i="1"/>
  <c r="AJ570" i="1"/>
  <c r="AJ655" i="1"/>
  <c r="AJ719" i="1"/>
  <c r="AJ786" i="1" l="1"/>
  <c r="AJ778" i="1"/>
  <c r="AJ754" i="1"/>
  <c r="AJ746" i="1"/>
  <c r="AI766" i="1"/>
  <c r="AJ722" i="1"/>
  <c r="AI726" i="1"/>
  <c r="AI727" i="1"/>
  <c r="AJ690" i="1"/>
  <c r="AI703" i="1"/>
  <c r="AJ658" i="1"/>
  <c r="AI665" i="1"/>
  <c r="AJ626" i="1"/>
  <c r="AI619" i="1"/>
  <c r="AJ630" i="1"/>
  <c r="AI586" i="1"/>
  <c r="AI604" i="1"/>
  <c r="AI574" i="1"/>
  <c r="AJ554" i="1"/>
  <c r="AJ538" i="1"/>
  <c r="AI537" i="1"/>
  <c r="AI523" i="1"/>
  <c r="AJ506" i="1"/>
  <c r="AJ490" i="1"/>
  <c r="AI491" i="1"/>
  <c r="AJ474" i="1"/>
  <c r="AJ466" i="1"/>
  <c r="AI458" i="1"/>
  <c r="AJ442" i="1"/>
  <c r="AJ434" i="1"/>
  <c r="AI419" i="1"/>
  <c r="AI396" i="1"/>
  <c r="AJ378" i="1"/>
  <c r="AI376" i="1"/>
  <c r="AJ366" i="1"/>
  <c r="AJ346" i="1"/>
  <c r="AJ322" i="1"/>
  <c r="AJ314" i="1"/>
  <c r="AJ306" i="1"/>
  <c r="AJ313" i="1"/>
  <c r="AI285" i="1"/>
  <c r="AJ271" i="1"/>
  <c r="AJ250" i="1"/>
  <c r="AI235" i="1"/>
  <c r="AI236" i="1"/>
  <c r="AJ218" i="1"/>
  <c r="AJ202" i="1"/>
  <c r="AJ216" i="1"/>
  <c r="AJ186" i="1"/>
  <c r="AI185" i="1"/>
  <c r="AJ146" i="1"/>
  <c r="AI157" i="1"/>
  <c r="AJ122" i="1"/>
  <c r="AJ114" i="1"/>
  <c r="AJ103" i="1"/>
  <c r="AJ90" i="1"/>
  <c r="AJ74" i="1"/>
  <c r="AJ18" i="1"/>
  <c r="AI5" i="1"/>
  <c r="AI220" i="1"/>
  <c r="AI512" i="1"/>
  <c r="H17" i="3" a="1"/>
  <c r="H17" i="3" s="1"/>
  <c r="H8" i="3" a="1"/>
  <c r="H8" i="3" s="1"/>
  <c r="AI2" i="1"/>
  <c r="AI354" i="1"/>
  <c r="AI781" i="1"/>
  <c r="AI260" i="1"/>
  <c r="AI211" i="1"/>
  <c r="AI620" i="1"/>
  <c r="AI161" i="1"/>
  <c r="AI776" i="1"/>
  <c r="AI784" i="1"/>
  <c r="AI785" i="1"/>
  <c r="AI793" i="1"/>
  <c r="AI770" i="1"/>
  <c r="AI778" i="1"/>
  <c r="AI794" i="1"/>
  <c r="AI782" i="1"/>
  <c r="AI790" i="1"/>
  <c r="AI779" i="1"/>
  <c r="AI773" i="1"/>
  <c r="AI787" i="1"/>
  <c r="AI798" i="1"/>
  <c r="AI775" i="1"/>
  <c r="AI166" i="1"/>
  <c r="AI174" i="1"/>
  <c r="AI182" i="1"/>
  <c r="AI167" i="1"/>
  <c r="AI191" i="1"/>
  <c r="AI184" i="1"/>
  <c r="AL184" i="1" s="1"/>
  <c r="AI162" i="1"/>
  <c r="AI173" i="1"/>
  <c r="AI188" i="1"/>
  <c r="AI178" i="1"/>
  <c r="AI189" i="1"/>
  <c r="AI169" i="1"/>
  <c r="AI180" i="1"/>
  <c r="AJ187" i="1"/>
  <c r="AJ181" i="1"/>
  <c r="AI172" i="1"/>
  <c r="AJ162" i="1"/>
  <c r="AI181" i="1"/>
  <c r="AL181" i="1" s="1"/>
  <c r="AI70" i="1"/>
  <c r="AI86" i="1"/>
  <c r="AI79" i="1"/>
  <c r="AI95" i="1"/>
  <c r="AI72" i="1"/>
  <c r="AI85" i="1"/>
  <c r="AI89" i="1"/>
  <c r="AI66" i="1"/>
  <c r="AI77" i="1"/>
  <c r="AI91" i="1"/>
  <c r="AJ92" i="1"/>
  <c r="AI92" i="1"/>
  <c r="AJ88" i="1"/>
  <c r="AJ68" i="1"/>
  <c r="AJ97" i="1"/>
  <c r="AJ71" i="1"/>
  <c r="AI69" i="1"/>
  <c r="AI97" i="1"/>
  <c r="AJ73" i="1"/>
  <c r="AI76" i="1"/>
  <c r="AI81" i="1"/>
  <c r="AI82" i="1"/>
  <c r="AJ716" i="1"/>
  <c r="AJ281" i="1"/>
  <c r="AJ33" i="1"/>
  <c r="AI780" i="1"/>
  <c r="AI676" i="1"/>
  <c r="AI556" i="1"/>
  <c r="AI333" i="1"/>
  <c r="AJ793" i="1"/>
  <c r="AJ785" i="1"/>
  <c r="AJ777" i="1"/>
  <c r="AJ761" i="1"/>
  <c r="AJ745" i="1"/>
  <c r="AJ729" i="1"/>
  <c r="AI732" i="1"/>
  <c r="AJ705" i="1"/>
  <c r="AJ689" i="1"/>
  <c r="AJ625" i="1"/>
  <c r="AI637" i="1"/>
  <c r="AJ553" i="1"/>
  <c r="AI425" i="1"/>
  <c r="AJ417" i="1"/>
  <c r="AI274" i="1"/>
  <c r="AJ177" i="1"/>
  <c r="AJ161" i="1"/>
  <c r="AI145" i="1"/>
  <c r="AI90" i="1"/>
  <c r="AL90" i="1" s="1"/>
  <c r="AI37" i="1"/>
  <c r="AI712" i="1"/>
  <c r="AI720" i="1"/>
  <c r="AI728" i="1"/>
  <c r="AI736" i="1"/>
  <c r="AI729" i="1"/>
  <c r="AI706" i="1"/>
  <c r="AI730" i="1"/>
  <c r="AL730" i="1" s="1"/>
  <c r="AI707" i="1"/>
  <c r="AI718" i="1"/>
  <c r="AJ724" i="1"/>
  <c r="AJ725" i="1"/>
  <c r="AI708" i="1"/>
  <c r="AI733" i="1"/>
  <c r="AJ709" i="1"/>
  <c r="AI723" i="1"/>
  <c r="AI734" i="1"/>
  <c r="AI715" i="1"/>
  <c r="AI735" i="1"/>
  <c r="AJ717" i="1"/>
  <c r="AJ735" i="1"/>
  <c r="AI510" i="1"/>
  <c r="AI506" i="1"/>
  <c r="AL506" i="1" s="1"/>
  <c r="AI497" i="1"/>
  <c r="AI498" i="1"/>
  <c r="AI492" i="1"/>
  <c r="AJ482" i="1"/>
  <c r="AI493" i="1"/>
  <c r="AJ484" i="1"/>
  <c r="AJ487" i="1"/>
  <c r="AI499" i="1"/>
  <c r="AI489" i="1"/>
  <c r="AI482" i="1"/>
  <c r="AI500" i="1"/>
  <c r="AJ511" i="1"/>
  <c r="AJ502" i="1"/>
  <c r="AI483" i="1"/>
  <c r="AI501" i="1"/>
  <c r="AI478" i="1"/>
  <c r="AI455" i="1"/>
  <c r="AI463" i="1"/>
  <c r="AI471" i="1"/>
  <c r="AI479" i="1"/>
  <c r="AI452" i="1"/>
  <c r="AI464" i="1"/>
  <c r="AI474" i="1"/>
  <c r="AI459" i="1"/>
  <c r="AI477" i="1"/>
  <c r="AJ450" i="1"/>
  <c r="AI480" i="1"/>
  <c r="AJ451" i="1"/>
  <c r="AI461" i="1"/>
  <c r="AI467" i="1"/>
  <c r="AJ469" i="1"/>
  <c r="AI450" i="1"/>
  <c r="AI468" i="1"/>
  <c r="AJ468" i="1"/>
  <c r="AI451" i="1"/>
  <c r="AI431" i="1"/>
  <c r="AI439" i="1"/>
  <c r="AI447" i="1"/>
  <c r="AI420" i="1"/>
  <c r="AI442" i="1"/>
  <c r="AI433" i="1"/>
  <c r="AI424" i="1"/>
  <c r="AI444" i="1"/>
  <c r="AI426" i="1"/>
  <c r="AI427" i="1"/>
  <c r="AI445" i="1"/>
  <c r="AJ435" i="1"/>
  <c r="AI436" i="1"/>
  <c r="AI428" i="1"/>
  <c r="AI448" i="1"/>
  <c r="AJ423" i="1"/>
  <c r="AJ429" i="1"/>
  <c r="AI390" i="1"/>
  <c r="AI414" i="1"/>
  <c r="AI407" i="1"/>
  <c r="AI388" i="1"/>
  <c r="AI389" i="1"/>
  <c r="AI411" i="1"/>
  <c r="AI402" i="1"/>
  <c r="AI394" i="1"/>
  <c r="AI404" i="1"/>
  <c r="AI416" i="1"/>
  <c r="AI403" i="1"/>
  <c r="AI386" i="1"/>
  <c r="AI408" i="1"/>
  <c r="AI417" i="1"/>
  <c r="AI409" i="1"/>
  <c r="AJ386" i="1"/>
  <c r="AJ415" i="1"/>
  <c r="AI238" i="1"/>
  <c r="AI239" i="1"/>
  <c r="AI255" i="1"/>
  <c r="AI226" i="1"/>
  <c r="AI237" i="1"/>
  <c r="AI251" i="1"/>
  <c r="AI252" i="1"/>
  <c r="AI242" i="1"/>
  <c r="AI253" i="1"/>
  <c r="AI233" i="1"/>
  <c r="AI245" i="1"/>
  <c r="AJ229" i="1"/>
  <c r="AJ235" i="1"/>
  <c r="AI249" i="1"/>
  <c r="AI250" i="1"/>
  <c r="AJ255" i="1"/>
  <c r="AI229" i="1"/>
  <c r="AI257" i="1"/>
  <c r="AJ239" i="1"/>
  <c r="AI131" i="1"/>
  <c r="AJ154" i="1"/>
  <c r="AI156" i="1"/>
  <c r="AI142" i="1"/>
  <c r="AI135" i="1"/>
  <c r="AI151" i="1"/>
  <c r="AI159" i="1"/>
  <c r="AI136" i="1"/>
  <c r="AI160" i="1"/>
  <c r="AI138" i="1"/>
  <c r="AI139" i="1"/>
  <c r="AI153" i="1"/>
  <c r="AI130" i="1"/>
  <c r="AI140" i="1"/>
  <c r="AJ156" i="1"/>
  <c r="AJ132" i="1"/>
  <c r="AI146" i="1"/>
  <c r="AL146" i="1" s="1"/>
  <c r="AI147" i="1"/>
  <c r="AJ151" i="1"/>
  <c r="AJ139" i="1"/>
  <c r="AI102" i="1"/>
  <c r="AI98" i="1"/>
  <c r="AI123" i="1"/>
  <c r="AI99" i="1"/>
  <c r="AI113" i="1"/>
  <c r="AI124" i="1"/>
  <c r="AI114" i="1"/>
  <c r="AI125" i="1"/>
  <c r="AI105" i="1"/>
  <c r="AJ121" i="1"/>
  <c r="AI117" i="1"/>
  <c r="AJ124" i="1"/>
  <c r="AI121" i="1"/>
  <c r="AJ127" i="1"/>
  <c r="AI122" i="1"/>
  <c r="AJ98" i="1"/>
  <c r="AI101" i="1"/>
  <c r="AI129" i="1"/>
  <c r="AJ100" i="1"/>
  <c r="AI107" i="1"/>
  <c r="AJ640" i="1"/>
  <c r="AJ562" i="1"/>
  <c r="AJ183" i="1"/>
  <c r="AJ356" i="1"/>
  <c r="AJ185" i="1"/>
  <c r="AJ77" i="1"/>
  <c r="AJ463" i="1"/>
  <c r="AJ125" i="1"/>
  <c r="AI767" i="1"/>
  <c r="AI717" i="1"/>
  <c r="AI544" i="1"/>
  <c r="AI490" i="1"/>
  <c r="AI418" i="1"/>
  <c r="AI332" i="1"/>
  <c r="AI133" i="1"/>
  <c r="AJ760" i="1"/>
  <c r="AJ752" i="1"/>
  <c r="AI748" i="1"/>
  <c r="AJ728" i="1"/>
  <c r="AI666" i="1"/>
  <c r="AI564" i="1"/>
  <c r="AJ536" i="1"/>
  <c r="AI525" i="1"/>
  <c r="AJ496" i="1"/>
  <c r="AI460" i="1"/>
  <c r="AJ432" i="1"/>
  <c r="AI405" i="1"/>
  <c r="AJ344" i="1"/>
  <c r="AJ336" i="1"/>
  <c r="AJ304" i="1"/>
  <c r="AJ264" i="1"/>
  <c r="AJ240" i="1"/>
  <c r="AI243" i="1"/>
  <c r="AJ224" i="1"/>
  <c r="AJ136" i="1"/>
  <c r="AI647" i="1"/>
  <c r="AI655" i="1"/>
  <c r="AL655" i="1" s="1"/>
  <c r="AI663" i="1"/>
  <c r="AI671" i="1"/>
  <c r="AI643" i="1"/>
  <c r="AI653" i="1"/>
  <c r="AI672" i="1"/>
  <c r="AI650" i="1"/>
  <c r="AJ651" i="1"/>
  <c r="AJ644" i="1"/>
  <c r="AJ652" i="1"/>
  <c r="AI646" i="1"/>
  <c r="AJ660" i="1"/>
  <c r="AI659" i="1"/>
  <c r="AI657" i="1"/>
  <c r="AI669" i="1"/>
  <c r="AI642" i="1"/>
  <c r="AJ654" i="1"/>
  <c r="AI615" i="1"/>
  <c r="AI631" i="1"/>
  <c r="AI639" i="1"/>
  <c r="AI616" i="1"/>
  <c r="AI626" i="1"/>
  <c r="AI636" i="1"/>
  <c r="AI621" i="1"/>
  <c r="AJ611" i="1"/>
  <c r="AI610" i="1"/>
  <c r="AI638" i="1"/>
  <c r="AJ610" i="1"/>
  <c r="AJ620" i="1"/>
  <c r="AI624" i="1"/>
  <c r="AI640" i="1"/>
  <c r="AJ623" i="1"/>
  <c r="AJ613" i="1"/>
  <c r="AI612" i="1"/>
  <c r="AI628" i="1"/>
  <c r="AI613" i="1"/>
  <c r="AI583" i="1"/>
  <c r="AL583" i="1" s="1"/>
  <c r="AI579" i="1"/>
  <c r="AI606" i="1"/>
  <c r="AI589" i="1"/>
  <c r="AI598" i="1"/>
  <c r="AI608" i="1"/>
  <c r="AI581" i="1"/>
  <c r="AI590" i="1"/>
  <c r="AI600" i="1"/>
  <c r="AJ591" i="1"/>
  <c r="AJ580" i="1"/>
  <c r="AI578" i="1"/>
  <c r="AI594" i="1"/>
  <c r="AJ581" i="1"/>
  <c r="AJ583" i="1"/>
  <c r="AI582" i="1"/>
  <c r="AI595" i="1"/>
  <c r="AL595" i="1" s="1"/>
  <c r="AI596" i="1"/>
  <c r="AJ589" i="1"/>
  <c r="AI602" i="1"/>
  <c r="AJ595" i="1"/>
  <c r="AJ50" i="1"/>
  <c r="AI57" i="1"/>
  <c r="AJ249" i="1"/>
  <c r="AJ756" i="1"/>
  <c r="AJ704" i="1"/>
  <c r="AJ627" i="1"/>
  <c r="AJ537" i="1"/>
  <c r="AJ449" i="1"/>
  <c r="AJ246" i="1"/>
  <c r="AJ153" i="1"/>
  <c r="AJ76" i="1"/>
  <c r="AJ439" i="1"/>
  <c r="AI716" i="1"/>
  <c r="AI660" i="1"/>
  <c r="AI603" i="1"/>
  <c r="AI541" i="1"/>
  <c r="AI473" i="1"/>
  <c r="AI397" i="1"/>
  <c r="AI313" i="1"/>
  <c r="AI132" i="1"/>
  <c r="AL132" i="1" s="1"/>
  <c r="AI768" i="1"/>
  <c r="AI738" i="1"/>
  <c r="AI754" i="1"/>
  <c r="AI762" i="1"/>
  <c r="AI743" i="1"/>
  <c r="AI757" i="1"/>
  <c r="AI740" i="1"/>
  <c r="AI747" i="1"/>
  <c r="AI758" i="1"/>
  <c r="AJ759" i="1"/>
  <c r="AJ742" i="1"/>
  <c r="AJ743" i="1"/>
  <c r="AJ738" i="1"/>
  <c r="AI751" i="1"/>
  <c r="AI749" i="1"/>
  <c r="AJ764" i="1"/>
  <c r="AI765" i="1"/>
  <c r="AI764" i="1"/>
  <c r="AJ765" i="1"/>
  <c r="AI116" i="1"/>
  <c r="AI115" i="1"/>
  <c r="AI106" i="1"/>
  <c r="AI38" i="1"/>
  <c r="AI39" i="1"/>
  <c r="AI47" i="1"/>
  <c r="AI55" i="1"/>
  <c r="AI40" i="1"/>
  <c r="AI56" i="1"/>
  <c r="AI64" i="1"/>
  <c r="AI34" i="1"/>
  <c r="AI45" i="1"/>
  <c r="AL45" i="1" s="1"/>
  <c r="AI61" i="1"/>
  <c r="AI41" i="1"/>
  <c r="AI52" i="1"/>
  <c r="AJ43" i="1"/>
  <c r="AJ60" i="1"/>
  <c r="AJ45" i="1"/>
  <c r="AI42" i="1"/>
  <c r="AJ40" i="1"/>
  <c r="AJ65" i="1"/>
  <c r="AJ39" i="1"/>
  <c r="AI44" i="1"/>
  <c r="AI53" i="1"/>
  <c r="AI51" i="1"/>
  <c r="AJ63" i="1"/>
  <c r="AJ471" i="1"/>
  <c r="AJ757" i="1"/>
  <c r="AJ783" i="1"/>
  <c r="AJ750" i="1"/>
  <c r="AJ703" i="1"/>
  <c r="AJ609" i="1"/>
  <c r="AJ532" i="1"/>
  <c r="AJ237" i="1"/>
  <c r="AJ150" i="1"/>
  <c r="AJ55" i="1"/>
  <c r="AJ771" i="1"/>
  <c r="AI756" i="1"/>
  <c r="AI649" i="1"/>
  <c r="AI592" i="1"/>
  <c r="AI524" i="1"/>
  <c r="AI472" i="1"/>
  <c r="AI312" i="1"/>
  <c r="AI210" i="1"/>
  <c r="AI108" i="1"/>
  <c r="AI687" i="1"/>
  <c r="AI701" i="1"/>
  <c r="AI675" i="1"/>
  <c r="AI679" i="1"/>
  <c r="AI688" i="1"/>
  <c r="AI704" i="1"/>
  <c r="AI681" i="1"/>
  <c r="AI697" i="1"/>
  <c r="AI682" i="1"/>
  <c r="AI690" i="1"/>
  <c r="AI678" i="1"/>
  <c r="AI693" i="1"/>
  <c r="AJ674" i="1"/>
  <c r="AJ702" i="1"/>
  <c r="AJ683" i="1"/>
  <c r="AJ695" i="1"/>
  <c r="AJ679" i="1"/>
  <c r="AI674" i="1"/>
  <c r="AI686" i="1"/>
  <c r="AI700" i="1"/>
  <c r="AI630" i="1"/>
  <c r="AI614" i="1"/>
  <c r="AI358" i="1"/>
  <c r="AI382" i="1"/>
  <c r="AI367" i="1"/>
  <c r="AI375" i="1"/>
  <c r="AI378" i="1"/>
  <c r="AI379" i="1"/>
  <c r="AI360" i="1"/>
  <c r="AI370" i="1"/>
  <c r="AI372" i="1"/>
  <c r="AI384" i="1"/>
  <c r="AJ371" i="1"/>
  <c r="AI363" i="1"/>
  <c r="AJ375" i="1"/>
  <c r="AJ381" i="1"/>
  <c r="AJ374" i="1"/>
  <c r="AI373" i="1"/>
  <c r="AI364" i="1"/>
  <c r="AI326" i="1"/>
  <c r="AI334" i="1"/>
  <c r="AI335" i="1"/>
  <c r="AI351" i="1"/>
  <c r="AI328" i="1"/>
  <c r="AI340" i="1"/>
  <c r="AI352" i="1"/>
  <c r="AI339" i="1"/>
  <c r="AJ331" i="1"/>
  <c r="AI341" i="1"/>
  <c r="AJ327" i="1"/>
  <c r="AI331" i="1"/>
  <c r="AI322" i="1"/>
  <c r="AL322" i="1" s="1"/>
  <c r="AI344" i="1"/>
  <c r="AI353" i="1"/>
  <c r="AI349" i="1"/>
  <c r="AJ351" i="1"/>
  <c r="AJ58" i="1"/>
  <c r="AJ780" i="1"/>
  <c r="AJ739" i="1"/>
  <c r="AJ694" i="1"/>
  <c r="AJ599" i="1"/>
  <c r="AJ513" i="1"/>
  <c r="AJ437" i="1"/>
  <c r="AJ219" i="1"/>
  <c r="AJ140" i="1"/>
  <c r="AJ57" i="1"/>
  <c r="AJ714" i="1"/>
  <c r="AI755" i="1"/>
  <c r="AI702" i="1"/>
  <c r="AI648" i="1"/>
  <c r="AI587" i="1"/>
  <c r="AI377" i="1"/>
  <c r="AI289" i="1"/>
  <c r="AI83" i="1"/>
  <c r="AI550" i="1"/>
  <c r="AI566" i="1"/>
  <c r="AI567" i="1"/>
  <c r="AI575" i="1"/>
  <c r="AI570" i="1"/>
  <c r="AL570" i="1" s="1"/>
  <c r="AI549" i="1"/>
  <c r="AI552" i="1"/>
  <c r="AI572" i="1"/>
  <c r="AI563" i="1"/>
  <c r="AI577" i="1"/>
  <c r="AJ547" i="1"/>
  <c r="AI546" i="1"/>
  <c r="AJ546" i="1"/>
  <c r="AJ564" i="1"/>
  <c r="AI555" i="1"/>
  <c r="AI553" i="1"/>
  <c r="AI568" i="1"/>
  <c r="AI554" i="1"/>
  <c r="AL554" i="1" s="1"/>
  <c r="AJ557" i="1"/>
  <c r="AI573" i="1"/>
  <c r="AI469" i="1"/>
  <c r="AL469" i="1" s="1"/>
  <c r="AJ458" i="1"/>
  <c r="AJ410" i="1"/>
  <c r="AI395" i="1"/>
  <c r="AI311" i="1"/>
  <c r="AI296" i="1"/>
  <c r="AI304" i="1"/>
  <c r="AI290" i="1"/>
  <c r="AI301" i="1"/>
  <c r="AI314" i="1"/>
  <c r="AI292" i="1"/>
  <c r="AI306" i="1"/>
  <c r="AI297" i="1"/>
  <c r="AI308" i="1"/>
  <c r="AI317" i="1"/>
  <c r="AJ310" i="1"/>
  <c r="AI298" i="1"/>
  <c r="AI321" i="1"/>
  <c r="AJ290" i="1"/>
  <c r="AJ303" i="1"/>
  <c r="AI309" i="1"/>
  <c r="AI278" i="1"/>
  <c r="AI286" i="1"/>
  <c r="AI263" i="1"/>
  <c r="AI271" i="1"/>
  <c r="AL271" i="1" s="1"/>
  <c r="AI287" i="1"/>
  <c r="AI264" i="1"/>
  <c r="AI277" i="1"/>
  <c r="AI267" i="1"/>
  <c r="AI258" i="1"/>
  <c r="AI269" i="1"/>
  <c r="AI283" i="1"/>
  <c r="AI268" i="1"/>
  <c r="AJ258" i="1"/>
  <c r="AI273" i="1"/>
  <c r="AI282" i="1"/>
  <c r="AJ275" i="1"/>
  <c r="AI284" i="1"/>
  <c r="AJ768" i="1"/>
  <c r="AJ720" i="1"/>
  <c r="AJ782" i="1"/>
  <c r="AJ673" i="1"/>
  <c r="AJ505" i="1"/>
  <c r="AJ407" i="1"/>
  <c r="AJ311" i="1"/>
  <c r="AJ52" i="1"/>
  <c r="AJ698" i="1"/>
  <c r="AJ175" i="1"/>
  <c r="AI795" i="1"/>
  <c r="AI742" i="1"/>
  <c r="AL742" i="1" s="1"/>
  <c r="AI692" i="1"/>
  <c r="AI633" i="1"/>
  <c r="AI576" i="1"/>
  <c r="AI509" i="1"/>
  <c r="AI457" i="1"/>
  <c r="AI186" i="1"/>
  <c r="AI58" i="1"/>
  <c r="AI526" i="1"/>
  <c r="AI534" i="1"/>
  <c r="AI542" i="1"/>
  <c r="AI519" i="1"/>
  <c r="AI538" i="1"/>
  <c r="AL538" i="1" s="1"/>
  <c r="AI517" i="1"/>
  <c r="AI529" i="1"/>
  <c r="AI539" i="1"/>
  <c r="AI540" i="1"/>
  <c r="AJ514" i="1"/>
  <c r="AI522" i="1"/>
  <c r="AI514" i="1"/>
  <c r="AJ515" i="1"/>
  <c r="AI515" i="1"/>
  <c r="AI533" i="1"/>
  <c r="AJ523" i="1"/>
  <c r="AI536" i="1"/>
  <c r="AL536" i="1" s="1"/>
  <c r="AJ527" i="1"/>
  <c r="AJ266" i="1"/>
  <c r="AI259" i="1"/>
  <c r="AJ234" i="1"/>
  <c r="AI234" i="1"/>
  <c r="AI222" i="1"/>
  <c r="AI207" i="1"/>
  <c r="AI215" i="1"/>
  <c r="AL215" i="1" s="1"/>
  <c r="AI200" i="1"/>
  <c r="AI208" i="1"/>
  <c r="AI224" i="1"/>
  <c r="AI212" i="1"/>
  <c r="AI202" i="1"/>
  <c r="AI213" i="1"/>
  <c r="AI194" i="1"/>
  <c r="AL194" i="1" s="1"/>
  <c r="AI218" i="1"/>
  <c r="AL218" i="1" s="1"/>
  <c r="AJ207" i="1"/>
  <c r="AI195" i="1"/>
  <c r="AJ215" i="1"/>
  <c r="AJ194" i="1"/>
  <c r="AI196" i="1"/>
  <c r="AI221" i="1"/>
  <c r="AJ203" i="1"/>
  <c r="AI204" i="1"/>
  <c r="AI11" i="1"/>
  <c r="AI25" i="1"/>
  <c r="AI13" i="1"/>
  <c r="AJ8" i="1"/>
  <c r="AJ9" i="1"/>
  <c r="AI28" i="1"/>
  <c r="AJ2" i="1"/>
  <c r="AJ23" i="1"/>
  <c r="AJ14" i="1"/>
  <c r="AI18" i="1"/>
  <c r="AJ12" i="1"/>
  <c r="AI19" i="1"/>
  <c r="AJ15" i="1"/>
  <c r="AI26" i="1"/>
  <c r="AJ30" i="1"/>
  <c r="AI4" i="1"/>
  <c r="AJ368" i="1"/>
  <c r="AJ85" i="1"/>
  <c r="AJ545" i="1"/>
  <c r="AJ737" i="1"/>
  <c r="AJ592" i="1"/>
  <c r="AJ770" i="1"/>
  <c r="AJ736" i="1"/>
  <c r="AJ664" i="1"/>
  <c r="AJ577" i="1"/>
  <c r="AJ495" i="1"/>
  <c r="AJ396" i="1"/>
  <c r="AJ289" i="1"/>
  <c r="AJ211" i="1"/>
  <c r="AJ113" i="1"/>
  <c r="AJ35" i="1"/>
  <c r="AJ559" i="1"/>
  <c r="AI791" i="1"/>
  <c r="AI741" i="1"/>
  <c r="AI691" i="1"/>
  <c r="AI632" i="1"/>
  <c r="AI505" i="1"/>
  <c r="AI440" i="1"/>
  <c r="AI355" i="1"/>
  <c r="AI261" i="1"/>
  <c r="AI792" i="1"/>
  <c r="AI769" i="1"/>
  <c r="AI777" i="1"/>
  <c r="AI786" i="1"/>
  <c r="AL786" i="1" s="1"/>
  <c r="AI362" i="1"/>
  <c r="AI330" i="1"/>
  <c r="AJ5" i="1"/>
  <c r="AI27" i="1"/>
  <c r="AI591" i="1"/>
  <c r="AI599" i="1"/>
  <c r="AI607" i="1"/>
  <c r="AI588" i="1"/>
  <c r="AI597" i="1"/>
  <c r="AI580" i="1"/>
  <c r="AI609" i="1"/>
  <c r="AI168" i="1"/>
  <c r="AI176" i="1"/>
  <c r="AI192" i="1"/>
  <c r="AI187" i="1"/>
  <c r="AI163" i="1"/>
  <c r="AI177" i="1"/>
  <c r="AI164" i="1"/>
  <c r="AJ799" i="1"/>
  <c r="AJ713" i="1"/>
  <c r="AJ392" i="1"/>
  <c r="AI789" i="1"/>
  <c r="AI750" i="1"/>
  <c r="AI739" i="1"/>
  <c r="AI725" i="1"/>
  <c r="AI711" i="1"/>
  <c r="AI658" i="1"/>
  <c r="AI629" i="1"/>
  <c r="AI601" i="1"/>
  <c r="AI585" i="1"/>
  <c r="AI569" i="1"/>
  <c r="AI521" i="1"/>
  <c r="AI435" i="1"/>
  <c r="AI413" i="1"/>
  <c r="AI393" i="1"/>
  <c r="AI371" i="1"/>
  <c r="AL371" i="1" s="1"/>
  <c r="AI329" i="1"/>
  <c r="AI307" i="1"/>
  <c r="AI179" i="1"/>
  <c r="AI154" i="1"/>
  <c r="AL154" i="1" s="1"/>
  <c r="AI324" i="1"/>
  <c r="AI680" i="1"/>
  <c r="AI696" i="1"/>
  <c r="AI689" i="1"/>
  <c r="AL689" i="1" s="1"/>
  <c r="AI705" i="1"/>
  <c r="AI698" i="1"/>
  <c r="AJ265" i="1"/>
  <c r="AI799" i="1"/>
  <c r="AL799" i="1" s="1"/>
  <c r="AI788" i="1"/>
  <c r="AI774" i="1"/>
  <c r="AI763" i="1"/>
  <c r="AI724" i="1"/>
  <c r="AL724" i="1" s="1"/>
  <c r="AI710" i="1"/>
  <c r="AI699" i="1"/>
  <c r="AI685" i="1"/>
  <c r="AI641" i="1"/>
  <c r="AI584" i="1"/>
  <c r="AI449" i="1"/>
  <c r="AI429" i="1"/>
  <c r="AL429" i="1" s="1"/>
  <c r="AI387" i="1"/>
  <c r="AI365" i="1"/>
  <c r="AI345" i="1"/>
  <c r="AI323" i="1"/>
  <c r="AI300" i="1"/>
  <c r="AI275" i="1"/>
  <c r="AI225" i="1"/>
  <c r="AI197" i="1"/>
  <c r="AI713" i="1"/>
  <c r="AL713" i="1" s="1"/>
  <c r="AI721" i="1"/>
  <c r="AI737" i="1"/>
  <c r="AI714" i="1"/>
  <c r="AI722" i="1"/>
  <c r="AL722" i="1" s="1"/>
  <c r="AI652" i="1"/>
  <c r="AI661" i="1"/>
  <c r="AI670" i="1"/>
  <c r="AI644" i="1"/>
  <c r="AL644" i="1" s="1"/>
  <c r="AI662" i="1"/>
  <c r="AI645" i="1"/>
  <c r="AI654" i="1"/>
  <c r="AI664" i="1"/>
  <c r="AL664" i="1" s="1"/>
  <c r="AI673" i="1"/>
  <c r="AI623" i="1"/>
  <c r="AI625" i="1"/>
  <c r="AI634" i="1"/>
  <c r="AL634" i="1" s="1"/>
  <c r="AI617" i="1"/>
  <c r="AI635" i="1"/>
  <c r="AI618" i="1"/>
  <c r="AI627" i="1"/>
  <c r="AI518" i="1"/>
  <c r="AI527" i="1"/>
  <c r="AI535" i="1"/>
  <c r="AI543" i="1"/>
  <c r="AI516" i="1"/>
  <c r="AI528" i="1"/>
  <c r="AI520" i="1"/>
  <c r="AI530" i="1"/>
  <c r="AI486" i="1"/>
  <c r="AI494" i="1"/>
  <c r="AI502" i="1"/>
  <c r="AL502" i="1" s="1"/>
  <c r="AI487" i="1"/>
  <c r="AL487" i="1" s="1"/>
  <c r="AI495" i="1"/>
  <c r="AI503" i="1"/>
  <c r="AI511" i="1"/>
  <c r="AI484" i="1"/>
  <c r="AL484" i="1" s="1"/>
  <c r="AI496" i="1"/>
  <c r="AI485" i="1"/>
  <c r="AI507" i="1"/>
  <c r="AI488" i="1"/>
  <c r="AI508" i="1"/>
  <c r="AI454" i="1"/>
  <c r="AI462" i="1"/>
  <c r="AI470" i="1"/>
  <c r="AI453" i="1"/>
  <c r="AI465" i="1"/>
  <c r="AI475" i="1"/>
  <c r="AI456" i="1"/>
  <c r="AI466" i="1"/>
  <c r="AI476" i="1"/>
  <c r="AI422" i="1"/>
  <c r="AI430" i="1"/>
  <c r="AI438" i="1"/>
  <c r="AI446" i="1"/>
  <c r="AI432" i="1"/>
  <c r="AL432" i="1" s="1"/>
  <c r="AI421" i="1"/>
  <c r="AI443" i="1"/>
  <c r="AI434" i="1"/>
  <c r="AI291" i="1"/>
  <c r="AI305" i="1"/>
  <c r="AI315" i="1"/>
  <c r="AI316" i="1"/>
  <c r="AI320" i="1"/>
  <c r="AI272" i="1"/>
  <c r="AI280" i="1"/>
  <c r="AI288" i="1"/>
  <c r="AI265" i="1"/>
  <c r="AI276" i="1"/>
  <c r="AI266" i="1"/>
  <c r="AI281" i="1"/>
  <c r="AI230" i="1"/>
  <c r="AI246" i="1"/>
  <c r="AL246" i="1" s="1"/>
  <c r="AI254" i="1"/>
  <c r="AI231" i="1"/>
  <c r="AI247" i="1"/>
  <c r="AI232" i="1"/>
  <c r="AI240" i="1"/>
  <c r="AI248" i="1"/>
  <c r="AI256" i="1"/>
  <c r="AI227" i="1"/>
  <c r="AI241" i="1"/>
  <c r="AI228" i="1"/>
  <c r="AI244" i="1"/>
  <c r="AI216" i="1"/>
  <c r="AI201" i="1"/>
  <c r="AI203" i="1"/>
  <c r="AI217" i="1"/>
  <c r="AI205" i="1"/>
  <c r="AI219" i="1"/>
  <c r="AI141" i="1"/>
  <c r="AJ791" i="1"/>
  <c r="AJ201" i="1"/>
  <c r="AI759" i="1"/>
  <c r="AI709" i="1"/>
  <c r="AI695" i="1"/>
  <c r="AI684" i="1"/>
  <c r="AI668" i="1"/>
  <c r="AI656" i="1"/>
  <c r="AI611" i="1"/>
  <c r="AI565" i="1"/>
  <c r="AI547" i="1"/>
  <c r="AI532" i="1"/>
  <c r="AI481" i="1"/>
  <c r="AL481" i="1" s="1"/>
  <c r="AI299" i="1"/>
  <c r="AI171" i="1"/>
  <c r="AI93" i="1"/>
  <c r="AI68" i="1"/>
  <c r="AI43" i="1"/>
  <c r="AL43" i="1" s="1"/>
  <c r="AI744" i="1"/>
  <c r="AI752" i="1"/>
  <c r="AI760" i="1"/>
  <c r="AI745" i="1"/>
  <c r="AL745" i="1" s="1"/>
  <c r="AI753" i="1"/>
  <c r="AI761" i="1"/>
  <c r="AI746" i="1"/>
  <c r="AJ520" i="1"/>
  <c r="AI797" i="1"/>
  <c r="AI783" i="1"/>
  <c r="AI772" i="1"/>
  <c r="AI719" i="1"/>
  <c r="AL719" i="1" s="1"/>
  <c r="AI694" i="1"/>
  <c r="AI683" i="1"/>
  <c r="AI667" i="1"/>
  <c r="AI651" i="1"/>
  <c r="AL651" i="1" s="1"/>
  <c r="AI622" i="1"/>
  <c r="AI531" i="1"/>
  <c r="AI513" i="1"/>
  <c r="AL513" i="1" s="1"/>
  <c r="AI385" i="1"/>
  <c r="AI170" i="1"/>
  <c r="AI67" i="1"/>
  <c r="AI17" i="1"/>
  <c r="AJ787" i="1"/>
  <c r="AJ772" i="1"/>
  <c r="AI796" i="1"/>
  <c r="AI771" i="1"/>
  <c r="AL771" i="1" s="1"/>
  <c r="AI605" i="1"/>
  <c r="AI593" i="1"/>
  <c r="AI545" i="1"/>
  <c r="AI441" i="1"/>
  <c r="AI381" i="1"/>
  <c r="AL381" i="1" s="1"/>
  <c r="AI361" i="1"/>
  <c r="AI193" i="1"/>
  <c r="AI165" i="1"/>
  <c r="AL165" i="1" s="1"/>
  <c r="AI65" i="1"/>
  <c r="AL65" i="1" s="1"/>
  <c r="AI12" i="1"/>
  <c r="AI155" i="1"/>
  <c r="AI558" i="1"/>
  <c r="AI551" i="1"/>
  <c r="AI559" i="1"/>
  <c r="AI398" i="1"/>
  <c r="AI406" i="1"/>
  <c r="AI391" i="1"/>
  <c r="AI399" i="1"/>
  <c r="AI415" i="1"/>
  <c r="AI366" i="1"/>
  <c r="AI374" i="1"/>
  <c r="AL374" i="1" s="1"/>
  <c r="AI110" i="1"/>
  <c r="AI118" i="1"/>
  <c r="AI126" i="1"/>
  <c r="AL126" i="1" s="1"/>
  <c r="AI103" i="1"/>
  <c r="AL103" i="1" s="1"/>
  <c r="AI111" i="1"/>
  <c r="AI119" i="1"/>
  <c r="AI127" i="1"/>
  <c r="AI104" i="1"/>
  <c r="AI112" i="1"/>
  <c r="AI120" i="1"/>
  <c r="AI128" i="1"/>
  <c r="AI78" i="1"/>
  <c r="AI94" i="1"/>
  <c r="AI71" i="1"/>
  <c r="AI87" i="1"/>
  <c r="AI80" i="1"/>
  <c r="AI88" i="1"/>
  <c r="AI96" i="1"/>
  <c r="AI14" i="1"/>
  <c r="AL14" i="1" s="1"/>
  <c r="AI7" i="1"/>
  <c r="AI15" i="1"/>
  <c r="AI31" i="1"/>
  <c r="AI8" i="1"/>
  <c r="AI24" i="1"/>
  <c r="AI32" i="1"/>
  <c r="AI134" i="1"/>
  <c r="AI150" i="1"/>
  <c r="AL150" i="1" s="1"/>
  <c r="AI158" i="1"/>
  <c r="AI143" i="1"/>
  <c r="AI144" i="1"/>
  <c r="AI152" i="1"/>
  <c r="AI48" i="1"/>
  <c r="AI23" i="1"/>
  <c r="AI16" i="1"/>
  <c r="AI562" i="1"/>
  <c r="AL562" i="1" s="1"/>
  <c r="AI412" i="1"/>
  <c r="AI392" i="1"/>
  <c r="AI380" i="1"/>
  <c r="AI348" i="1"/>
  <c r="AI338" i="1"/>
  <c r="AI100" i="1"/>
  <c r="AI75" i="1"/>
  <c r="AI50" i="1"/>
  <c r="AI36" i="1"/>
  <c r="AL36" i="1" s="1"/>
  <c r="AI423" i="1"/>
  <c r="AL423" i="1" s="1"/>
  <c r="AI359" i="1"/>
  <c r="AI342" i="1"/>
  <c r="AI294" i="1"/>
  <c r="AI262" i="1"/>
  <c r="AI198" i="1"/>
  <c r="AI190" i="1"/>
  <c r="AL190" i="1" s="1"/>
  <c r="AI46" i="1"/>
  <c r="AI6" i="1"/>
  <c r="AI571" i="1"/>
  <c r="AI561" i="1"/>
  <c r="AI401" i="1"/>
  <c r="AI369" i="1"/>
  <c r="AI357" i="1"/>
  <c r="AI347" i="1"/>
  <c r="AL347" i="1" s="1"/>
  <c r="AI337" i="1"/>
  <c r="AI325" i="1"/>
  <c r="AI149" i="1"/>
  <c r="AI74" i="1"/>
  <c r="AI60" i="1"/>
  <c r="AL60" i="1" s="1"/>
  <c r="AI49" i="1"/>
  <c r="AI35" i="1"/>
  <c r="AI21" i="1"/>
  <c r="AI10" i="1"/>
  <c r="AI560" i="1"/>
  <c r="AI548" i="1"/>
  <c r="AI410" i="1"/>
  <c r="AI400" i="1"/>
  <c r="AI368" i="1"/>
  <c r="AI356" i="1"/>
  <c r="AI346" i="1"/>
  <c r="AL346" i="1" s="1"/>
  <c r="AI336" i="1"/>
  <c r="AL336" i="1" s="1"/>
  <c r="AI148" i="1"/>
  <c r="AI137" i="1"/>
  <c r="AI109" i="1"/>
  <c r="AI84" i="1"/>
  <c r="AI73" i="1"/>
  <c r="AL73" i="1" s="1"/>
  <c r="AI59" i="1"/>
  <c r="AI20" i="1"/>
  <c r="AL20" i="1" s="1"/>
  <c r="AI9" i="1"/>
  <c r="AL9" i="1" s="1"/>
  <c r="AI383" i="1"/>
  <c r="AI343" i="1"/>
  <c r="AI327" i="1"/>
  <c r="AI319" i="1"/>
  <c r="AI303" i="1"/>
  <c r="AI295" i="1"/>
  <c r="AI279" i="1"/>
  <c r="AL279" i="1" s="1"/>
  <c r="AI223" i="1"/>
  <c r="AI199" i="1"/>
  <c r="AI183" i="1"/>
  <c r="AL183" i="1" s="1"/>
  <c r="AI175" i="1"/>
  <c r="AI63" i="1"/>
  <c r="AL63" i="1" s="1"/>
  <c r="AI350" i="1"/>
  <c r="AI318" i="1"/>
  <c r="AI310" i="1"/>
  <c r="AL310" i="1" s="1"/>
  <c r="AI302" i="1"/>
  <c r="AI270" i="1"/>
  <c r="AI214" i="1"/>
  <c r="AI206" i="1"/>
  <c r="AI62" i="1"/>
  <c r="AI54" i="1"/>
  <c r="AI30" i="1"/>
  <c r="AI22" i="1"/>
  <c r="AJ711" i="1"/>
  <c r="AJ682" i="1"/>
  <c r="AJ693" i="1"/>
  <c r="AJ701" i="1"/>
  <c r="AJ677" i="1"/>
  <c r="AJ676" i="1"/>
  <c r="AJ686" i="1"/>
  <c r="AJ680" i="1"/>
  <c r="AL680" i="1" s="1"/>
  <c r="AJ688" i="1"/>
  <c r="AJ696" i="1"/>
  <c r="AJ650" i="1"/>
  <c r="AJ645" i="1"/>
  <c r="AJ659" i="1"/>
  <c r="AJ669" i="1"/>
  <c r="AJ642" i="1"/>
  <c r="AJ661" i="1"/>
  <c r="AL661" i="1" s="1"/>
  <c r="AJ672" i="1"/>
  <c r="AJ643" i="1"/>
  <c r="AJ649" i="1"/>
  <c r="AJ663" i="1"/>
  <c r="AJ668" i="1"/>
  <c r="AJ646" i="1"/>
  <c r="AJ657" i="1"/>
  <c r="AJ667" i="1"/>
  <c r="AL667" i="1" s="1"/>
  <c r="AJ618" i="1"/>
  <c r="AJ635" i="1"/>
  <c r="AL635" i="1" s="1"/>
  <c r="AJ616" i="1"/>
  <c r="AJ615" i="1"/>
  <c r="AJ633" i="1"/>
  <c r="AJ639" i="1"/>
  <c r="AJ629" i="1"/>
  <c r="AJ631" i="1"/>
  <c r="AL631" i="1" s="1"/>
  <c r="AJ641" i="1"/>
  <c r="AL641" i="1" s="1"/>
  <c r="AJ594" i="1"/>
  <c r="AJ586" i="1"/>
  <c r="AJ579" i="1"/>
  <c r="AJ597" i="1"/>
  <c r="AJ593" i="1"/>
  <c r="AJ600" i="1"/>
  <c r="AJ608" i="1"/>
  <c r="AL608" i="1" s="1"/>
  <c r="AJ585" i="1"/>
  <c r="AL585" i="1" s="1"/>
  <c r="AJ601" i="1"/>
  <c r="AL601" i="1" s="1"/>
  <c r="AJ607" i="1"/>
  <c r="AJ565" i="1"/>
  <c r="AJ576" i="1"/>
  <c r="AJ549" i="1"/>
  <c r="AJ573" i="1"/>
  <c r="AJ552" i="1"/>
  <c r="AL552" i="1" s="1"/>
  <c r="AJ558" i="1"/>
  <c r="AJ567" i="1"/>
  <c r="AJ569" i="1"/>
  <c r="AJ551" i="1"/>
  <c r="AJ561" i="1"/>
  <c r="AJ575" i="1"/>
  <c r="AJ574" i="1"/>
  <c r="AJ530" i="1"/>
  <c r="AK530" i="1" s="1"/>
  <c r="AM530" i="1" s="1"/>
  <c r="AJ522" i="1"/>
  <c r="AJ517" i="1"/>
  <c r="AL517" i="1" s="1"/>
  <c r="AJ525" i="1"/>
  <c r="AJ541" i="1"/>
  <c r="AJ519" i="1"/>
  <c r="AJ531" i="1"/>
  <c r="AJ542" i="1"/>
  <c r="AJ518" i="1"/>
  <c r="AK520" i="1" s="1"/>
  <c r="AM520" i="1" s="1"/>
  <c r="AJ533" i="1"/>
  <c r="AL533" i="1" s="1"/>
  <c r="AJ535" i="1"/>
  <c r="AJ544" i="1"/>
  <c r="AJ498" i="1"/>
  <c r="AJ485" i="1"/>
  <c r="AJ493" i="1"/>
  <c r="AJ504" i="1"/>
  <c r="AJ509" i="1"/>
  <c r="AJ486" i="1"/>
  <c r="AJ494" i="1"/>
  <c r="AL494" i="1" s="1"/>
  <c r="AJ503" i="1"/>
  <c r="AJ510" i="1"/>
  <c r="AJ488" i="1"/>
  <c r="AJ499" i="1"/>
  <c r="AJ501" i="1"/>
  <c r="AJ512" i="1"/>
  <c r="AK495" i="1" s="1"/>
  <c r="AM495" i="1" s="1"/>
  <c r="AJ477" i="1"/>
  <c r="AL477" i="1" s="1"/>
  <c r="AJ467" i="1"/>
  <c r="AL467" i="1" s="1"/>
  <c r="AJ456" i="1"/>
  <c r="AJ459" i="1"/>
  <c r="AJ473" i="1"/>
  <c r="AJ479" i="1"/>
  <c r="AJ453" i="1"/>
  <c r="AJ462" i="1"/>
  <c r="AL462" i="1" s="1"/>
  <c r="AJ472" i="1"/>
  <c r="AL472" i="1" s="1"/>
  <c r="AJ480" i="1"/>
  <c r="AL480" i="1" s="1"/>
  <c r="AJ426" i="1"/>
  <c r="AJ421" i="1"/>
  <c r="AJ445" i="1"/>
  <c r="AJ418" i="1"/>
  <c r="AJ431" i="1"/>
  <c r="AJ438" i="1"/>
  <c r="AK430" i="1" s="1"/>
  <c r="AM430" i="1" s="1"/>
  <c r="AJ447" i="1"/>
  <c r="AL447" i="1" s="1"/>
  <c r="AJ420" i="1"/>
  <c r="AL420" i="1" s="1"/>
  <c r="AJ430" i="1"/>
  <c r="AJ440" i="1"/>
  <c r="AJ446" i="1"/>
  <c r="AJ402" i="1"/>
  <c r="AJ394" i="1"/>
  <c r="AJ408" i="1"/>
  <c r="AJ387" i="1"/>
  <c r="AJ395" i="1"/>
  <c r="AJ389" i="1"/>
  <c r="AJ399" i="1"/>
  <c r="AJ404" i="1"/>
  <c r="AJ414" i="1"/>
  <c r="AJ391" i="1"/>
  <c r="AJ398" i="1"/>
  <c r="AL398" i="1" s="1"/>
  <c r="AJ403" i="1"/>
  <c r="AL403" i="1" s="1"/>
  <c r="AJ416" i="1"/>
  <c r="AL416" i="1" s="1"/>
  <c r="AJ370" i="1"/>
  <c r="AJ362" i="1"/>
  <c r="AJ357" i="1"/>
  <c r="AJ355" i="1"/>
  <c r="AJ365" i="1"/>
  <c r="AJ376" i="1"/>
  <c r="AL376" i="1" s="1"/>
  <c r="AJ354" i="1"/>
  <c r="AJ384" i="1"/>
  <c r="AJ373" i="1"/>
  <c r="AJ377" i="1"/>
  <c r="AJ382" i="1"/>
  <c r="AJ360" i="1"/>
  <c r="AJ367" i="1"/>
  <c r="AJ372" i="1"/>
  <c r="AK372" i="1" s="1"/>
  <c r="AM372" i="1" s="1"/>
  <c r="AJ383" i="1"/>
  <c r="AL383" i="1" s="1"/>
  <c r="AJ338" i="1"/>
  <c r="AJ330" i="1"/>
  <c r="AJ323" i="1"/>
  <c r="AJ349" i="1"/>
  <c r="AJ347" i="1"/>
  <c r="AJ325" i="1"/>
  <c r="AJ333" i="1"/>
  <c r="AK341" i="1" s="1"/>
  <c r="AM341" i="1" s="1"/>
  <c r="AJ343" i="1"/>
  <c r="AJ350" i="1"/>
  <c r="AJ329" i="1"/>
  <c r="AJ335" i="1"/>
  <c r="AJ342" i="1"/>
  <c r="AJ352" i="1"/>
  <c r="AJ298" i="1"/>
  <c r="AJ293" i="1"/>
  <c r="AL293" i="1" s="1"/>
  <c r="AJ312" i="1"/>
  <c r="AL312" i="1" s="1"/>
  <c r="AJ299" i="1"/>
  <c r="AJ317" i="1"/>
  <c r="AJ291" i="1"/>
  <c r="AJ301" i="1"/>
  <c r="AJ315" i="1"/>
  <c r="AJ319" i="1"/>
  <c r="AJ318" i="1"/>
  <c r="AL318" i="1" s="1"/>
  <c r="AJ307" i="1"/>
  <c r="AL307" i="1" s="1"/>
  <c r="AJ320" i="1"/>
  <c r="AJ274" i="1"/>
  <c r="AJ259" i="1"/>
  <c r="AJ267" i="1"/>
  <c r="AJ283" i="1"/>
  <c r="AJ272" i="1"/>
  <c r="AJ280" i="1"/>
  <c r="AK265" i="1" s="1"/>
  <c r="AM265" i="1" s="1"/>
  <c r="AJ261" i="1"/>
  <c r="AJ285" i="1"/>
  <c r="AJ262" i="1"/>
  <c r="AJ270" i="1"/>
  <c r="AJ279" i="1"/>
  <c r="AJ287" i="1"/>
  <c r="AJ263" i="1"/>
  <c r="AJ269" i="1"/>
  <c r="AL269" i="1" s="1"/>
  <c r="AJ284" i="1"/>
  <c r="AJ288" i="1"/>
  <c r="AJ242" i="1"/>
  <c r="AJ226" i="1"/>
  <c r="AJ253" i="1"/>
  <c r="AJ227" i="1"/>
  <c r="AJ232" i="1"/>
  <c r="AJ245" i="1"/>
  <c r="AJ230" i="1"/>
  <c r="AJ243" i="1"/>
  <c r="AJ247" i="1"/>
  <c r="AJ254" i="1"/>
  <c r="AJ231" i="1"/>
  <c r="AJ241" i="1"/>
  <c r="AJ248" i="1"/>
  <c r="AJ257" i="1"/>
  <c r="AJ210" i="1"/>
  <c r="AL210" i="1" s="1"/>
  <c r="AJ200" i="1"/>
  <c r="AL200" i="1" s="1"/>
  <c r="AJ221" i="1"/>
  <c r="AJ197" i="1"/>
  <c r="AJ208" i="1"/>
  <c r="AJ195" i="1"/>
  <c r="AJ196" i="1"/>
  <c r="AJ205" i="1"/>
  <c r="AK205" i="1" s="1"/>
  <c r="AM205" i="1" s="1"/>
  <c r="AJ214" i="1"/>
  <c r="AL214" i="1" s="1"/>
  <c r="AJ220" i="1"/>
  <c r="AL220" i="1" s="1"/>
  <c r="AJ199" i="1"/>
  <c r="AJ217" i="1"/>
  <c r="AJ223" i="1"/>
  <c r="AJ178" i="1"/>
  <c r="AJ170" i="1"/>
  <c r="AJ176" i="1"/>
  <c r="AL176" i="1" s="1"/>
  <c r="AJ189" i="1"/>
  <c r="AJ163" i="1"/>
  <c r="AJ167" i="1"/>
  <c r="AJ179" i="1"/>
  <c r="AJ191" i="1"/>
  <c r="AJ165" i="1"/>
  <c r="AJ174" i="1"/>
  <c r="AJ193" i="1"/>
  <c r="AL193" i="1" s="1"/>
  <c r="AJ138" i="1"/>
  <c r="AJ152" i="1"/>
  <c r="AL152" i="1" s="1"/>
  <c r="AJ130" i="1"/>
  <c r="AJ141" i="1"/>
  <c r="AJ157" i="1"/>
  <c r="AJ135" i="1"/>
  <c r="AJ149" i="1"/>
  <c r="AJ148" i="1"/>
  <c r="AK148" i="1" s="1"/>
  <c r="AM148" i="1" s="1"/>
  <c r="AJ159" i="1"/>
  <c r="AL159" i="1" s="1"/>
  <c r="AJ133" i="1"/>
  <c r="AJ143" i="1"/>
  <c r="AJ147" i="1"/>
  <c r="AJ160" i="1"/>
  <c r="AJ99" i="1"/>
  <c r="AJ109" i="1"/>
  <c r="AJ120" i="1"/>
  <c r="AK103" i="1" s="1"/>
  <c r="AM103" i="1" s="1"/>
  <c r="AJ123" i="1"/>
  <c r="AL123" i="1" s="1"/>
  <c r="AJ104" i="1"/>
  <c r="AJ107" i="1"/>
  <c r="AJ117" i="1"/>
  <c r="AJ102" i="1"/>
  <c r="AJ111" i="1"/>
  <c r="AJ115" i="1"/>
  <c r="AJ128" i="1"/>
  <c r="AJ101" i="1"/>
  <c r="AJ112" i="1"/>
  <c r="AL112" i="1" s="1"/>
  <c r="AJ119" i="1"/>
  <c r="AJ126" i="1"/>
  <c r="AJ82" i="1"/>
  <c r="AJ67" i="1"/>
  <c r="AJ80" i="1"/>
  <c r="AJ83" i="1"/>
  <c r="AL83" i="1" s="1"/>
  <c r="AJ91" i="1"/>
  <c r="AL91" i="1" s="1"/>
  <c r="AJ93" i="1"/>
  <c r="AJ69" i="1"/>
  <c r="AJ75" i="1"/>
  <c r="AJ87" i="1"/>
  <c r="AJ95" i="1"/>
  <c r="AJ72" i="1"/>
  <c r="AJ81" i="1"/>
  <c r="AL81" i="1" s="1"/>
  <c r="AJ96" i="1"/>
  <c r="AL96" i="1" s="1"/>
  <c r="AJ42" i="1"/>
  <c r="AJ37" i="1"/>
  <c r="AJ700" i="1"/>
  <c r="AJ684" i="1"/>
  <c r="AJ636" i="1"/>
  <c r="AJ628" i="1"/>
  <c r="AJ604" i="1"/>
  <c r="AL604" i="1" s="1"/>
  <c r="AJ596" i="1"/>
  <c r="AJ556" i="1"/>
  <c r="AJ548" i="1"/>
  <c r="AJ540" i="1"/>
  <c r="AJ516" i="1"/>
  <c r="AJ500" i="1"/>
  <c r="AJ476" i="1"/>
  <c r="AJ460" i="1"/>
  <c r="AK476" i="1" s="1"/>
  <c r="AM476" i="1" s="1"/>
  <c r="AJ452" i="1"/>
  <c r="AJ444" i="1"/>
  <c r="AJ428" i="1"/>
  <c r="AJ412" i="1"/>
  <c r="AJ388" i="1"/>
  <c r="AJ380" i="1"/>
  <c r="AJ364" i="1"/>
  <c r="AJ340" i="1"/>
  <c r="AJ332" i="1"/>
  <c r="AJ324" i="1"/>
  <c r="AL324" i="1" s="1"/>
  <c r="AJ316" i="1"/>
  <c r="AJ308" i="1"/>
  <c r="AJ300" i="1"/>
  <c r="AJ292" i="1"/>
  <c r="AJ276" i="1"/>
  <c r="AJ260" i="1"/>
  <c r="AK286" i="1" s="1"/>
  <c r="AM286" i="1" s="1"/>
  <c r="AJ252" i="1"/>
  <c r="AL252" i="1" s="1"/>
  <c r="AJ244" i="1"/>
  <c r="AJ228" i="1"/>
  <c r="AJ204" i="1"/>
  <c r="AJ188" i="1"/>
  <c r="AJ180" i="1"/>
  <c r="AJ172" i="1"/>
  <c r="AJ164" i="1"/>
  <c r="AL164" i="1" s="1"/>
  <c r="AJ116" i="1"/>
  <c r="AL116" i="1" s="1"/>
  <c r="AJ108" i="1"/>
  <c r="AJ84" i="1"/>
  <c r="AJ797" i="1"/>
  <c r="AJ795" i="1"/>
  <c r="AJ779" i="1"/>
  <c r="AJ774" i="1"/>
  <c r="AJ767" i="1"/>
  <c r="AJ758" i="1"/>
  <c r="AJ753" i="1"/>
  <c r="AJ741" i="1"/>
  <c r="AJ734" i="1"/>
  <c r="AJ726" i="1"/>
  <c r="AL726" i="1" s="1"/>
  <c r="AJ721" i="1"/>
  <c r="AJ710" i="1"/>
  <c r="AJ697" i="1"/>
  <c r="AJ691" i="1"/>
  <c r="AJ675" i="1"/>
  <c r="AJ647" i="1"/>
  <c r="AJ624" i="1"/>
  <c r="AJ590" i="1"/>
  <c r="AJ578" i="1"/>
  <c r="AJ563" i="1"/>
  <c r="AJ550" i="1"/>
  <c r="AK549" i="1" s="1"/>
  <c r="AM549" i="1" s="1"/>
  <c r="AJ529" i="1"/>
  <c r="AJ534" i="1"/>
  <c r="AL534" i="1" s="1"/>
  <c r="AJ497" i="1"/>
  <c r="AJ483" i="1"/>
  <c r="AJ461" i="1"/>
  <c r="AJ436" i="1"/>
  <c r="AJ413" i="1"/>
  <c r="AJ393" i="1"/>
  <c r="AL393" i="1" s="1"/>
  <c r="AJ369" i="1"/>
  <c r="AJ348" i="1"/>
  <c r="AJ328" i="1"/>
  <c r="AJ681" i="1"/>
  <c r="AJ665" i="1"/>
  <c r="AJ617" i="1"/>
  <c r="AJ489" i="1"/>
  <c r="AJ465" i="1"/>
  <c r="AL465" i="1" s="1"/>
  <c r="AJ433" i="1"/>
  <c r="AJ425" i="1"/>
  <c r="AJ409" i="1"/>
  <c r="AJ401" i="1"/>
  <c r="AJ361" i="1"/>
  <c r="AJ353" i="1"/>
  <c r="AJ305" i="1"/>
  <c r="AJ169" i="1"/>
  <c r="AL169" i="1" s="1"/>
  <c r="AJ145" i="1"/>
  <c r="AL145" i="1" s="1"/>
  <c r="AJ137" i="1"/>
  <c r="AJ49" i="1"/>
  <c r="AJ723" i="1"/>
  <c r="AJ708" i="1"/>
  <c r="AJ638" i="1"/>
  <c r="AJ622" i="1"/>
  <c r="AJ614" i="1"/>
  <c r="AL614" i="1" s="1"/>
  <c r="AJ606" i="1"/>
  <c r="AJ598" i="1"/>
  <c r="AJ582" i="1"/>
  <c r="AJ566" i="1"/>
  <c r="AJ526" i="1"/>
  <c r="AJ454" i="1"/>
  <c r="AJ422" i="1"/>
  <c r="AJ406" i="1"/>
  <c r="AL406" i="1" s="1"/>
  <c r="AJ390" i="1"/>
  <c r="AJ334" i="1"/>
  <c r="AJ326" i="1"/>
  <c r="AJ302" i="1"/>
  <c r="AJ294" i="1"/>
  <c r="AJ286" i="1"/>
  <c r="AJ238" i="1"/>
  <c r="AJ222" i="1"/>
  <c r="AJ206" i="1"/>
  <c r="AL206" i="1" s="1"/>
  <c r="AJ198" i="1"/>
  <c r="AJ190" i="1"/>
  <c r="AJ166" i="1"/>
  <c r="AJ158" i="1"/>
  <c r="AJ142" i="1"/>
  <c r="AJ134" i="1"/>
  <c r="AJ94" i="1"/>
  <c r="AL94" i="1" s="1"/>
  <c r="AJ86" i="1"/>
  <c r="AJ78" i="1"/>
  <c r="AJ70" i="1"/>
  <c r="AJ54" i="1"/>
  <c r="AJ46" i="1"/>
  <c r="AJ38" i="1"/>
  <c r="AJ798" i="1"/>
  <c r="AJ789" i="1"/>
  <c r="AL789" i="1" s="1"/>
  <c r="AJ776" i="1"/>
  <c r="AJ773" i="1"/>
  <c r="AJ751" i="1"/>
  <c r="AJ749" i="1"/>
  <c r="AJ740" i="1"/>
  <c r="AJ733" i="1"/>
  <c r="AJ712" i="1"/>
  <c r="AJ707" i="1"/>
  <c r="AL707" i="1" s="1"/>
  <c r="AJ685" i="1"/>
  <c r="AL685" i="1" s="1"/>
  <c r="AJ670" i="1"/>
  <c r="AJ648" i="1"/>
  <c r="AJ632" i="1"/>
  <c r="AJ619" i="1"/>
  <c r="AL619" i="1" s="1"/>
  <c r="AJ605" i="1"/>
  <c r="AJ588" i="1"/>
  <c r="AJ572" i="1"/>
  <c r="AL572" i="1" s="1"/>
  <c r="AJ560" i="1"/>
  <c r="AL560" i="1" s="1"/>
  <c r="AJ539" i="1"/>
  <c r="AJ528" i="1"/>
  <c r="AJ507" i="1"/>
  <c r="AJ478" i="1"/>
  <c r="AJ464" i="1"/>
  <c r="AJ441" i="1"/>
  <c r="AJ427" i="1"/>
  <c r="AJ405" i="1"/>
  <c r="AL405" i="1" s="1"/>
  <c r="AJ359" i="1"/>
  <c r="AJ345" i="1"/>
  <c r="AJ341" i="1"/>
  <c r="AJ295" i="1"/>
  <c r="AJ277" i="1"/>
  <c r="AJ268" i="1"/>
  <c r="AJ233" i="1"/>
  <c r="AL233" i="1" s="1"/>
  <c r="AJ213" i="1"/>
  <c r="AJ225" i="1"/>
  <c r="AL225" i="1" s="1"/>
  <c r="AJ173" i="1"/>
  <c r="AJ155" i="1"/>
  <c r="AJ131" i="1"/>
  <c r="AJ105" i="1"/>
  <c r="AJ89" i="1"/>
  <c r="AJ66" i="1"/>
  <c r="AK86" i="1" s="1"/>
  <c r="AM86" i="1" s="1"/>
  <c r="AJ796" i="1"/>
  <c r="AJ790" i="1"/>
  <c r="AJ784" i="1"/>
  <c r="AJ775" i="1"/>
  <c r="AJ766" i="1"/>
  <c r="AL766" i="1" s="1"/>
  <c r="AJ755" i="1"/>
  <c r="AJ748" i="1"/>
  <c r="AJ744" i="1"/>
  <c r="AK750" i="1" s="1"/>
  <c r="AM750" i="1" s="1"/>
  <c r="AJ731" i="1"/>
  <c r="AJ727" i="1"/>
  <c r="AJ715" i="1"/>
  <c r="AJ706" i="1"/>
  <c r="AJ699" i="1"/>
  <c r="AL699" i="1" s="1"/>
  <c r="AJ687" i="1"/>
  <c r="AJ671" i="1"/>
  <c r="AJ653" i="1"/>
  <c r="AJ621" i="1"/>
  <c r="AJ584" i="1"/>
  <c r="AJ568" i="1"/>
  <c r="AJ555" i="1"/>
  <c r="AJ543" i="1"/>
  <c r="AJ521" i="1"/>
  <c r="AJ508" i="1"/>
  <c r="AJ492" i="1"/>
  <c r="AK492" i="1" s="1"/>
  <c r="AM492" i="1" s="1"/>
  <c r="AJ470" i="1"/>
  <c r="AJ457" i="1"/>
  <c r="AJ443" i="1"/>
  <c r="AJ424" i="1"/>
  <c r="AJ400" i="1"/>
  <c r="AL400" i="1" s="1"/>
  <c r="AJ385" i="1"/>
  <c r="AJ363" i="1"/>
  <c r="AJ339" i="1"/>
  <c r="AJ321" i="1"/>
  <c r="AL321" i="1" s="1"/>
  <c r="AJ296" i="1"/>
  <c r="AJ273" i="1"/>
  <c r="AJ256" i="1"/>
  <c r="AJ236" i="1"/>
  <c r="AL236" i="1" s="1"/>
  <c r="AJ212" i="1"/>
  <c r="AJ192" i="1"/>
  <c r="AL192" i="1" s="1"/>
  <c r="AJ168" i="1"/>
  <c r="AK168" i="1" s="1"/>
  <c r="AM168" i="1" s="1"/>
  <c r="AJ144" i="1"/>
  <c r="AL144" i="1" s="1"/>
  <c r="AJ129" i="1"/>
  <c r="AL129" i="1" s="1"/>
  <c r="AJ106" i="1"/>
  <c r="AJ792" i="1"/>
  <c r="AJ788" i="1"/>
  <c r="AL788" i="1" s="1"/>
  <c r="AJ781" i="1"/>
  <c r="AJ763" i="1"/>
  <c r="AJ747" i="1"/>
  <c r="AJ718" i="1"/>
  <c r="AJ732" i="1"/>
  <c r="AK732" i="1" s="1"/>
  <c r="AM732" i="1" s="1"/>
  <c r="AJ692" i="1"/>
  <c r="AJ678" i="1"/>
  <c r="AJ662" i="1"/>
  <c r="AL662" i="1" s="1"/>
  <c r="AJ656" i="1"/>
  <c r="AJ637" i="1"/>
  <c r="AJ612" i="1"/>
  <c r="AK613" i="1" s="1"/>
  <c r="AM613" i="1" s="1"/>
  <c r="AJ603" i="1"/>
  <c r="AK603" i="1" s="1"/>
  <c r="AM603" i="1" s="1"/>
  <c r="AJ587" i="1"/>
  <c r="AJ571" i="1"/>
  <c r="AJ524" i="1"/>
  <c r="AJ491" i="1"/>
  <c r="AL491" i="1" s="1"/>
  <c r="AJ475" i="1"/>
  <c r="AJ455" i="1"/>
  <c r="AJ448" i="1"/>
  <c r="AK436" i="1" s="1"/>
  <c r="AM436" i="1" s="1"/>
  <c r="AJ419" i="1"/>
  <c r="AJ397" i="1"/>
  <c r="AJ379" i="1"/>
  <c r="AJ358" i="1"/>
  <c r="AJ337" i="1"/>
  <c r="AJ309" i="1"/>
  <c r="AJ297" i="1"/>
  <c r="AL297" i="1" s="1"/>
  <c r="AJ278" i="1"/>
  <c r="AL278" i="1" s="1"/>
  <c r="AJ251" i="1"/>
  <c r="AJ209" i="1"/>
  <c r="AJ182" i="1"/>
  <c r="AJ171" i="1"/>
  <c r="AJ110" i="1"/>
  <c r="AL110" i="1" s="1"/>
  <c r="AJ79" i="1"/>
  <c r="AJ64" i="1"/>
  <c r="AL64" i="1" s="1"/>
  <c r="AJ53" i="1"/>
  <c r="AL53" i="1" s="1"/>
  <c r="AJ48" i="1"/>
  <c r="AK48" i="1" s="1"/>
  <c r="AM48" i="1" s="1"/>
  <c r="AJ47" i="1"/>
  <c r="AJ62" i="1"/>
  <c r="AJ56" i="1"/>
  <c r="AJ44" i="1"/>
  <c r="AL44" i="1" s="1"/>
  <c r="AJ41" i="1"/>
  <c r="AJ32" i="1"/>
  <c r="AJ21" i="1"/>
  <c r="AL21" i="1" s="1"/>
  <c r="AJ4" i="1"/>
  <c r="AL4" i="1" s="1"/>
  <c r="AJ61" i="1"/>
  <c r="AJ34" i="1"/>
  <c r="AJ59" i="1"/>
  <c r="AJ51" i="1"/>
  <c r="AJ29" i="1"/>
  <c r="AJ20" i="1"/>
  <c r="AJ13" i="1"/>
  <c r="AL13" i="1" s="1"/>
  <c r="AJ7" i="1"/>
  <c r="AL7" i="1" s="1"/>
  <c r="AJ25" i="1"/>
  <c r="AL25" i="1" s="1"/>
  <c r="AJ22" i="1"/>
  <c r="AJ10" i="1"/>
  <c r="AJ3" i="1"/>
  <c r="AJ27" i="1"/>
  <c r="AJ19" i="1"/>
  <c r="AJ11" i="1"/>
  <c r="AL11" i="1" s="1"/>
  <c r="AJ28" i="1"/>
  <c r="AJ26" i="1"/>
  <c r="AL26" i="1" s="1"/>
  <c r="AJ16" i="1"/>
  <c r="AJ6" i="1"/>
  <c r="AJ31" i="1"/>
  <c r="AL31" i="1" s="1"/>
  <c r="AJ24" i="1"/>
  <c r="AJ17" i="1"/>
  <c r="AL17" i="1" s="1"/>
  <c r="H3" i="3" a="1"/>
  <c r="H3" i="3" s="1"/>
  <c r="H26" i="3" a="1"/>
  <c r="H26" i="3" s="1"/>
  <c r="H15" i="3" a="1"/>
  <c r="H15" i="3" s="1"/>
  <c r="H6" i="3" a="1"/>
  <c r="H6" i="3" s="1"/>
  <c r="H16" i="3" a="1"/>
  <c r="H16" i="3" s="1"/>
  <c r="H25" i="3" a="1"/>
  <c r="H25" i="3" s="1"/>
  <c r="H24" i="3" a="1"/>
  <c r="H24" i="3" s="1"/>
  <c r="H14" i="3" a="1"/>
  <c r="H14" i="3" s="1"/>
  <c r="H23" i="3" a="1"/>
  <c r="H23" i="3" s="1"/>
  <c r="H9" i="3" a="1"/>
  <c r="H9" i="3" s="1"/>
  <c r="H10" i="3" a="1"/>
  <c r="H10" i="3" s="1"/>
  <c r="H22" i="3" a="1"/>
  <c r="H22" i="3" s="1"/>
  <c r="H21" i="3" a="1"/>
  <c r="H21" i="3" s="1"/>
  <c r="H13" i="3" a="1"/>
  <c r="H13" i="3" s="1"/>
  <c r="H5" i="3" a="1"/>
  <c r="H5" i="3" s="1"/>
  <c r="H20" i="3" a="1"/>
  <c r="H20" i="3" s="1"/>
  <c r="H12" i="3" a="1"/>
  <c r="H12" i="3" s="1"/>
  <c r="H4" i="3" a="1"/>
  <c r="H4" i="3" s="1"/>
  <c r="H2" i="3" a="1"/>
  <c r="H2" i="3" s="1"/>
  <c r="H19" i="3" a="1"/>
  <c r="H19" i="3" s="1"/>
  <c r="H11" i="3" a="1"/>
  <c r="H11" i="3" s="1"/>
  <c r="AL669" i="1"/>
  <c r="AL511" i="1"/>
  <c r="AL485" i="1"/>
  <c r="AL365" i="1"/>
  <c r="AL323" i="1"/>
  <c r="AL175" i="1"/>
  <c r="AL2" i="1"/>
  <c r="I26" i="3"/>
  <c r="AL775" i="1"/>
  <c r="AL755" i="1"/>
  <c r="AL748" i="1"/>
  <c r="AL715" i="1"/>
  <c r="AL464" i="1"/>
  <c r="AL451" i="1"/>
  <c r="AL37" i="1"/>
  <c r="AL792" i="1"/>
  <c r="AL754" i="1"/>
  <c r="AL738" i="1"/>
  <c r="AL703" i="1"/>
  <c r="AL695" i="1"/>
  <c r="AL687" i="1"/>
  <c r="AL674" i="1"/>
  <c r="AL654" i="1"/>
  <c r="AL265" i="1"/>
  <c r="AL793" i="1"/>
  <c r="AL783" i="1"/>
  <c r="AL777" i="1"/>
  <c r="AL770" i="1"/>
  <c r="AL764" i="1"/>
  <c r="AL757" i="1"/>
  <c r="AL743" i="1"/>
  <c r="AL739" i="1"/>
  <c r="AL725" i="1"/>
  <c r="AL698" i="1"/>
  <c r="AL678" i="1"/>
  <c r="AL658" i="1"/>
  <c r="AL656" i="1"/>
  <c r="AL647" i="1"/>
  <c r="AL791" i="1"/>
  <c r="AL780" i="1"/>
  <c r="AL778" i="1"/>
  <c r="AL769" i="1"/>
  <c r="AL761" i="1"/>
  <c r="AL756" i="1"/>
  <c r="AL716" i="1"/>
  <c r="AL679" i="1"/>
  <c r="AL523" i="1"/>
  <c r="AL515" i="1"/>
  <c r="AL417" i="1"/>
  <c r="AL201" i="1"/>
  <c r="AL77" i="1"/>
  <c r="AL794" i="1"/>
  <c r="AL785" i="1"/>
  <c r="AL750" i="1"/>
  <c r="AL720" i="1"/>
  <c r="AL657" i="1"/>
  <c r="AL646" i="1"/>
  <c r="AL607" i="1"/>
  <c r="AL263" i="1"/>
  <c r="AL248" i="1"/>
  <c r="AL779" i="1"/>
  <c r="AL734" i="1"/>
  <c r="AL709" i="1"/>
  <c r="AL692" i="1"/>
  <c r="AL676" i="1"/>
  <c r="AL558" i="1"/>
  <c r="AL33" i="1"/>
  <c r="AL772" i="1"/>
  <c r="AL760" i="1"/>
  <c r="AL752" i="1"/>
  <c r="AL746" i="1"/>
  <c r="AL710" i="1"/>
  <c r="AL704" i="1"/>
  <c r="AL677" i="1"/>
  <c r="AL573" i="1"/>
  <c r="AL549" i="1"/>
  <c r="AL516" i="1"/>
  <c r="AL30" i="1"/>
  <c r="AL798" i="1"/>
  <c r="AL751" i="1"/>
  <c r="AL749" i="1"/>
  <c r="AL733" i="1"/>
  <c r="AL673" i="1"/>
  <c r="AL652" i="1"/>
  <c r="AL640" i="1"/>
  <c r="AL620" i="1"/>
  <c r="AL613" i="1"/>
  <c r="AL609" i="1"/>
  <c r="AL599" i="1"/>
  <c r="AL545" i="1"/>
  <c r="AL471" i="1"/>
  <c r="AL449" i="1"/>
  <c r="AL442" i="1"/>
  <c r="AL410" i="1"/>
  <c r="AL396" i="1"/>
  <c r="AL368" i="1"/>
  <c r="AL351" i="1"/>
  <c r="AL303" i="1"/>
  <c r="AL289" i="1"/>
  <c r="AL275" i="1"/>
  <c r="AL264" i="1"/>
  <c r="AL234" i="1"/>
  <c r="AL224" i="1"/>
  <c r="AL171" i="1"/>
  <c r="AL161" i="1"/>
  <c r="AL121" i="1"/>
  <c r="AL118" i="1"/>
  <c r="AL57" i="1"/>
  <c r="AL575" i="1"/>
  <c r="AL551" i="1"/>
  <c r="AL544" i="1"/>
  <c r="AL501" i="1"/>
  <c r="AL446" i="1"/>
  <c r="AL440" i="1"/>
  <c r="AL430" i="1"/>
  <c r="AL367" i="1"/>
  <c r="AL360" i="1"/>
  <c r="AL352" i="1"/>
  <c r="AL342" i="1"/>
  <c r="AL329" i="1"/>
  <c r="AL314" i="1"/>
  <c r="AL231" i="1"/>
  <c r="AL186" i="1"/>
  <c r="AL143" i="1"/>
  <c r="AL5" i="1"/>
  <c r="AL639" i="1"/>
  <c r="AL615" i="1"/>
  <c r="AL593" i="1"/>
  <c r="AL586" i="1"/>
  <c r="AL569" i="1"/>
  <c r="AL519" i="1"/>
  <c r="AL510" i="1"/>
  <c r="AL473" i="1"/>
  <c r="AL459" i="1"/>
  <c r="AL373" i="1"/>
  <c r="AL291" i="1"/>
  <c r="AL287" i="1"/>
  <c r="AL247" i="1"/>
  <c r="AL167" i="1"/>
  <c r="AL115" i="1"/>
  <c r="AL111" i="1"/>
  <c r="AL87" i="1"/>
  <c r="AL69" i="1"/>
  <c r="AL41" i="1"/>
  <c r="AL650" i="1"/>
  <c r="AL642" i="1"/>
  <c r="AL638" i="1"/>
  <c r="AL636" i="1"/>
  <c r="AL622" i="1"/>
  <c r="AL582" i="1"/>
  <c r="AL525" i="1"/>
  <c r="AL498" i="1"/>
  <c r="AL476" i="1"/>
  <c r="AL463" i="1"/>
  <c r="AL445" i="1"/>
  <c r="AL415" i="1"/>
  <c r="AL364" i="1"/>
  <c r="AL317" i="1"/>
  <c r="AL228" i="1"/>
  <c r="AL222" i="1"/>
  <c r="AL195" i="1"/>
  <c r="AL180" i="1"/>
  <c r="AL142" i="1"/>
  <c r="AL127" i="1"/>
  <c r="AL117" i="1"/>
  <c r="AL82" i="1"/>
  <c r="AL70" i="1"/>
  <c r="AL54" i="1"/>
  <c r="AL49" i="1"/>
  <c r="AL18" i="1"/>
  <c r="AL12" i="1"/>
  <c r="AL665" i="1"/>
  <c r="AL597" i="1"/>
  <c r="AL591" i="1"/>
  <c r="AL576" i="1"/>
  <c r="AL559" i="1"/>
  <c r="AL527" i="1"/>
  <c r="AL504" i="1"/>
  <c r="AL401" i="1"/>
  <c r="AL378" i="1"/>
  <c r="AL349" i="1"/>
  <c r="AL340" i="1"/>
  <c r="AL255" i="1"/>
  <c r="AL170" i="1"/>
  <c r="AL141" i="1"/>
  <c r="AL58" i="1"/>
  <c r="AL32" i="1"/>
  <c r="AL683" i="1"/>
  <c r="AL648" i="1"/>
  <c r="AL610" i="1"/>
  <c r="AL581" i="1"/>
  <c r="AL546" i="1"/>
  <c r="AL532" i="1"/>
  <c r="AL520" i="1"/>
  <c r="AL495" i="1"/>
  <c r="AL441" i="1"/>
  <c r="AL409" i="1"/>
  <c r="AL402" i="1"/>
  <c r="AL361" i="1"/>
  <c r="AL357" i="1"/>
  <c r="AL353" i="1"/>
  <c r="AL300" i="1"/>
  <c r="AL283" i="1"/>
  <c r="AL267" i="1"/>
  <c r="AL259" i="1"/>
  <c r="AL239" i="1"/>
  <c r="AL221" i="1"/>
  <c r="AL188" i="1"/>
  <c r="AL172" i="1"/>
  <c r="AL134" i="1"/>
  <c r="AL122" i="1"/>
  <c r="AL109" i="1"/>
  <c r="AL99" i="1"/>
  <c r="AL29" i="1"/>
  <c r="AL625" i="1"/>
  <c r="AL611" i="1"/>
  <c r="AL602" i="1"/>
  <c r="AL568" i="1"/>
  <c r="AL557" i="1"/>
  <c r="AL514" i="1"/>
  <c r="AL508" i="1"/>
  <c r="AL496" i="1"/>
  <c r="AL482" i="1"/>
  <c r="AL427" i="1"/>
  <c r="AL434" i="1"/>
  <c r="AL327" i="1"/>
  <c r="AL309" i="1"/>
  <c r="AL295" i="1"/>
  <c r="AL273" i="1"/>
  <c r="AL258" i="1"/>
  <c r="AL237" i="1"/>
  <c r="AL202" i="1"/>
  <c r="AL182" i="1"/>
  <c r="AL140" i="1"/>
  <c r="AL125" i="1"/>
  <c r="AL114" i="1"/>
  <c r="AL100" i="1"/>
  <c r="AL85" i="1"/>
  <c r="AL52" i="1"/>
  <c r="AL624" i="1"/>
  <c r="AL626" i="1"/>
  <c r="AL578" i="1"/>
  <c r="AL571" i="1"/>
  <c r="AL563" i="1"/>
  <c r="AL524" i="1"/>
  <c r="AL483" i="1"/>
  <c r="AL475" i="1"/>
  <c r="AL474" i="1"/>
  <c r="AL436" i="1"/>
  <c r="AL424" i="1"/>
  <c r="AL435" i="1"/>
  <c r="AL407" i="1"/>
  <c r="AL392" i="1"/>
  <c r="AL363" i="1"/>
  <c r="AL366" i="1"/>
  <c r="AL344" i="1"/>
  <c r="AL331" i="1"/>
  <c r="AL341" i="1"/>
  <c r="AL313" i="1"/>
  <c r="AL304" i="1"/>
  <c r="AL281" i="1"/>
  <c r="AL266" i="1"/>
  <c r="AL268" i="1"/>
  <c r="AL249" i="1"/>
  <c r="AL240" i="1"/>
  <c r="AL250" i="1"/>
  <c r="AL216" i="1"/>
  <c r="AL203" i="1"/>
  <c r="AL187" i="1"/>
  <c r="AL185" i="1"/>
  <c r="AL153" i="1"/>
  <c r="AL139" i="1"/>
  <c r="AL124" i="1"/>
  <c r="AL106" i="1"/>
  <c r="AL98" i="1"/>
  <c r="AL92" i="1"/>
  <c r="AL79" i="1"/>
  <c r="AL74" i="1"/>
  <c r="AL55" i="1"/>
  <c r="AL50" i="1"/>
  <c r="AL40" i="1"/>
  <c r="AL737" i="1"/>
  <c r="AL717" i="1"/>
  <c r="AL705" i="1"/>
  <c r="AL690" i="1"/>
  <c r="AL660" i="1"/>
  <c r="AL630" i="1"/>
  <c r="AL589" i="1"/>
  <c r="AL553" i="1"/>
  <c r="AL537" i="1"/>
  <c r="AL505" i="1"/>
  <c r="AL458" i="1"/>
  <c r="AL345" i="1"/>
  <c r="AL311" i="1"/>
  <c r="AL277" i="1"/>
  <c r="AL235" i="1"/>
  <c r="AL211" i="1"/>
  <c r="AL177" i="1"/>
  <c r="AL155" i="1"/>
  <c r="AL136" i="1"/>
  <c r="AL97" i="1"/>
  <c r="AL16" i="1"/>
  <c r="AL768" i="1"/>
  <c r="AL759" i="1"/>
  <c r="AL736" i="1"/>
  <c r="AL729" i="1"/>
  <c r="AL666" i="1"/>
  <c r="AL574" i="1"/>
  <c r="AL561" i="1"/>
  <c r="AL453" i="1"/>
  <c r="AL335" i="1"/>
  <c r="AL288" i="1"/>
  <c r="AL257" i="1"/>
  <c r="AL241" i="1"/>
  <c r="AL147" i="1"/>
  <c r="AL119" i="1"/>
  <c r="AL72" i="1"/>
  <c r="AL797" i="1"/>
  <c r="AL774" i="1"/>
  <c r="AL753" i="1"/>
  <c r="AL741" i="1"/>
  <c r="AL721" i="1"/>
  <c r="AL702" i="1"/>
  <c r="AL686" i="1"/>
  <c r="AL668" i="1"/>
  <c r="AL663" i="1"/>
  <c r="AL649" i="1"/>
  <c r="AL633" i="1"/>
  <c r="AL542" i="1"/>
  <c r="AL531" i="1"/>
  <c r="AL503" i="1"/>
  <c r="AL479" i="1"/>
  <c r="AL431" i="1"/>
  <c r="AL418" i="1"/>
  <c r="AL414" i="1"/>
  <c r="AL399" i="1"/>
  <c r="AL362" i="1"/>
  <c r="AL315" i="1"/>
  <c r="AL262" i="1"/>
  <c r="AL254" i="1"/>
  <c r="AL196" i="1"/>
  <c r="AL191" i="1"/>
  <c r="AL179" i="1"/>
  <c r="AL135" i="1"/>
  <c r="AL95" i="1"/>
  <c r="AL75" i="1"/>
  <c r="AL15" i="1"/>
  <c r="AL787" i="1"/>
  <c r="AL765" i="1"/>
  <c r="AL735" i="1"/>
  <c r="AL694" i="1"/>
  <c r="AL681" i="1"/>
  <c r="AL500" i="1"/>
  <c r="AL454" i="1"/>
  <c r="AL426" i="1"/>
  <c r="AL422" i="1"/>
  <c r="AL395" i="1"/>
  <c r="AL388" i="1"/>
  <c r="AL375" i="1"/>
  <c r="AL285" i="1"/>
  <c r="AL238" i="1"/>
  <c r="AL151" i="1"/>
  <c r="AL93" i="1"/>
  <c r="AL8" i="1"/>
  <c r="AL762" i="1"/>
  <c r="AL712" i="1"/>
  <c r="AL708" i="1"/>
  <c r="AL701" i="1"/>
  <c r="AL682" i="1"/>
  <c r="AL645" i="1"/>
  <c r="AL628" i="1"/>
  <c r="AL623" i="1"/>
  <c r="AL617" i="1"/>
  <c r="AL579" i="1"/>
  <c r="AL565" i="1"/>
  <c r="AL394" i="1"/>
  <c r="AL316" i="1"/>
  <c r="AL292" i="1"/>
  <c r="AL286" i="1"/>
  <c r="AL242" i="1"/>
  <c r="AL208" i="1"/>
  <c r="AL157" i="1"/>
  <c r="AL120" i="1"/>
  <c r="AL71" i="1"/>
  <c r="AL42" i="1"/>
  <c r="AL34" i="1"/>
  <c r="AL23" i="1"/>
  <c r="AL784" i="1"/>
  <c r="AL627" i="1"/>
  <c r="AL592" i="1"/>
  <c r="AL528" i="1"/>
  <c r="AL490" i="1"/>
  <c r="AL466" i="1"/>
  <c r="AL437" i="1"/>
  <c r="AL380" i="1"/>
  <c r="AL370" i="1"/>
  <c r="AL330" i="1"/>
  <c r="AL326" i="1"/>
  <c r="AL253" i="1"/>
  <c r="AL244" i="1"/>
  <c r="AL67" i="1"/>
  <c r="AL59" i="1"/>
  <c r="AL781" i="1"/>
  <c r="AL714" i="1"/>
  <c r="AL671" i="1"/>
  <c r="AL580" i="1"/>
  <c r="AL555" i="1"/>
  <c r="AL547" i="1"/>
  <c r="AL521" i="1"/>
  <c r="AL443" i="1"/>
  <c r="AL413" i="1"/>
  <c r="AL411" i="1"/>
  <c r="AL356" i="1"/>
  <c r="AL306" i="1"/>
  <c r="AL290" i="1"/>
  <c r="AL282" i="1"/>
  <c r="AL229" i="1"/>
  <c r="AL219" i="1"/>
  <c r="AL173" i="1"/>
  <c r="AL162" i="1"/>
  <c r="AL156" i="1"/>
  <c r="AL88" i="1"/>
  <c r="AL68" i="1"/>
  <c r="AL35" i="1"/>
  <c r="I20" i="3"/>
  <c r="I9" i="3"/>
  <c r="I19" i="3"/>
  <c r="I25" i="3"/>
  <c r="I18" i="3"/>
  <c r="I12" i="3"/>
  <c r="I11" i="3"/>
  <c r="I17" i="3"/>
  <c r="I10" i="3"/>
  <c r="I4" i="3"/>
  <c r="I3" i="3"/>
  <c r="I2" i="3"/>
  <c r="I5" i="3"/>
  <c r="I24" i="3"/>
  <c r="I16" i="3"/>
  <c r="I8" i="3"/>
  <c r="I22" i="3"/>
  <c r="I14" i="3"/>
  <c r="I6" i="3"/>
  <c r="I23" i="3"/>
  <c r="I15" i="3"/>
  <c r="I7" i="3"/>
  <c r="I21" i="3"/>
  <c r="I13" i="3"/>
  <c r="AK709" i="1"/>
  <c r="AM709" i="1" s="1"/>
  <c r="AK552" i="1"/>
  <c r="AM552" i="1" s="1"/>
  <c r="AK531" i="1"/>
  <c r="AM531" i="1" s="1"/>
  <c r="AK459" i="1"/>
  <c r="AM459" i="1" s="1"/>
  <c r="AK748" i="1"/>
  <c r="AM748" i="1" s="1"/>
  <c r="AK572" i="1"/>
  <c r="AM572" i="1" s="1"/>
  <c r="AK532" i="1"/>
  <c r="AM532" i="1" s="1"/>
  <c r="AK312" i="1"/>
  <c r="AM312" i="1" s="1"/>
  <c r="AK764" i="1"/>
  <c r="AM764" i="1" s="1"/>
  <c r="AK571" i="1"/>
  <c r="AM571" i="1" s="1"/>
  <c r="AK483" i="1"/>
  <c r="AM483" i="1" s="1"/>
  <c r="AK240" i="1"/>
  <c r="AM240" i="1" s="1"/>
  <c r="AK577" i="1"/>
  <c r="AM577" i="1" s="1"/>
  <c r="AK570" i="1"/>
  <c r="AM570" i="1" s="1"/>
  <c r="AK419" i="1"/>
  <c r="AM419" i="1" s="1"/>
  <c r="AK345" i="1"/>
  <c r="AM345" i="1" s="1"/>
  <c r="AK607" i="1"/>
  <c r="AM607" i="1" s="1"/>
  <c r="AK533" i="1"/>
  <c r="AM533" i="1" s="1"/>
  <c r="AK501" i="1"/>
  <c r="AM501" i="1" s="1"/>
  <c r="AK499" i="1"/>
  <c r="AM499" i="1" s="1"/>
  <c r="AK446" i="1"/>
  <c r="AM446" i="1" s="1"/>
  <c r="AK314" i="1"/>
  <c r="AM314" i="1" s="1"/>
  <c r="AK318" i="1"/>
  <c r="AM318" i="1" s="1"/>
  <c r="AK231" i="1"/>
  <c r="AM231" i="1" s="1"/>
  <c r="AK223" i="1"/>
  <c r="AM223" i="1" s="1"/>
  <c r="AK160" i="1"/>
  <c r="AM160" i="1" s="1"/>
  <c r="AK101" i="1"/>
  <c r="AM101" i="1" s="1"/>
  <c r="AK47" i="1"/>
  <c r="AM47" i="1" s="1"/>
  <c r="AK279" i="1"/>
  <c r="AM279" i="1" s="1"/>
  <c r="AK214" i="1"/>
  <c r="AM214" i="1" s="1"/>
  <c r="AK69" i="1"/>
  <c r="AM69" i="1" s="1"/>
  <c r="AK638" i="1"/>
  <c r="AM638" i="1" s="1"/>
  <c r="AK636" i="1"/>
  <c r="AM636" i="1" s="1"/>
  <c r="AK556" i="1"/>
  <c r="AM556" i="1" s="1"/>
  <c r="AK509" i="1"/>
  <c r="AM509" i="1" s="1"/>
  <c r="AK498" i="1"/>
  <c r="AM498" i="1" s="1"/>
  <c r="AK500" i="1"/>
  <c r="AM500" i="1" s="1"/>
  <c r="AK467" i="1"/>
  <c r="AM467" i="1" s="1"/>
  <c r="AK406" i="1"/>
  <c r="AM406" i="1" s="1"/>
  <c r="AK347" i="1"/>
  <c r="AM347" i="1" s="1"/>
  <c r="AK338" i="1"/>
  <c r="AM338" i="1" s="1"/>
  <c r="AK294" i="1"/>
  <c r="AM294" i="1" s="1"/>
  <c r="AK228" i="1"/>
  <c r="AM228" i="1" s="1"/>
  <c r="AK169" i="1"/>
  <c r="AM169" i="1" s="1"/>
  <c r="AK163" i="1"/>
  <c r="AM163" i="1" s="1"/>
  <c r="AK107" i="1"/>
  <c r="AM107" i="1" s="1"/>
  <c r="AK49" i="1"/>
  <c r="AM49" i="1" s="1"/>
  <c r="AK292" i="1"/>
  <c r="AM292" i="1" s="1"/>
  <c r="AK227" i="1"/>
  <c r="AM227" i="1" s="1"/>
  <c r="AK218" i="1"/>
  <c r="AM218" i="1" s="1"/>
  <c r="AK175" i="1"/>
  <c r="AM175" i="1" s="1"/>
  <c r="AK157" i="1"/>
  <c r="AM157" i="1" s="1"/>
  <c r="AK61" i="1"/>
  <c r="AM61" i="1" s="1"/>
  <c r="AK42" i="1"/>
  <c r="AM42" i="1" s="1"/>
  <c r="AK34" i="1"/>
  <c r="AM34" i="1" s="1"/>
  <c r="AK207" i="1"/>
  <c r="AM207" i="1" s="1"/>
  <c r="AK200" i="1"/>
  <c r="AM200" i="1" s="1"/>
  <c r="AK176" i="1"/>
  <c r="AM176" i="1" s="1"/>
  <c r="AK138" i="1"/>
  <c r="AM138" i="1" s="1"/>
  <c r="AK311" i="1"/>
  <c r="AM311" i="1" s="1"/>
  <c r="AK303" i="1"/>
  <c r="AM303" i="1" s="1"/>
  <c r="AK246" i="1"/>
  <c r="AM246" i="1" s="1"/>
  <c r="AK235" i="1"/>
  <c r="AM235" i="1" s="1"/>
  <c r="AK121" i="1"/>
  <c r="AM121" i="1" s="1"/>
  <c r="AK118" i="1"/>
  <c r="AM118" i="1" s="1"/>
  <c r="AK57" i="1"/>
  <c r="AM57" i="1" s="1"/>
  <c r="AK192" i="1" l="1"/>
  <c r="AM192" i="1" s="1"/>
  <c r="AK2" i="1"/>
  <c r="AM2" i="1" s="1"/>
  <c r="AK164" i="1"/>
  <c r="AM164" i="1" s="1"/>
  <c r="AK566" i="1"/>
  <c r="AM566" i="1" s="1"/>
  <c r="AK165" i="1"/>
  <c r="AM165" i="1" s="1"/>
  <c r="AK45" i="1"/>
  <c r="AM45" i="1" s="1"/>
  <c r="AK152" i="1"/>
  <c r="AM152" i="1" s="1"/>
  <c r="AK23" i="1"/>
  <c r="AM23" i="1" s="1"/>
  <c r="AK170" i="1"/>
  <c r="AM170" i="1" s="1"/>
  <c r="AK104" i="1"/>
  <c r="AM104" i="1" s="1"/>
  <c r="AK299" i="1"/>
  <c r="AM299" i="1" s="1"/>
  <c r="AK489" i="1"/>
  <c r="AM489" i="1" s="1"/>
  <c r="AK573" i="1"/>
  <c r="AM573" i="1" s="1"/>
  <c r="AK193" i="1"/>
  <c r="AM193" i="1" s="1"/>
  <c r="AK440" i="1"/>
  <c r="AM440" i="1" s="1"/>
  <c r="AK545" i="1"/>
  <c r="AM545" i="1" s="1"/>
  <c r="AK187" i="1"/>
  <c r="AM187" i="1" s="1"/>
  <c r="AK550" i="1"/>
  <c r="AM550" i="1" s="1"/>
  <c r="AK528" i="1"/>
  <c r="AM528" i="1" s="1"/>
  <c r="AK482" i="1"/>
  <c r="AM482" i="1" s="1"/>
  <c r="AK694" i="1"/>
  <c r="AM694" i="1" s="1"/>
  <c r="AL512" i="1"/>
  <c r="AL438" i="1"/>
  <c r="AL548" i="1"/>
  <c r="AL149" i="1"/>
  <c r="AK563" i="1"/>
  <c r="AM563" i="1" s="1"/>
  <c r="AK553" i="1"/>
  <c r="AM553" i="1" s="1"/>
  <c r="AK554" i="1"/>
  <c r="AM554" i="1" s="1"/>
  <c r="AK521" i="1"/>
  <c r="AM521" i="1" s="1"/>
  <c r="AL333" i="1"/>
  <c r="AL518" i="1"/>
  <c r="AK56" i="1"/>
  <c r="AM56" i="1" s="1"/>
  <c r="AK481" i="1"/>
  <c r="AM481" i="1" s="1"/>
  <c r="AK385" i="1"/>
  <c r="AM385" i="1" s="1"/>
  <c r="AK656" i="1"/>
  <c r="AM656" i="1" s="1"/>
  <c r="AK791" i="1"/>
  <c r="AM791" i="1" s="1"/>
  <c r="AK217" i="1"/>
  <c r="AM217" i="1" s="1"/>
  <c r="AK131" i="1"/>
  <c r="AM131" i="1" s="1"/>
  <c r="AK441" i="1"/>
  <c r="AM441" i="1" s="1"/>
  <c r="AK756" i="1"/>
  <c r="AM756" i="1" s="1"/>
  <c r="AK516" i="1"/>
  <c r="AM516" i="1" s="1"/>
  <c r="AK555" i="1"/>
  <c r="AM555" i="1" s="1"/>
  <c r="AL270" i="1"/>
  <c r="AL199" i="1"/>
  <c r="AL325" i="1"/>
  <c r="AK546" i="1"/>
  <c r="AM546" i="1" s="1"/>
  <c r="AK706" i="1"/>
  <c r="AM706" i="1" s="1"/>
  <c r="AL280" i="1"/>
  <c r="AL148" i="1"/>
  <c r="AK28" i="1"/>
  <c r="AM28" i="1" s="1"/>
  <c r="AK253" i="1"/>
  <c r="AM253" i="1" s="1"/>
  <c r="AK439" i="1"/>
  <c r="AM439" i="1" s="1"/>
  <c r="AK718" i="1"/>
  <c r="AM718" i="1" s="1"/>
  <c r="AK772" i="1"/>
  <c r="AM772" i="1" s="1"/>
  <c r="AK213" i="1"/>
  <c r="AM213" i="1" s="1"/>
  <c r="AK72" i="1"/>
  <c r="AM72" i="1" s="1"/>
  <c r="AK529" i="1"/>
  <c r="AM529" i="1" s="1"/>
  <c r="AK765" i="1"/>
  <c r="AM765" i="1" s="1"/>
  <c r="AK600" i="1"/>
  <c r="AM600" i="1" s="1"/>
  <c r="AK136" i="1"/>
  <c r="AM136" i="1" s="1"/>
  <c r="AK191" i="1"/>
  <c r="AM191" i="1" s="1"/>
  <c r="AK247" i="1"/>
  <c r="AM247" i="1" s="1"/>
  <c r="AK384" i="1"/>
  <c r="AM384" i="1" s="1"/>
  <c r="AK536" i="1"/>
  <c r="AM536" i="1" s="1"/>
  <c r="AK627" i="1"/>
  <c r="AM627" i="1" s="1"/>
  <c r="AK657" i="1"/>
  <c r="AM657" i="1" s="1"/>
  <c r="AL302" i="1"/>
  <c r="AL223" i="1"/>
  <c r="AL337" i="1"/>
  <c r="AL412" i="1"/>
  <c r="AL158" i="1"/>
  <c r="AL391" i="1"/>
  <c r="AL605" i="1"/>
  <c r="AL385" i="1"/>
  <c r="AL684" i="1"/>
  <c r="AL205" i="1"/>
  <c r="AL227" i="1"/>
  <c r="AL272" i="1"/>
  <c r="AL421" i="1"/>
  <c r="AL456" i="1"/>
  <c r="AL488" i="1"/>
  <c r="AL543" i="1"/>
  <c r="AL629" i="1"/>
  <c r="AL27" i="1"/>
  <c r="AL204" i="1"/>
  <c r="AL540" i="1"/>
  <c r="AL526" i="1"/>
  <c r="AL377" i="1"/>
  <c r="AL384" i="1"/>
  <c r="AL382" i="1"/>
  <c r="AL697" i="1"/>
  <c r="AL39" i="1"/>
  <c r="AL600" i="1"/>
  <c r="AL616" i="1"/>
  <c r="AL659" i="1"/>
  <c r="AL113" i="1"/>
  <c r="AL160" i="1"/>
  <c r="AL226" i="1"/>
  <c r="AL408" i="1"/>
  <c r="AL389" i="1"/>
  <c r="AL428" i="1"/>
  <c r="AL468" i="1"/>
  <c r="AL455" i="1"/>
  <c r="AL489" i="1"/>
  <c r="AL497" i="1"/>
  <c r="AL723" i="1"/>
  <c r="AL637" i="1"/>
  <c r="AL178" i="1"/>
  <c r="AL174" i="1"/>
  <c r="AL782" i="1"/>
  <c r="AL217" i="1"/>
  <c r="AL256" i="1"/>
  <c r="AL507" i="1"/>
  <c r="AL197" i="1"/>
  <c r="AL763" i="1"/>
  <c r="AL355" i="1"/>
  <c r="AL207" i="1"/>
  <c r="AL795" i="1"/>
  <c r="AL298" i="1"/>
  <c r="AL301" i="1"/>
  <c r="AL372" i="1"/>
  <c r="AL358" i="1"/>
  <c r="AL38" i="1"/>
  <c r="AL740" i="1"/>
  <c r="AL590" i="1"/>
  <c r="AL107" i="1"/>
  <c r="AL245" i="1"/>
  <c r="AL386" i="1"/>
  <c r="AL450" i="1"/>
  <c r="AL478" i="1"/>
  <c r="AL499" i="1"/>
  <c r="AL706" i="1"/>
  <c r="AL89" i="1"/>
  <c r="AL166" i="1"/>
  <c r="AL128" i="1"/>
  <c r="AK171" i="1"/>
  <c r="AM171" i="1" s="1"/>
  <c r="AK51" i="1"/>
  <c r="AM51" i="1" s="1"/>
  <c r="AK267" i="1"/>
  <c r="AM267" i="1" s="1"/>
  <c r="AK91" i="1"/>
  <c r="AM91" i="1" s="1"/>
  <c r="AK190" i="1"/>
  <c r="AM190" i="1" s="1"/>
  <c r="AK415" i="1"/>
  <c r="AM415" i="1" s="1"/>
  <c r="AK525" i="1"/>
  <c r="AM525" i="1" s="1"/>
  <c r="AK75" i="1"/>
  <c r="AM75" i="1" s="1"/>
  <c r="AK96" i="1"/>
  <c r="AM96" i="1" s="1"/>
  <c r="AK518" i="1"/>
  <c r="AM518" i="1" s="1"/>
  <c r="AK429" i="1"/>
  <c r="AM429" i="1" s="1"/>
  <c r="AK491" i="1"/>
  <c r="AM491" i="1" s="1"/>
  <c r="AK412" i="1"/>
  <c r="AM412" i="1" s="1"/>
  <c r="AK755" i="1"/>
  <c r="AM755" i="1" s="1"/>
  <c r="AK78" i="1"/>
  <c r="AM78" i="1" s="1"/>
  <c r="AK274" i="1"/>
  <c r="AM274" i="1" s="1"/>
  <c r="AK422" i="1"/>
  <c r="AM422" i="1" s="1"/>
  <c r="AK541" i="1"/>
  <c r="AM541" i="1" s="1"/>
  <c r="AK149" i="1"/>
  <c r="AM149" i="1" s="1"/>
  <c r="AK367" i="1"/>
  <c r="AM367" i="1" s="1"/>
  <c r="AK502" i="1"/>
  <c r="AM502" i="1" s="1"/>
  <c r="AK74" i="1"/>
  <c r="AM74" i="1" s="1"/>
  <c r="AK497" i="1"/>
  <c r="AM497" i="1" s="1"/>
  <c r="AK490" i="1"/>
  <c r="AM490" i="1" s="1"/>
  <c r="AK493" i="1"/>
  <c r="AM493" i="1" s="1"/>
  <c r="AK623" i="1"/>
  <c r="AM623" i="1" s="1"/>
  <c r="AK177" i="1"/>
  <c r="AM177" i="1" s="1"/>
  <c r="AK184" i="1"/>
  <c r="AM184" i="1" s="1"/>
  <c r="AK55" i="1"/>
  <c r="AM55" i="1" s="1"/>
  <c r="AK38" i="1"/>
  <c r="AM38" i="1" s="1"/>
  <c r="AK238" i="1"/>
  <c r="AM238" i="1" s="1"/>
  <c r="AK535" i="1"/>
  <c r="AM535" i="1" s="1"/>
  <c r="AK505" i="1"/>
  <c r="AM505" i="1" s="1"/>
  <c r="AK506" i="1"/>
  <c r="AM506" i="1" s="1"/>
  <c r="AK527" i="1"/>
  <c r="AM527" i="1" s="1"/>
  <c r="AK183" i="1"/>
  <c r="AM183" i="1" s="1"/>
  <c r="AL550" i="1"/>
  <c r="AL62" i="1"/>
  <c r="AL319" i="1"/>
  <c r="AL84" i="1"/>
  <c r="AL294" i="1"/>
  <c r="AL80" i="1"/>
  <c r="AL232" i="1"/>
  <c r="AL276" i="1"/>
  <c r="AL305" i="1"/>
  <c r="AL530" i="1"/>
  <c r="AL588" i="1"/>
  <c r="AL632" i="1"/>
  <c r="AL19" i="1"/>
  <c r="AL212" i="1"/>
  <c r="AL509" i="1"/>
  <c r="AL308" i="1"/>
  <c r="AL577" i="1"/>
  <c r="AL566" i="1"/>
  <c r="AL328" i="1"/>
  <c r="AL379" i="1"/>
  <c r="AL700" i="1"/>
  <c r="AL693" i="1"/>
  <c r="AL51" i="1"/>
  <c r="AL56" i="1"/>
  <c r="AL541" i="1"/>
  <c r="AL564" i="1"/>
  <c r="AL105" i="1"/>
  <c r="AL102" i="1"/>
  <c r="AL130" i="1"/>
  <c r="AL404" i="1"/>
  <c r="AL439" i="1"/>
  <c r="AL461" i="1"/>
  <c r="AL493" i="1"/>
  <c r="AL728" i="1"/>
  <c r="AL274" i="1"/>
  <c r="AL76" i="1"/>
  <c r="AK179" i="1"/>
  <c r="AM179" i="1" s="1"/>
  <c r="AK575" i="1"/>
  <c r="AM575" i="1" s="1"/>
  <c r="AK537" i="1"/>
  <c r="AM537" i="1" s="1"/>
  <c r="AK185" i="1"/>
  <c r="AM185" i="1" s="1"/>
  <c r="AK524" i="1"/>
  <c r="AM524" i="1" s="1"/>
  <c r="AL767" i="1"/>
  <c r="AL460" i="1"/>
  <c r="AL168" i="1"/>
  <c r="AL66" i="1"/>
  <c r="AL24" i="1"/>
  <c r="AL22" i="1"/>
  <c r="AL131" i="1"/>
  <c r="AL61" i="1"/>
  <c r="AL598" i="1"/>
  <c r="AL108" i="1"/>
  <c r="AL163" i="1"/>
  <c r="AL243" i="1"/>
  <c r="AL320" i="1"/>
  <c r="AL338" i="1"/>
  <c r="AL594" i="1"/>
  <c r="AK610" i="1"/>
  <c r="AM610" i="1" s="1"/>
  <c r="AK612" i="1"/>
  <c r="AM612" i="1" s="1"/>
  <c r="AK626" i="1"/>
  <c r="AM626" i="1" s="1"/>
  <c r="AK386" i="1"/>
  <c r="AM386" i="1" s="1"/>
  <c r="AK394" i="1"/>
  <c r="AM394" i="1" s="1"/>
  <c r="AK409" i="1"/>
  <c r="AM409" i="1" s="1"/>
  <c r="AK414" i="1"/>
  <c r="AM414" i="1" s="1"/>
  <c r="AK402" i="1"/>
  <c r="AM402" i="1" s="1"/>
  <c r="AK416" i="1"/>
  <c r="AM416" i="1" s="1"/>
  <c r="AK404" i="1"/>
  <c r="AM404" i="1" s="1"/>
  <c r="AK408" i="1"/>
  <c r="AM408" i="1" s="1"/>
  <c r="AK390" i="1"/>
  <c r="AM390" i="1" s="1"/>
  <c r="AL390" i="1"/>
  <c r="AK389" i="1"/>
  <c r="AM389" i="1" s="1"/>
  <c r="AL369" i="1"/>
  <c r="AK369" i="1"/>
  <c r="AM369" i="1" s="1"/>
  <c r="AK353" i="1"/>
  <c r="AM353" i="1" s="1"/>
  <c r="AK352" i="1"/>
  <c r="AM352" i="1" s="1"/>
  <c r="AK328" i="1"/>
  <c r="AM328" i="1" s="1"/>
  <c r="AL332" i="1"/>
  <c r="AK333" i="1"/>
  <c r="AM333" i="1" s="1"/>
  <c r="AK326" i="1"/>
  <c r="AM326" i="1" s="1"/>
  <c r="AK322" i="1"/>
  <c r="AM322" i="1" s="1"/>
  <c r="AL101" i="1"/>
  <c r="AK105" i="1"/>
  <c r="AM105" i="1" s="1"/>
  <c r="AK125" i="1"/>
  <c r="AM125" i="1" s="1"/>
  <c r="AK124" i="1"/>
  <c r="AM124" i="1" s="1"/>
  <c r="AK113" i="1"/>
  <c r="AM113" i="1" s="1"/>
  <c r="AK98" i="1"/>
  <c r="AM98" i="1" s="1"/>
  <c r="AK273" i="1"/>
  <c r="AM273" i="1" s="1"/>
  <c r="AL284" i="1"/>
  <c r="AK258" i="1"/>
  <c r="AM258" i="1" s="1"/>
  <c r="AK268" i="1"/>
  <c r="AM268" i="1" s="1"/>
  <c r="AK278" i="1"/>
  <c r="AM278" i="1" s="1"/>
  <c r="AK343" i="1"/>
  <c r="AM343" i="1" s="1"/>
  <c r="AL343" i="1"/>
  <c r="AL387" i="1"/>
  <c r="AK387" i="1"/>
  <c r="AM387" i="1" s="1"/>
  <c r="AK392" i="1"/>
  <c r="AM392" i="1" s="1"/>
  <c r="AK396" i="1"/>
  <c r="AM396" i="1" s="1"/>
  <c r="AK393" i="1"/>
  <c r="AM393" i="1" s="1"/>
  <c r="AK399" i="1"/>
  <c r="AM399" i="1" s="1"/>
  <c r="AK484" i="1"/>
  <c r="AM484" i="1" s="1"/>
  <c r="AK508" i="1"/>
  <c r="AM508" i="1" s="1"/>
  <c r="AK503" i="1"/>
  <c r="AM503" i="1" s="1"/>
  <c r="AK511" i="1"/>
  <c r="AM511" i="1" s="1"/>
  <c r="AK488" i="1"/>
  <c r="AM488" i="1" s="1"/>
  <c r="AK504" i="1"/>
  <c r="AM504" i="1" s="1"/>
  <c r="AL486" i="1"/>
  <c r="AK486" i="1"/>
  <c r="AM486" i="1" s="1"/>
  <c r="AK485" i="1"/>
  <c r="AM485" i="1" s="1"/>
  <c r="AK674" i="1"/>
  <c r="AM674" i="1" s="1"/>
  <c r="AK678" i="1"/>
  <c r="AM678" i="1" s="1"/>
  <c r="AK688" i="1"/>
  <c r="AM688" i="1" s="1"/>
  <c r="AK697" i="1"/>
  <c r="AM697" i="1" s="1"/>
  <c r="AK65" i="1"/>
  <c r="AM65" i="1" s="1"/>
  <c r="AK129" i="1"/>
  <c r="AM129" i="1" s="1"/>
  <c r="AK256" i="1"/>
  <c r="AM256" i="1" s="1"/>
  <c r="AK321" i="1"/>
  <c r="AM321" i="1" s="1"/>
  <c r="AK94" i="1"/>
  <c r="AM94" i="1" s="1"/>
  <c r="AK154" i="1"/>
  <c r="AM154" i="1" s="1"/>
  <c r="AK221" i="1"/>
  <c r="AM221" i="1" s="1"/>
  <c r="AK283" i="1"/>
  <c r="AM283" i="1" s="1"/>
  <c r="AK108" i="1"/>
  <c r="AM108" i="1" s="1"/>
  <c r="AK232" i="1"/>
  <c r="AM232" i="1" s="1"/>
  <c r="AK298" i="1"/>
  <c r="AM298" i="1" s="1"/>
  <c r="AK54" i="1"/>
  <c r="AM54" i="1" s="1"/>
  <c r="AK117" i="1"/>
  <c r="AM117" i="1" s="1"/>
  <c r="AK180" i="1"/>
  <c r="AM180" i="1" s="1"/>
  <c r="AK245" i="1"/>
  <c r="AM245" i="1" s="1"/>
  <c r="AK308" i="1"/>
  <c r="AM308" i="1" s="1"/>
  <c r="AK354" i="1"/>
  <c r="AM354" i="1" s="1"/>
  <c r="AK642" i="1"/>
  <c r="AM642" i="1" s="1"/>
  <c r="AK87" i="1"/>
  <c r="AM87" i="1" s="1"/>
  <c r="AK159" i="1"/>
  <c r="AM159" i="1" s="1"/>
  <c r="AK220" i="1"/>
  <c r="AM220" i="1" s="1"/>
  <c r="AK112" i="1"/>
  <c r="AM112" i="1" s="1"/>
  <c r="AK174" i="1"/>
  <c r="AM174" i="1" s="1"/>
  <c r="AK241" i="1"/>
  <c r="AM241" i="1" s="1"/>
  <c r="AK307" i="1"/>
  <c r="AM307" i="1" s="1"/>
  <c r="AK383" i="1"/>
  <c r="AM383" i="1" s="1"/>
  <c r="AK453" i="1"/>
  <c r="AM453" i="1" s="1"/>
  <c r="AK629" i="1"/>
  <c r="AM629" i="1" s="1"/>
  <c r="AK351" i="1"/>
  <c r="AM351" i="1" s="1"/>
  <c r="AK513" i="1"/>
  <c r="AM513" i="1" s="1"/>
  <c r="AK620" i="1"/>
  <c r="AM620" i="1" s="1"/>
  <c r="AK79" i="1"/>
  <c r="AM79" i="1" s="1"/>
  <c r="AK249" i="1"/>
  <c r="AM249" i="1" s="1"/>
  <c r="AK578" i="1"/>
  <c r="AM578" i="1" s="1"/>
  <c r="AK770" i="1"/>
  <c r="AM770" i="1" s="1"/>
  <c r="AK361" i="1"/>
  <c r="AM361" i="1" s="1"/>
  <c r="AK507" i="1"/>
  <c r="AM507" i="1" s="1"/>
  <c r="AK619" i="1"/>
  <c r="AM619" i="1" s="1"/>
  <c r="AK423" i="1"/>
  <c r="AM423" i="1" s="1"/>
  <c r="AK400" i="1"/>
  <c r="AM400" i="1" s="1"/>
  <c r="AK628" i="1"/>
  <c r="AM628" i="1" s="1"/>
  <c r="AK704" i="1"/>
  <c r="AM704" i="1" s="1"/>
  <c r="AK473" i="1"/>
  <c r="AM473" i="1" s="1"/>
  <c r="AK443" i="1"/>
  <c r="AM443" i="1" s="1"/>
  <c r="AL189" i="1"/>
  <c r="AL359" i="1"/>
  <c r="AL28" i="1"/>
  <c r="AK50" i="1"/>
  <c r="AM50" i="1" s="1"/>
  <c r="AL48" i="1"/>
  <c r="AK60" i="1"/>
  <c r="AM60" i="1" s="1"/>
  <c r="AK35" i="1"/>
  <c r="AM35" i="1" s="1"/>
  <c r="AK450" i="1"/>
  <c r="AM450" i="1" s="1"/>
  <c r="AK452" i="1"/>
  <c r="AM452" i="1" s="1"/>
  <c r="AK478" i="1"/>
  <c r="AM478" i="1" s="1"/>
  <c r="AK461" i="1"/>
  <c r="AM461" i="1" s="1"/>
  <c r="AK474" i="1"/>
  <c r="AM474" i="1" s="1"/>
  <c r="AL452" i="1"/>
  <c r="AK464" i="1"/>
  <c r="AM464" i="1" s="1"/>
  <c r="AK455" i="1"/>
  <c r="AM455" i="1" s="1"/>
  <c r="AK451" i="1"/>
  <c r="AM451" i="1" s="1"/>
  <c r="AK479" i="1"/>
  <c r="AM479" i="1" s="1"/>
  <c r="AK288" i="1"/>
  <c r="AM288" i="1" s="1"/>
  <c r="AK281" i="1"/>
  <c r="AM281" i="1" s="1"/>
  <c r="AL261" i="1"/>
  <c r="AK37" i="1"/>
  <c r="AM37" i="1" s="1"/>
  <c r="AK99" i="1"/>
  <c r="AM99" i="1" s="1"/>
  <c r="AK166" i="1"/>
  <c r="AM166" i="1" s="1"/>
  <c r="AK226" i="1"/>
  <c r="AM226" i="1" s="1"/>
  <c r="AK293" i="1"/>
  <c r="AM293" i="1" s="1"/>
  <c r="AK58" i="1"/>
  <c r="AM58" i="1" s="1"/>
  <c r="AK120" i="1"/>
  <c r="AM120" i="1" s="1"/>
  <c r="AK242" i="1"/>
  <c r="AM242" i="1" s="1"/>
  <c r="AK302" i="1"/>
  <c r="AM302" i="1" s="1"/>
  <c r="AK63" i="1"/>
  <c r="AM63" i="1" s="1"/>
  <c r="AK127" i="1"/>
  <c r="AM127" i="1" s="1"/>
  <c r="AK252" i="1"/>
  <c r="AM252" i="1" s="1"/>
  <c r="AK317" i="1"/>
  <c r="AM317" i="1" s="1"/>
  <c r="AK364" i="1"/>
  <c r="AM364" i="1" s="1"/>
  <c r="AK426" i="1"/>
  <c r="AM426" i="1" s="1"/>
  <c r="AK582" i="1"/>
  <c r="AM582" i="1" s="1"/>
  <c r="AK66" i="1"/>
  <c r="AM66" i="1" s="1"/>
  <c r="AK95" i="1"/>
  <c r="AM95" i="1" s="1"/>
  <c r="AK167" i="1"/>
  <c r="AM167" i="1" s="1"/>
  <c r="AK230" i="1"/>
  <c r="AM230" i="1" s="1"/>
  <c r="AK53" i="1"/>
  <c r="AM53" i="1" s="1"/>
  <c r="AK119" i="1"/>
  <c r="AM119" i="1" s="1"/>
  <c r="AK186" i="1"/>
  <c r="AM186" i="1" s="1"/>
  <c r="AK248" i="1"/>
  <c r="AM248" i="1" s="1"/>
  <c r="AK320" i="1"/>
  <c r="AM320" i="1" s="1"/>
  <c r="AK391" i="1"/>
  <c r="AM391" i="1" s="1"/>
  <c r="AK462" i="1"/>
  <c r="AM462" i="1" s="1"/>
  <c r="AK544" i="1"/>
  <c r="AM544" i="1" s="1"/>
  <c r="AK631" i="1"/>
  <c r="AM631" i="1" s="1"/>
  <c r="AK358" i="1"/>
  <c r="AM358" i="1" s="1"/>
  <c r="AK442" i="1"/>
  <c r="AM442" i="1" s="1"/>
  <c r="AK630" i="1"/>
  <c r="AM630" i="1" s="1"/>
  <c r="AK92" i="1"/>
  <c r="AM92" i="1" s="1"/>
  <c r="AK266" i="1"/>
  <c r="AM266" i="1" s="1"/>
  <c r="AK637" i="1"/>
  <c r="AM637" i="1" s="1"/>
  <c r="AK777" i="1"/>
  <c r="AM777" i="1" s="1"/>
  <c r="AK370" i="1"/>
  <c r="AM370" i="1" s="1"/>
  <c r="AK465" i="1"/>
  <c r="AM465" i="1" s="1"/>
  <c r="AK435" i="1"/>
  <c r="AM435" i="1" s="1"/>
  <c r="AK685" i="1"/>
  <c r="AM685" i="1" s="1"/>
  <c r="AK682" i="1"/>
  <c r="AM682" i="1" s="1"/>
  <c r="AK667" i="1"/>
  <c r="AM667" i="1" s="1"/>
  <c r="AK468" i="1"/>
  <c r="AM468" i="1" s="1"/>
  <c r="AL251" i="1"/>
  <c r="AL522" i="1"/>
  <c r="AL718" i="1"/>
  <c r="AK729" i="1"/>
  <c r="AM729" i="1" s="1"/>
  <c r="AK733" i="1"/>
  <c r="AM733" i="1" s="1"/>
  <c r="AK735" i="1"/>
  <c r="AM735" i="1" s="1"/>
  <c r="AK734" i="1"/>
  <c r="AM734" i="1" s="1"/>
  <c r="AK712" i="1"/>
  <c r="AM712" i="1" s="1"/>
  <c r="AK715" i="1"/>
  <c r="AM715" i="1" s="1"/>
  <c r="AK723" i="1"/>
  <c r="AM723" i="1" s="1"/>
  <c r="AK708" i="1"/>
  <c r="AM708" i="1" s="1"/>
  <c r="AK707" i="1"/>
  <c r="AM707" i="1" s="1"/>
  <c r="AK731" i="1"/>
  <c r="AM731" i="1" s="1"/>
  <c r="AL731" i="1"/>
  <c r="AK740" i="1"/>
  <c r="AM740" i="1" s="1"/>
  <c r="AK757" i="1"/>
  <c r="AM757" i="1" s="1"/>
  <c r="AL758" i="1"/>
  <c r="AK743" i="1"/>
  <c r="AM743" i="1" s="1"/>
  <c r="AK758" i="1"/>
  <c r="AM758" i="1" s="1"/>
  <c r="AK747" i="1"/>
  <c r="AM747" i="1" s="1"/>
  <c r="AK762" i="1"/>
  <c r="AM762" i="1" s="1"/>
  <c r="AK766" i="1"/>
  <c r="AM766" i="1" s="1"/>
  <c r="AK738" i="1"/>
  <c r="AM738" i="1" s="1"/>
  <c r="AK551" i="1"/>
  <c r="AM551" i="1" s="1"/>
  <c r="AK558" i="1"/>
  <c r="AM558" i="1" s="1"/>
  <c r="AL672" i="1"/>
  <c r="AK669" i="1"/>
  <c r="AM669" i="1" s="1"/>
  <c r="AK672" i="1"/>
  <c r="AM672" i="1" s="1"/>
  <c r="AK655" i="1"/>
  <c r="AM655" i="1" s="1"/>
  <c r="AK648" i="1"/>
  <c r="AM648" i="1" s="1"/>
  <c r="AK6" i="1"/>
  <c r="AM6" i="1" s="1"/>
  <c r="AK201" i="1"/>
  <c r="AM201" i="1" s="1"/>
  <c r="AK264" i="1"/>
  <c r="AM264" i="1" s="1"/>
  <c r="AK16" i="1"/>
  <c r="AM16" i="1" s="1"/>
  <c r="AK77" i="1"/>
  <c r="AM77" i="1" s="1"/>
  <c r="AK150" i="1"/>
  <c r="AM150" i="1" s="1"/>
  <c r="AK211" i="1"/>
  <c r="AM211" i="1" s="1"/>
  <c r="AK275" i="1"/>
  <c r="AM275" i="1" s="1"/>
  <c r="AK46" i="1"/>
  <c r="AM46" i="1" s="1"/>
  <c r="AK109" i="1"/>
  <c r="AM109" i="1" s="1"/>
  <c r="AK172" i="1"/>
  <c r="AM172" i="1" s="1"/>
  <c r="AK239" i="1"/>
  <c r="AM239" i="1" s="1"/>
  <c r="AK300" i="1"/>
  <c r="AM300" i="1" s="1"/>
  <c r="AK123" i="1"/>
  <c r="AM123" i="1" s="1"/>
  <c r="AK189" i="1"/>
  <c r="AM189" i="1" s="1"/>
  <c r="AK255" i="1"/>
  <c r="AM255" i="1" s="1"/>
  <c r="AK316" i="1"/>
  <c r="AM316" i="1" s="1"/>
  <c r="AK70" i="1"/>
  <c r="AM70" i="1" s="1"/>
  <c r="AK137" i="1"/>
  <c r="AM137" i="1" s="1"/>
  <c r="AK195" i="1"/>
  <c r="AM195" i="1" s="1"/>
  <c r="AK261" i="1"/>
  <c r="AM261" i="1" s="1"/>
  <c r="AK324" i="1"/>
  <c r="AM324" i="1" s="1"/>
  <c r="AK375" i="1"/>
  <c r="AM375" i="1" s="1"/>
  <c r="AK596" i="1"/>
  <c r="AM596" i="1" s="1"/>
  <c r="AK41" i="1"/>
  <c r="AM41" i="1" s="1"/>
  <c r="AK102" i="1"/>
  <c r="AM102" i="1" s="1"/>
  <c r="AK243" i="1"/>
  <c r="AM243" i="1" s="1"/>
  <c r="AK64" i="1"/>
  <c r="AM64" i="1" s="1"/>
  <c r="AK126" i="1"/>
  <c r="AM126" i="1" s="1"/>
  <c r="AK257" i="1"/>
  <c r="AM257" i="1" s="1"/>
  <c r="AK329" i="1"/>
  <c r="AM329" i="1" s="1"/>
  <c r="AK398" i="1"/>
  <c r="AM398" i="1" s="1"/>
  <c r="AK472" i="1"/>
  <c r="AM472" i="1" s="1"/>
  <c r="AK561" i="1"/>
  <c r="AM561" i="1" s="1"/>
  <c r="AK641" i="1"/>
  <c r="AM641" i="1" s="1"/>
  <c r="AK368" i="1"/>
  <c r="AM368" i="1" s="1"/>
  <c r="AK449" i="1"/>
  <c r="AM449" i="1" s="1"/>
  <c r="AK640" i="1"/>
  <c r="AM640" i="1" s="1"/>
  <c r="AK106" i="1"/>
  <c r="AM106" i="1" s="1"/>
  <c r="AK331" i="1"/>
  <c r="AM331" i="1" s="1"/>
  <c r="AK647" i="1"/>
  <c r="AM647" i="1" s="1"/>
  <c r="AK114" i="1"/>
  <c r="AM114" i="1" s="1"/>
  <c r="AK380" i="1"/>
  <c r="AM380" i="1" s="1"/>
  <c r="AK632" i="1"/>
  <c r="AM632" i="1" s="1"/>
  <c r="AK477" i="1"/>
  <c r="AM477" i="1" s="1"/>
  <c r="AK689" i="1"/>
  <c r="AM689" i="1" s="1"/>
  <c r="AK693" i="1"/>
  <c r="AM693" i="1" s="1"/>
  <c r="AK542" i="1"/>
  <c r="AM542" i="1" s="1"/>
  <c r="AK427" i="1"/>
  <c r="AM427" i="1" s="1"/>
  <c r="AK448" i="1"/>
  <c r="AM448" i="1" s="1"/>
  <c r="AL419" i="1"/>
  <c r="AK470" i="1"/>
  <c r="AM470" i="1" s="1"/>
  <c r="AL470" i="1"/>
  <c r="AL776" i="1"/>
  <c r="AK776" i="1"/>
  <c r="AM776" i="1" s="1"/>
  <c r="AK433" i="1"/>
  <c r="AM433" i="1" s="1"/>
  <c r="AL433" i="1"/>
  <c r="AK146" i="1"/>
  <c r="AM146" i="1" s="1"/>
  <c r="AK139" i="1"/>
  <c r="AM139" i="1" s="1"/>
  <c r="AL138" i="1"/>
  <c r="AK305" i="1"/>
  <c r="AM305" i="1" s="1"/>
  <c r="AK71" i="1"/>
  <c r="AM71" i="1" s="1"/>
  <c r="AK130" i="1"/>
  <c r="AM130" i="1" s="1"/>
  <c r="AK197" i="1"/>
  <c r="AM197" i="1" s="1"/>
  <c r="AK260" i="1"/>
  <c r="AM260" i="1" s="1"/>
  <c r="AK323" i="1"/>
  <c r="AM323" i="1" s="1"/>
  <c r="AK82" i="1"/>
  <c r="AM82" i="1" s="1"/>
  <c r="AK142" i="1"/>
  <c r="AM142" i="1" s="1"/>
  <c r="AK204" i="1"/>
  <c r="AM204" i="1" s="1"/>
  <c r="AK271" i="1"/>
  <c r="AM271" i="1" s="1"/>
  <c r="AK332" i="1"/>
  <c r="AM332" i="1" s="1"/>
  <c r="AK445" i="1"/>
  <c r="AM445" i="1" s="1"/>
  <c r="AK598" i="1"/>
  <c r="AM598" i="1" s="1"/>
  <c r="AK44" i="1"/>
  <c r="AM44" i="1" s="1"/>
  <c r="AK111" i="1"/>
  <c r="AM111" i="1" s="1"/>
  <c r="AK178" i="1"/>
  <c r="AM178" i="1" s="1"/>
  <c r="AK133" i="1"/>
  <c r="AM133" i="1" s="1"/>
  <c r="AK199" i="1"/>
  <c r="AM199" i="1" s="1"/>
  <c r="AK263" i="1"/>
  <c r="AM263" i="1" s="1"/>
  <c r="AK335" i="1"/>
  <c r="AM335" i="1" s="1"/>
  <c r="AK403" i="1"/>
  <c r="AM403" i="1" s="1"/>
  <c r="AK646" i="1"/>
  <c r="AM646" i="1" s="1"/>
  <c r="AK381" i="1"/>
  <c r="AM381" i="1" s="1"/>
  <c r="AK471" i="1"/>
  <c r="AM471" i="1" s="1"/>
  <c r="AK679" i="1"/>
  <c r="AM679" i="1" s="1"/>
  <c r="AK153" i="1"/>
  <c r="AM153" i="1" s="1"/>
  <c r="AK337" i="1"/>
  <c r="AM337" i="1" s="1"/>
  <c r="AK132" i="1"/>
  <c r="AM132" i="1" s="1"/>
  <c r="AK428" i="1"/>
  <c r="AM428" i="1" s="1"/>
  <c r="AK340" i="1"/>
  <c r="AM340" i="1" s="1"/>
  <c r="AK496" i="1"/>
  <c r="AM496" i="1" s="1"/>
  <c r="AK749" i="1"/>
  <c r="AM749" i="1" s="1"/>
  <c r="AK315" i="1"/>
  <c r="AM315" i="1" s="1"/>
  <c r="AK768" i="1"/>
  <c r="AM768" i="1" s="1"/>
  <c r="AK557" i="1"/>
  <c r="AM557" i="1" s="1"/>
  <c r="AL213" i="1"/>
  <c r="AL529" i="1"/>
  <c r="AL603" i="1"/>
  <c r="AL796" i="1"/>
  <c r="AK774" i="1"/>
  <c r="AM774" i="1" s="1"/>
  <c r="AK796" i="1"/>
  <c r="AM796" i="1" s="1"/>
  <c r="AK788" i="1"/>
  <c r="AM788" i="1" s="1"/>
  <c r="AK789" i="1"/>
  <c r="AM789" i="1" s="1"/>
  <c r="AK781" i="1"/>
  <c r="AM781" i="1" s="1"/>
  <c r="AK799" i="1"/>
  <c r="AM799" i="1" s="1"/>
  <c r="AK771" i="1"/>
  <c r="AM771" i="1" s="1"/>
  <c r="AK786" i="1"/>
  <c r="AM786" i="1" s="1"/>
  <c r="AK783" i="1"/>
  <c r="AM783" i="1" s="1"/>
  <c r="AL86" i="1"/>
  <c r="AK76" i="1"/>
  <c r="AM76" i="1" s="1"/>
  <c r="AL230" i="1"/>
  <c r="AK254" i="1"/>
  <c r="AM254" i="1" s="1"/>
  <c r="AK522" i="1"/>
  <c r="AM522" i="1" s="1"/>
  <c r="AK526" i="1"/>
  <c r="AM526" i="1" s="1"/>
  <c r="AK517" i="1"/>
  <c r="AM517" i="1" s="1"/>
  <c r="AK538" i="1"/>
  <c r="AM538" i="1" s="1"/>
  <c r="AK523" i="1"/>
  <c r="AM523" i="1" s="1"/>
  <c r="AK515" i="1"/>
  <c r="AM515" i="1" s="1"/>
  <c r="AK514" i="1"/>
  <c r="AM514" i="1" s="1"/>
  <c r="AK617" i="1"/>
  <c r="AM617" i="1" s="1"/>
  <c r="AL618" i="1"/>
  <c r="AK618" i="1"/>
  <c r="AM618" i="1" s="1"/>
  <c r="AK633" i="1"/>
  <c r="AM633" i="1" s="1"/>
  <c r="AK614" i="1"/>
  <c r="AM614" i="1" s="1"/>
  <c r="AK635" i="1"/>
  <c r="AM635" i="1" s="1"/>
  <c r="AK625" i="1"/>
  <c r="AM625" i="1" s="1"/>
  <c r="AK737" i="1"/>
  <c r="AM737" i="1" s="1"/>
  <c r="AK711" i="1"/>
  <c r="AM711" i="1" s="1"/>
  <c r="AK716" i="1"/>
  <c r="AM716" i="1" s="1"/>
  <c r="AK722" i="1"/>
  <c r="AM722" i="1" s="1"/>
  <c r="AK724" i="1"/>
  <c r="AM724" i="1" s="1"/>
  <c r="AK725" i="1"/>
  <c r="AM725" i="1" s="1"/>
  <c r="AK717" i="1"/>
  <c r="AM717" i="1" s="1"/>
  <c r="AL711" i="1"/>
  <c r="AK726" i="1"/>
  <c r="AM726" i="1" s="1"/>
  <c r="AK719" i="1"/>
  <c r="AM719" i="1" s="1"/>
  <c r="AK721" i="1"/>
  <c r="AM721" i="1" s="1"/>
  <c r="AK710" i="1"/>
  <c r="AM710" i="1" s="1"/>
  <c r="AK73" i="1"/>
  <c r="AM73" i="1" s="1"/>
  <c r="AK89" i="1"/>
  <c r="AM89" i="1" s="1"/>
  <c r="AK116" i="1"/>
  <c r="AM116" i="1" s="1"/>
  <c r="AK244" i="1"/>
  <c r="AM244" i="1" s="1"/>
  <c r="AK97" i="1"/>
  <c r="AM97" i="1" s="1"/>
  <c r="AK161" i="1"/>
  <c r="AM161" i="1" s="1"/>
  <c r="AK224" i="1"/>
  <c r="AM224" i="1" s="1"/>
  <c r="AK289" i="1"/>
  <c r="AM289" i="1" s="1"/>
  <c r="AK59" i="1"/>
  <c r="AM59" i="1" s="1"/>
  <c r="AK122" i="1"/>
  <c r="AM122" i="1" s="1"/>
  <c r="AK188" i="1"/>
  <c r="AM188" i="1" s="1"/>
  <c r="AK80" i="1"/>
  <c r="AM80" i="1" s="1"/>
  <c r="AK141" i="1"/>
  <c r="AM141" i="1" s="1"/>
  <c r="AK206" i="1"/>
  <c r="AM206" i="1" s="1"/>
  <c r="AK272" i="1"/>
  <c r="AM272" i="1" s="1"/>
  <c r="AK18" i="1"/>
  <c r="AM18" i="1" s="1"/>
  <c r="AK84" i="1"/>
  <c r="AM84" i="1" s="1"/>
  <c r="AK151" i="1"/>
  <c r="AM151" i="1" s="1"/>
  <c r="AK222" i="1"/>
  <c r="AM222" i="1" s="1"/>
  <c r="AK276" i="1"/>
  <c r="AM276" i="1" s="1"/>
  <c r="AK36" i="1"/>
  <c r="AM36" i="1" s="1"/>
  <c r="AK388" i="1"/>
  <c r="AM388" i="1" s="1"/>
  <c r="AK454" i="1"/>
  <c r="AM454" i="1" s="1"/>
  <c r="AK604" i="1"/>
  <c r="AM604" i="1" s="1"/>
  <c r="AK115" i="1"/>
  <c r="AM115" i="1" s="1"/>
  <c r="AK262" i="1"/>
  <c r="AM262" i="1" s="1"/>
  <c r="AK81" i="1"/>
  <c r="AM81" i="1" s="1"/>
  <c r="AK143" i="1"/>
  <c r="AM143" i="1" s="1"/>
  <c r="AK210" i="1"/>
  <c r="AM210" i="1" s="1"/>
  <c r="AK269" i="1"/>
  <c r="AM269" i="1" s="1"/>
  <c r="AK342" i="1"/>
  <c r="AM342" i="1" s="1"/>
  <c r="AK420" i="1"/>
  <c r="AM420" i="1" s="1"/>
  <c r="AK574" i="1"/>
  <c r="AM574" i="1" s="1"/>
  <c r="AK564" i="1"/>
  <c r="AM564" i="1" s="1"/>
  <c r="AK690" i="1"/>
  <c r="AM690" i="1" s="1"/>
  <c r="AK344" i="1"/>
  <c r="AM344" i="1" s="1"/>
  <c r="AK698" i="1"/>
  <c r="AM698" i="1" s="1"/>
  <c r="AK144" i="1"/>
  <c r="AM144" i="1" s="1"/>
  <c r="AK437" i="1"/>
  <c r="AM437" i="1" s="1"/>
  <c r="AK349" i="1"/>
  <c r="AM349" i="1" s="1"/>
  <c r="AK751" i="1"/>
  <c r="AM751" i="1" s="1"/>
  <c r="AK319" i="1"/>
  <c r="AM319" i="1" s="1"/>
  <c r="AK778" i="1"/>
  <c r="AM778" i="1" s="1"/>
  <c r="AK229" i="1"/>
  <c r="AM229" i="1" s="1"/>
  <c r="AK236" i="1"/>
  <c r="AM236" i="1" s="1"/>
  <c r="AK606" i="1"/>
  <c r="AM606" i="1" s="1"/>
  <c r="AL606" i="1"/>
  <c r="AL691" i="1"/>
  <c r="AK691" i="1"/>
  <c r="AM691" i="1" s="1"/>
  <c r="AL596" i="1"/>
  <c r="AK589" i="1"/>
  <c r="AM589" i="1" s="1"/>
  <c r="AK590" i="1"/>
  <c r="AM590" i="1" s="1"/>
  <c r="AK583" i="1"/>
  <c r="AM583" i="1" s="1"/>
  <c r="AK579" i="1"/>
  <c r="AM579" i="1" s="1"/>
  <c r="AK581" i="1"/>
  <c r="AM581" i="1" s="1"/>
  <c r="AK181" i="1"/>
  <c r="AM181" i="1" s="1"/>
  <c r="AK173" i="1"/>
  <c r="AM173" i="1" s="1"/>
  <c r="AK162" i="1"/>
  <c r="AM162" i="1" s="1"/>
  <c r="AK373" i="1"/>
  <c r="AM373" i="1" s="1"/>
  <c r="AK379" i="1"/>
  <c r="AM379" i="1" s="1"/>
  <c r="AL354" i="1"/>
  <c r="AK378" i="1"/>
  <c r="AM378" i="1" s="1"/>
  <c r="AK363" i="1"/>
  <c r="AM363" i="1" s="1"/>
  <c r="AK26" i="1"/>
  <c r="AM26" i="1" s="1"/>
  <c r="AK155" i="1"/>
  <c r="AM155" i="1" s="1"/>
  <c r="AK277" i="1"/>
  <c r="AM277" i="1" s="1"/>
  <c r="AK43" i="1"/>
  <c r="AM43" i="1" s="1"/>
  <c r="AK110" i="1"/>
  <c r="AM110" i="1" s="1"/>
  <c r="AK234" i="1"/>
  <c r="AM234" i="1" s="1"/>
  <c r="AK297" i="1"/>
  <c r="AM297" i="1" s="1"/>
  <c r="AK67" i="1"/>
  <c r="AM67" i="1" s="1"/>
  <c r="AK134" i="1"/>
  <c r="AM134" i="1" s="1"/>
  <c r="AK198" i="1"/>
  <c r="AM198" i="1" s="1"/>
  <c r="AK259" i="1"/>
  <c r="AM259" i="1" s="1"/>
  <c r="AK83" i="1"/>
  <c r="AM83" i="1" s="1"/>
  <c r="AK145" i="1"/>
  <c r="AM145" i="1" s="1"/>
  <c r="AK208" i="1"/>
  <c r="AM208" i="1" s="1"/>
  <c r="AK280" i="1"/>
  <c r="AM280" i="1" s="1"/>
  <c r="AK30" i="1"/>
  <c r="AM30" i="1" s="1"/>
  <c r="AK93" i="1"/>
  <c r="AM93" i="1" s="1"/>
  <c r="AK158" i="1"/>
  <c r="AM158" i="1" s="1"/>
  <c r="AK215" i="1"/>
  <c r="AM215" i="1" s="1"/>
  <c r="AK285" i="1"/>
  <c r="AM285" i="1" s="1"/>
  <c r="AK624" i="1"/>
  <c r="AM624" i="1" s="1"/>
  <c r="AK395" i="1"/>
  <c r="AM395" i="1" s="1"/>
  <c r="AK463" i="1"/>
  <c r="AM463" i="1" s="1"/>
  <c r="AK622" i="1"/>
  <c r="AM622" i="1" s="1"/>
  <c r="AK62" i="1"/>
  <c r="AM62" i="1" s="1"/>
  <c r="AK135" i="1"/>
  <c r="AM135" i="1" s="1"/>
  <c r="AK196" i="1"/>
  <c r="AM196" i="1" s="1"/>
  <c r="AK270" i="1"/>
  <c r="AM270" i="1" s="1"/>
  <c r="AK90" i="1"/>
  <c r="AM90" i="1" s="1"/>
  <c r="AK147" i="1"/>
  <c r="AM147" i="1" s="1"/>
  <c r="AK284" i="1"/>
  <c r="AM284" i="1" s="1"/>
  <c r="AK360" i="1"/>
  <c r="AM360" i="1" s="1"/>
  <c r="AK512" i="1"/>
  <c r="AM512" i="1" s="1"/>
  <c r="AK585" i="1"/>
  <c r="AM585" i="1" s="1"/>
  <c r="AK405" i="1"/>
  <c r="AM405" i="1" s="1"/>
  <c r="AK410" i="1"/>
  <c r="AM410" i="1" s="1"/>
  <c r="AK487" i="1"/>
  <c r="AM487" i="1" s="1"/>
  <c r="AK699" i="1"/>
  <c r="AM699" i="1" s="1"/>
  <c r="AK407" i="1"/>
  <c r="AM407" i="1" s="1"/>
  <c r="AK233" i="1"/>
  <c r="AM233" i="1" s="1"/>
  <c r="AK560" i="1"/>
  <c r="AM560" i="1" s="1"/>
  <c r="AK355" i="1"/>
  <c r="AM355" i="1" s="1"/>
  <c r="AK540" i="1"/>
  <c r="AM540" i="1" s="1"/>
  <c r="AK595" i="1"/>
  <c r="AM595" i="1" s="1"/>
  <c r="AK559" i="1"/>
  <c r="AM559" i="1" s="1"/>
  <c r="AK377" i="1"/>
  <c r="AM377" i="1" s="1"/>
  <c r="AK608" i="1"/>
  <c r="AM608" i="1" s="1"/>
  <c r="AL688" i="1"/>
  <c r="AK594" i="1"/>
  <c r="AM594" i="1" s="1"/>
  <c r="AK417" i="1"/>
  <c r="AM417" i="1" s="1"/>
  <c r="AK705" i="1"/>
  <c r="AM705" i="1" s="1"/>
  <c r="AK424" i="1"/>
  <c r="AM424" i="1" s="1"/>
  <c r="AK713" i="1"/>
  <c r="AM713" i="1" s="1"/>
  <c r="AK237" i="1"/>
  <c r="AM237" i="1" s="1"/>
  <c r="AK562" i="1"/>
  <c r="AM562" i="1" s="1"/>
  <c r="AK401" i="1"/>
  <c r="AM401" i="1" s="1"/>
  <c r="AK306" i="1"/>
  <c r="AM306" i="1" s="1"/>
  <c r="AK611" i="1"/>
  <c r="AM611" i="1" s="1"/>
  <c r="AK565" i="1"/>
  <c r="AM565" i="1" s="1"/>
  <c r="AK382" i="1"/>
  <c r="AM382" i="1" s="1"/>
  <c r="AK702" i="1"/>
  <c r="AM702" i="1" s="1"/>
  <c r="AL621" i="1"/>
  <c r="AL47" i="1"/>
  <c r="AK40" i="1"/>
  <c r="AM40" i="1" s="1"/>
  <c r="AK225" i="1"/>
  <c r="AM225" i="1" s="1"/>
  <c r="AL209" i="1"/>
  <c r="AK209" i="1"/>
  <c r="AM209" i="1" s="1"/>
  <c r="AK411" i="1"/>
  <c r="AM411" i="1" s="1"/>
  <c r="AK397" i="1"/>
  <c r="AM397" i="1" s="1"/>
  <c r="AL397" i="1"/>
  <c r="AL587" i="1"/>
  <c r="AK587" i="1"/>
  <c r="AM587" i="1" s="1"/>
  <c r="AK714" i="1"/>
  <c r="AM714" i="1" s="1"/>
  <c r="AL296" i="1"/>
  <c r="AK301" i="1"/>
  <c r="AM301" i="1" s="1"/>
  <c r="AK290" i="1"/>
  <c r="AM290" i="1" s="1"/>
  <c r="AK313" i="1"/>
  <c r="AM313" i="1" s="1"/>
  <c r="AK304" i="1"/>
  <c r="AM304" i="1" s="1"/>
  <c r="AK296" i="1"/>
  <c r="AM296" i="1" s="1"/>
  <c r="AK309" i="1"/>
  <c r="AM309" i="1" s="1"/>
  <c r="AL457" i="1"/>
  <c r="AK456" i="1"/>
  <c r="AM456" i="1" s="1"/>
  <c r="AK457" i="1"/>
  <c r="AM457" i="1" s="1"/>
  <c r="AK460" i="1"/>
  <c r="AM460" i="1" s="1"/>
  <c r="AK475" i="1"/>
  <c r="AM475" i="1" s="1"/>
  <c r="AK466" i="1"/>
  <c r="AM466" i="1" s="1"/>
  <c r="AK469" i="1"/>
  <c r="AM469" i="1" s="1"/>
  <c r="AK458" i="1"/>
  <c r="AM458" i="1" s="1"/>
  <c r="AL584" i="1"/>
  <c r="AK593" i="1"/>
  <c r="AM593" i="1" s="1"/>
  <c r="AK580" i="1"/>
  <c r="AM580" i="1" s="1"/>
  <c r="AK609" i="1"/>
  <c r="AM609" i="1" s="1"/>
  <c r="AK586" i="1"/>
  <c r="AM586" i="1" s="1"/>
  <c r="AK601" i="1"/>
  <c r="AM601" i="1" s="1"/>
  <c r="AK605" i="1"/>
  <c r="AM605" i="1" s="1"/>
  <c r="AK599" i="1"/>
  <c r="AM599" i="1" s="1"/>
  <c r="AK597" i="1"/>
  <c r="AM597" i="1" s="1"/>
  <c r="AK592" i="1"/>
  <c r="AM592" i="1" s="1"/>
  <c r="AK591" i="1"/>
  <c r="AM591" i="1" s="1"/>
  <c r="AK588" i="1"/>
  <c r="AM588" i="1" s="1"/>
  <c r="AL727" i="1"/>
  <c r="AK727" i="1"/>
  <c r="AM727" i="1" s="1"/>
  <c r="AL790" i="1"/>
  <c r="AK790" i="1"/>
  <c r="AM790" i="1" s="1"/>
  <c r="AK357" i="1"/>
  <c r="AM357" i="1" s="1"/>
  <c r="AK362" i="1"/>
  <c r="AM362" i="1" s="1"/>
  <c r="AK359" i="1"/>
  <c r="AM359" i="1" s="1"/>
  <c r="AK371" i="1"/>
  <c r="AM371" i="1" s="1"/>
  <c r="AK356" i="1"/>
  <c r="AM356" i="1" s="1"/>
  <c r="AK374" i="1"/>
  <c r="AM374" i="1" s="1"/>
  <c r="AK366" i="1"/>
  <c r="AM366" i="1" s="1"/>
  <c r="AK376" i="1"/>
  <c r="AM376" i="1" s="1"/>
  <c r="AK365" i="1"/>
  <c r="AM365" i="1" s="1"/>
  <c r="AK539" i="1"/>
  <c r="AM539" i="1" s="1"/>
  <c r="AL539" i="1"/>
  <c r="AL670" i="1"/>
  <c r="AK673" i="1"/>
  <c r="AM673" i="1" s="1"/>
  <c r="AK670" i="1"/>
  <c r="AM670" i="1" s="1"/>
  <c r="AK664" i="1"/>
  <c r="AM664" i="1" s="1"/>
  <c r="AK660" i="1"/>
  <c r="AM660" i="1" s="1"/>
  <c r="AK654" i="1"/>
  <c r="AM654" i="1" s="1"/>
  <c r="AK668" i="1"/>
  <c r="AM668" i="1" s="1"/>
  <c r="AK661" i="1"/>
  <c r="AM661" i="1" s="1"/>
  <c r="AK651" i="1"/>
  <c r="AM651" i="1" s="1"/>
  <c r="AK662" i="1"/>
  <c r="AM662" i="1" s="1"/>
  <c r="AK652" i="1"/>
  <c r="AM652" i="1" s="1"/>
  <c r="AK645" i="1"/>
  <c r="AM645" i="1" s="1"/>
  <c r="AK666" i="1"/>
  <c r="AM666" i="1" s="1"/>
  <c r="AK644" i="1"/>
  <c r="AM644" i="1" s="1"/>
  <c r="AK658" i="1"/>
  <c r="AM658" i="1" s="1"/>
  <c r="AL773" i="1"/>
  <c r="AK779" i="1"/>
  <c r="AM779" i="1" s="1"/>
  <c r="AK798" i="1"/>
  <c r="AM798" i="1" s="1"/>
  <c r="AK795" i="1"/>
  <c r="AM795" i="1" s="1"/>
  <c r="AK794" i="1"/>
  <c r="AM794" i="1" s="1"/>
  <c r="AK784" i="1"/>
  <c r="AM784" i="1" s="1"/>
  <c r="AK782" i="1"/>
  <c r="AM782" i="1" s="1"/>
  <c r="AK787" i="1"/>
  <c r="AM787" i="1" s="1"/>
  <c r="AK773" i="1"/>
  <c r="AM773" i="1" s="1"/>
  <c r="AK775" i="1"/>
  <c r="AM775" i="1" s="1"/>
  <c r="AK793" i="1"/>
  <c r="AM793" i="1" s="1"/>
  <c r="AK785" i="1"/>
  <c r="AM785" i="1" s="1"/>
  <c r="AL78" i="1"/>
  <c r="AK68" i="1"/>
  <c r="AM68" i="1" s="1"/>
  <c r="AK216" i="1"/>
  <c r="AM216" i="1" s="1"/>
  <c r="AK203" i="1"/>
  <c r="AM203" i="1" s="1"/>
  <c r="AL198" i="1"/>
  <c r="AK334" i="1"/>
  <c r="AM334" i="1" s="1"/>
  <c r="AL334" i="1"/>
  <c r="AL137" i="1"/>
  <c r="AK156" i="1"/>
  <c r="AM156" i="1" s="1"/>
  <c r="AL425" i="1"/>
  <c r="AK421" i="1"/>
  <c r="AM421" i="1" s="1"/>
  <c r="AK438" i="1"/>
  <c r="AM438" i="1" s="1"/>
  <c r="AK432" i="1"/>
  <c r="AM432" i="1" s="1"/>
  <c r="AK425" i="1"/>
  <c r="AM425" i="1" s="1"/>
  <c r="AK434" i="1"/>
  <c r="AM434" i="1" s="1"/>
  <c r="AL348" i="1"/>
  <c r="AK348" i="1"/>
  <c r="AM348" i="1" s="1"/>
  <c r="AK684" i="1"/>
  <c r="AM684" i="1" s="1"/>
  <c r="AK444" i="1"/>
  <c r="AM444" i="1" s="1"/>
  <c r="AK548" i="1"/>
  <c r="AM548" i="1" s="1"/>
  <c r="AK39" i="1"/>
  <c r="AM39" i="1" s="1"/>
  <c r="AK100" i="1"/>
  <c r="AM100" i="1" s="1"/>
  <c r="AK140" i="1"/>
  <c r="AM140" i="1" s="1"/>
  <c r="AK291" i="1"/>
  <c r="AM291" i="1" s="1"/>
  <c r="AK350" i="1"/>
  <c r="AM350" i="1" s="1"/>
  <c r="AK665" i="1"/>
  <c r="AM665" i="1" s="1"/>
  <c r="AK696" i="1"/>
  <c r="AM696" i="1" s="1"/>
  <c r="AK692" i="1"/>
  <c r="AM692" i="1" s="1"/>
  <c r="AK576" i="1"/>
  <c r="AM576" i="1" s="1"/>
  <c r="AK701" i="1"/>
  <c r="AM701" i="1" s="1"/>
  <c r="AK325" i="1"/>
  <c r="AM325" i="1" s="1"/>
  <c r="AK680" i="1"/>
  <c r="AM680" i="1" s="1"/>
  <c r="AK295" i="1"/>
  <c r="AM295" i="1" s="1"/>
  <c r="AK128" i="1"/>
  <c r="AM128" i="1" s="1"/>
  <c r="AK568" i="1"/>
  <c r="AM568" i="1" s="1"/>
  <c r="AL104" i="1"/>
  <c r="AL696" i="1"/>
  <c r="AK447" i="1"/>
  <c r="AM447" i="1" s="1"/>
  <c r="AK639" i="1"/>
  <c r="AM639" i="1" s="1"/>
  <c r="AK742" i="1"/>
  <c r="AM742" i="1" s="1"/>
  <c r="AK339" i="1"/>
  <c r="AM339" i="1" s="1"/>
  <c r="AK663" i="1"/>
  <c r="AM663" i="1" s="1"/>
  <c r="AK759" i="1"/>
  <c r="AM759" i="1" s="1"/>
  <c r="AK88" i="1"/>
  <c r="AM88" i="1" s="1"/>
  <c r="AK634" i="1"/>
  <c r="AM634" i="1" s="1"/>
  <c r="AK282" i="1"/>
  <c r="AM282" i="1" s="1"/>
  <c r="AK534" i="1"/>
  <c r="AM534" i="1" s="1"/>
  <c r="AK327" i="1"/>
  <c r="AM327" i="1" s="1"/>
  <c r="AK650" i="1"/>
  <c r="AM650" i="1" s="1"/>
  <c r="AK643" i="1"/>
  <c r="AM643" i="1" s="1"/>
  <c r="AK52" i="1"/>
  <c r="AM52" i="1" s="1"/>
  <c r="AK602" i="1"/>
  <c r="AM602" i="1" s="1"/>
  <c r="AL444" i="1"/>
  <c r="AL567" i="1"/>
  <c r="AL643" i="1"/>
  <c r="AK330" i="1"/>
  <c r="AM330" i="1" s="1"/>
  <c r="AK480" i="1"/>
  <c r="AM480" i="1" s="1"/>
  <c r="AK547" i="1"/>
  <c r="AM547" i="1" s="1"/>
  <c r="AK659" i="1"/>
  <c r="AM659" i="1" s="1"/>
  <c r="AK494" i="1"/>
  <c r="AM494" i="1" s="1"/>
  <c r="AK567" i="1"/>
  <c r="AM567" i="1" s="1"/>
  <c r="AL744" i="1"/>
  <c r="AL299" i="1"/>
  <c r="AL556" i="1"/>
  <c r="AL350" i="1"/>
  <c r="AL535" i="1"/>
  <c r="AK336" i="1"/>
  <c r="AM336" i="1" s="1"/>
  <c r="AK675" i="1"/>
  <c r="AM675" i="1" s="1"/>
  <c r="AK739" i="1"/>
  <c r="AM739" i="1" s="1"/>
  <c r="AK194" i="1"/>
  <c r="AM194" i="1" s="1"/>
  <c r="AK346" i="1"/>
  <c r="AM346" i="1" s="1"/>
  <c r="AK653" i="1"/>
  <c r="AM653" i="1" s="1"/>
  <c r="AK310" i="1"/>
  <c r="AM310" i="1" s="1"/>
  <c r="AK569" i="1"/>
  <c r="AM569" i="1" s="1"/>
  <c r="AK676" i="1"/>
  <c r="AM676" i="1" s="1"/>
  <c r="AK700" i="1"/>
  <c r="AM700" i="1" s="1"/>
  <c r="AK703" i="1"/>
  <c r="AM703" i="1" s="1"/>
  <c r="AL653" i="1"/>
  <c r="AL133" i="1"/>
  <c r="AL675" i="1"/>
  <c r="AK543" i="1"/>
  <c r="AM543" i="1" s="1"/>
  <c r="AL46" i="1"/>
  <c r="AK202" i="1"/>
  <c r="AM202" i="1" s="1"/>
  <c r="AK677" i="1"/>
  <c r="AM677" i="1" s="1"/>
  <c r="AK752" i="1"/>
  <c r="AM752" i="1" s="1"/>
  <c r="AK519" i="1"/>
  <c r="AM519" i="1" s="1"/>
  <c r="AK686" i="1"/>
  <c r="AM686" i="1" s="1"/>
  <c r="AK212" i="1"/>
  <c r="AM212" i="1" s="1"/>
  <c r="AL10" i="1"/>
  <c r="AK687" i="1"/>
  <c r="AM687" i="1" s="1"/>
  <c r="AK683" i="1"/>
  <c r="AM683" i="1" s="1"/>
  <c r="AK744" i="1"/>
  <c r="AM744" i="1" s="1"/>
  <c r="AK681" i="1"/>
  <c r="AM681" i="1" s="1"/>
  <c r="AK760" i="1"/>
  <c r="AM760" i="1" s="1"/>
  <c r="AL492" i="1"/>
  <c r="AK649" i="1"/>
  <c r="AM649" i="1" s="1"/>
  <c r="AK761" i="1"/>
  <c r="AM761" i="1" s="1"/>
  <c r="AK671" i="1"/>
  <c r="AM671" i="1" s="1"/>
  <c r="AK730" i="1"/>
  <c r="AM730" i="1" s="1"/>
  <c r="AL612" i="1"/>
  <c r="AL260" i="1"/>
  <c r="AL732" i="1"/>
  <c r="AK746" i="1"/>
  <c r="AM746" i="1" s="1"/>
  <c r="AK287" i="1"/>
  <c r="AM287" i="1" s="1"/>
  <c r="AK797" i="1"/>
  <c r="AM797" i="1" s="1"/>
  <c r="AK720" i="1"/>
  <c r="AM720" i="1" s="1"/>
  <c r="AK769" i="1"/>
  <c r="AM769" i="1" s="1"/>
  <c r="AK85" i="1"/>
  <c r="AM85" i="1" s="1"/>
  <c r="AK413" i="1"/>
  <c r="AM413" i="1" s="1"/>
  <c r="AK182" i="1"/>
  <c r="AM182" i="1" s="1"/>
  <c r="AK695" i="1"/>
  <c r="AM695" i="1" s="1"/>
  <c r="AL448" i="1"/>
  <c r="AL747" i="1"/>
  <c r="AK17" i="1"/>
  <c r="AM17" i="1" s="1"/>
  <c r="AK418" i="1"/>
  <c r="AM418" i="1" s="1"/>
  <c r="AK616" i="1"/>
  <c r="AM616" i="1" s="1"/>
  <c r="AK741" i="1"/>
  <c r="AM741" i="1" s="1"/>
  <c r="AK736" i="1"/>
  <c r="AM736" i="1" s="1"/>
  <c r="AK780" i="1"/>
  <c r="AM780" i="1" s="1"/>
  <c r="AK250" i="1"/>
  <c r="AM250" i="1" s="1"/>
  <c r="AK219" i="1"/>
  <c r="AM219" i="1" s="1"/>
  <c r="AK584" i="1"/>
  <c r="AM584" i="1" s="1"/>
  <c r="AL339" i="1"/>
  <c r="AK25" i="1"/>
  <c r="AM25" i="1" s="1"/>
  <c r="AK431" i="1"/>
  <c r="AM431" i="1" s="1"/>
  <c r="AK615" i="1"/>
  <c r="AM615" i="1" s="1"/>
  <c r="AK753" i="1"/>
  <c r="AM753" i="1" s="1"/>
  <c r="AK745" i="1"/>
  <c r="AM745" i="1" s="1"/>
  <c r="AK728" i="1"/>
  <c r="AM728" i="1" s="1"/>
  <c r="AK251" i="1"/>
  <c r="AM251" i="1" s="1"/>
  <c r="AK754" i="1"/>
  <c r="AM754" i="1" s="1"/>
  <c r="AK621" i="1"/>
  <c r="AM621" i="1" s="1"/>
  <c r="AK763" i="1"/>
  <c r="AM763" i="1" s="1"/>
  <c r="AK510" i="1"/>
  <c r="AM510" i="1" s="1"/>
  <c r="AK767" i="1"/>
  <c r="AM767" i="1" s="1"/>
  <c r="AK792" i="1"/>
  <c r="AM792" i="1" s="1"/>
  <c r="AL6" i="1"/>
  <c r="AK32" i="1"/>
  <c r="AM32" i="1" s="1"/>
  <c r="AK24" i="1"/>
  <c r="AM24" i="1" s="1"/>
  <c r="AK21" i="1"/>
  <c r="AM21" i="1" s="1"/>
  <c r="AK3" i="1"/>
  <c r="AM3" i="1" s="1"/>
  <c r="AK10" i="1"/>
  <c r="AM10" i="1" s="1"/>
  <c r="AK27" i="1"/>
  <c r="AM27" i="1" s="1"/>
  <c r="AK11" i="1"/>
  <c r="AM11" i="1" s="1"/>
  <c r="AK22" i="1"/>
  <c r="AM22" i="1" s="1"/>
  <c r="AK31" i="1"/>
  <c r="AM31" i="1" s="1"/>
  <c r="AK4" i="1"/>
  <c r="AM4" i="1" s="1"/>
  <c r="AK19" i="1"/>
  <c r="AM19" i="1" s="1"/>
  <c r="AK33" i="1"/>
  <c r="AM33" i="1" s="1"/>
  <c r="AK13" i="1"/>
  <c r="AM13" i="1" s="1"/>
  <c r="AK7" i="1"/>
  <c r="AM7" i="1" s="1"/>
  <c r="AL3" i="1"/>
  <c r="AK20" i="1"/>
  <c r="AM20" i="1" s="1"/>
  <c r="AK14" i="1"/>
  <c r="AM14" i="1" s="1"/>
  <c r="AK8" i="1"/>
  <c r="AM8" i="1" s="1"/>
  <c r="AK9" i="1"/>
  <c r="AM9" i="1" s="1"/>
  <c r="AK5" i="1"/>
  <c r="AM5" i="1" s="1"/>
  <c r="AK29" i="1"/>
  <c r="AM29" i="1" s="1"/>
  <c r="AK12" i="1"/>
  <c r="AM12" i="1" s="1"/>
  <c r="AK15" i="1"/>
  <c r="AM15" i="1" s="1"/>
  <c r="J20" i="3"/>
  <c r="J11" i="3"/>
  <c r="J26" i="3"/>
  <c r="J4" i="3"/>
  <c r="J19" i="3"/>
  <c r="J12" i="3"/>
  <c r="J18" i="3"/>
  <c r="J24" i="3"/>
  <c r="J2" i="3"/>
  <c r="J22" i="3"/>
  <c r="J13" i="3"/>
  <c r="J5" i="3"/>
  <c r="J7" i="3"/>
  <c r="J17" i="3"/>
  <c r="J16" i="3"/>
  <c r="J9" i="3"/>
  <c r="J25" i="3"/>
  <c r="J6" i="3"/>
  <c r="J15" i="3"/>
  <c r="J21" i="3"/>
  <c r="J10" i="3"/>
  <c r="J23" i="3"/>
  <c r="J8" i="3"/>
  <c r="J3" i="3"/>
  <c r="J14" i="3"/>
  <c r="C3" i="10" l="1"/>
  <c r="B3" i="10"/>
  <c r="D3" i="10" l="1"/>
  <c r="C35" i="10"/>
  <c r="B35" i="10"/>
  <c r="D35" i="10" l="1"/>
  <c r="B14" i="10"/>
  <c r="C14" i="10"/>
  <c r="B29" i="10" l="1"/>
  <c r="C29" i="10"/>
  <c r="D14" i="10"/>
  <c r="D29" i="10" l="1"/>
  <c r="B9" i="10"/>
  <c r="C9" i="10"/>
  <c r="B10" i="10" l="1"/>
  <c r="C10" i="10"/>
  <c r="D9" i="10"/>
  <c r="C15" i="10" l="1"/>
  <c r="B15" i="10"/>
  <c r="D10" i="10"/>
  <c r="D15" i="10" l="1"/>
  <c r="C23" i="10"/>
  <c r="B23" i="10"/>
  <c r="D23" i="10" l="1"/>
  <c r="B16" i="10"/>
  <c r="C16" i="10"/>
  <c r="C17" i="10" l="1"/>
  <c r="B17" i="10"/>
  <c r="D16" i="10"/>
  <c r="D17" i="10" l="1"/>
  <c r="C4" i="10"/>
  <c r="B4" i="10"/>
  <c r="D4" i="10" l="1"/>
  <c r="B18" i="10" l="1"/>
  <c r="C18" i="10"/>
  <c r="D18" i="10" l="1"/>
  <c r="C5" i="10"/>
  <c r="B5" i="10"/>
  <c r="B24" i="10" l="1"/>
  <c r="C24" i="10"/>
  <c r="D5" i="10"/>
  <c r="B19" i="10" l="1"/>
  <c r="C19" i="10"/>
  <c r="D24" i="10"/>
  <c r="D19" i="10" l="1"/>
  <c r="C11" i="10"/>
  <c r="B11" i="10"/>
  <c r="D11" i="10" l="1"/>
  <c r="B12" i="10"/>
  <c r="C12" i="10"/>
  <c r="B20" i="10" l="1"/>
  <c r="C20" i="10"/>
  <c r="D12" i="10"/>
  <c r="D20" i="10" l="1"/>
  <c r="B6" i="10"/>
  <c r="C6" i="10"/>
  <c r="D6" i="10" l="1"/>
  <c r="B25" i="10"/>
  <c r="C25" i="10"/>
  <c r="D25" i="10" l="1"/>
  <c r="C13" i="10"/>
  <c r="B13" i="10"/>
  <c r="D13" i="10" l="1"/>
  <c r="B30" i="10"/>
  <c r="C30" i="10"/>
  <c r="B26" i="10" l="1"/>
  <c r="C26" i="10"/>
  <c r="D30" i="10"/>
  <c r="D26" i="10" l="1"/>
  <c r="C21" i="10"/>
  <c r="B21" i="10"/>
  <c r="D21" i="10" l="1"/>
  <c r="C27" i="10"/>
  <c r="B27" i="10"/>
  <c r="D27" i="10" l="1"/>
  <c r="B7" i="10"/>
  <c r="C7" i="10"/>
  <c r="D7" i="10" l="1"/>
  <c r="C22" i="10"/>
  <c r="B22" i="10"/>
  <c r="D22" i="10" l="1"/>
  <c r="C28" i="10"/>
  <c r="B28" i="10"/>
  <c r="D28" i="10" l="1"/>
  <c r="B36" i="10"/>
  <c r="C36" i="10"/>
  <c r="B31" i="10" l="1"/>
  <c r="C31" i="10"/>
  <c r="D36" i="10"/>
  <c r="D31" i="10" l="1"/>
  <c r="B34" i="10"/>
  <c r="C34" i="10"/>
  <c r="D34" i="10" l="1"/>
  <c r="C32" i="10"/>
  <c r="B32" i="10"/>
  <c r="D32" i="10" l="1"/>
  <c r="C8" i="10"/>
  <c r="B8" i="10"/>
  <c r="D8" i="10" l="1"/>
  <c r="C33" i="10"/>
  <c r="B33" i="10"/>
  <c r="D33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<sst xmlns="http://schemas.openxmlformats.org/spreadsheetml/2006/main" count="9324" uniqueCount="991">
  <si>
    <t>id</t>
  </si>
  <si>
    <t>season</t>
  </si>
  <si>
    <t>team</t>
  </si>
  <si>
    <t>games</t>
  </si>
  <si>
    <t>passing_epa</t>
  </si>
  <si>
    <t>rushing_epa</t>
  </si>
  <si>
    <t>receiving_epa</t>
  </si>
  <si>
    <t>penalty_yards</t>
  </si>
  <si>
    <t>fg_pct</t>
  </si>
  <si>
    <t>sack_yards_lost</t>
  </si>
  <si>
    <t>passing_interceptions</t>
  </si>
  <si>
    <t>fumble_recovery_opp</t>
  </si>
  <si>
    <t>def_interceptions</t>
  </si>
  <si>
    <t>def_sack_yards</t>
  </si>
  <si>
    <t>offensive_turnovers</t>
  </si>
  <si>
    <t>defensive_turnovers</t>
  </si>
  <si>
    <t>wins</t>
  </si>
  <si>
    <t>losses</t>
  </si>
  <si>
    <t>ties</t>
  </si>
  <si>
    <t>win_pct</t>
  </si>
  <si>
    <t>sov</t>
  </si>
  <si>
    <t>sos</t>
  </si>
  <si>
    <t>seed</t>
  </si>
  <si>
    <t>div_rank</t>
  </si>
  <si>
    <t>division</t>
  </si>
  <si>
    <t>off_scr_3rd</t>
  </si>
  <si>
    <t>def_scr_3rd</t>
  </si>
  <si>
    <t>Win_SB</t>
  </si>
  <si>
    <t>Make_SB</t>
  </si>
  <si>
    <t>fumbles_lost</t>
  </si>
  <si>
    <t>w_Make_SB</t>
  </si>
  <si>
    <t>probabilities</t>
  </si>
  <si>
    <t>ARI_2000</t>
  </si>
  <si>
    <t>ARI</t>
  </si>
  <si>
    <t>0</t>
  </si>
  <si>
    <t>NFC West</t>
  </si>
  <si>
    <t>ATL_2000</t>
  </si>
  <si>
    <t>ATL</t>
  </si>
  <si>
    <t>NFC South</t>
  </si>
  <si>
    <t>BAL_2000</t>
  </si>
  <si>
    <t>BAL</t>
  </si>
  <si>
    <t>2</t>
  </si>
  <si>
    <t>AFC North</t>
  </si>
  <si>
    <t>1</t>
  </si>
  <si>
    <t>BUF_2000</t>
  </si>
  <si>
    <t>BUF</t>
  </si>
  <si>
    <t>AFC East</t>
  </si>
  <si>
    <t>CAR_2000</t>
  </si>
  <si>
    <t>CAR</t>
  </si>
  <si>
    <t>CHI_2000</t>
  </si>
  <si>
    <t>CHI</t>
  </si>
  <si>
    <t>NFC North</t>
  </si>
  <si>
    <t>CIN_2000</t>
  </si>
  <si>
    <t>CIN</t>
  </si>
  <si>
    <t>CLE_2000</t>
  </si>
  <si>
    <t>CLE</t>
  </si>
  <si>
    <t>DAL_2000</t>
  </si>
  <si>
    <t>DAL</t>
  </si>
  <si>
    <t>NFC East</t>
  </si>
  <si>
    <t>DEN_2000</t>
  </si>
  <si>
    <t>DEN</t>
  </si>
  <si>
    <t>5</t>
  </si>
  <si>
    <t>AFC West</t>
  </si>
  <si>
    <t>DET_2000</t>
  </si>
  <si>
    <t>DET</t>
  </si>
  <si>
    <t>GB_2000</t>
  </si>
  <si>
    <t>GB</t>
  </si>
  <si>
    <t>IND_2000</t>
  </si>
  <si>
    <t>IND</t>
  </si>
  <si>
    <t>6</t>
  </si>
  <si>
    <t>AFC South</t>
  </si>
  <si>
    <t>JAX_2000</t>
  </si>
  <si>
    <t>JAX</t>
  </si>
  <si>
    <t>KC_2000</t>
  </si>
  <si>
    <t>KC</t>
  </si>
  <si>
    <t>MIA_2000</t>
  </si>
  <si>
    <t>MIA</t>
  </si>
  <si>
    <t>4</t>
  </si>
  <si>
    <t>MIN_2000</t>
  </si>
  <si>
    <t>MIN</t>
  </si>
  <si>
    <t>NE_2000</t>
  </si>
  <si>
    <t>NE</t>
  </si>
  <si>
    <t>NO_2000</t>
  </si>
  <si>
    <t>NO</t>
  </si>
  <si>
    <t>3</t>
  </si>
  <si>
    <t>NYG_2000</t>
  </si>
  <si>
    <t>NYG</t>
  </si>
  <si>
    <t>NYJ_2000</t>
  </si>
  <si>
    <t>NYJ</t>
  </si>
  <si>
    <t>OAK_2000</t>
  </si>
  <si>
    <t>OAK</t>
  </si>
  <si>
    <t>PHI_2000</t>
  </si>
  <si>
    <t>PHI</t>
  </si>
  <si>
    <t>PIT_2000</t>
  </si>
  <si>
    <t>PIT</t>
  </si>
  <si>
    <t>SD_2000</t>
  </si>
  <si>
    <t>SD</t>
  </si>
  <si>
    <t>SEA_2000</t>
  </si>
  <si>
    <t>SEA</t>
  </si>
  <si>
    <t>SF_2000</t>
  </si>
  <si>
    <t>SF</t>
  </si>
  <si>
    <t>STL_2000</t>
  </si>
  <si>
    <t>STL</t>
  </si>
  <si>
    <t>TB_2000</t>
  </si>
  <si>
    <t>TB</t>
  </si>
  <si>
    <t>TEN_2000</t>
  </si>
  <si>
    <t>TEN</t>
  </si>
  <si>
    <t>WAS_2000</t>
  </si>
  <si>
    <t>WAS</t>
  </si>
  <si>
    <t>ARI_2001</t>
  </si>
  <si>
    <t>ATL_2001</t>
  </si>
  <si>
    <t>BAL_2001</t>
  </si>
  <si>
    <t>BUF_2001</t>
  </si>
  <si>
    <t>CAR_2001</t>
  </si>
  <si>
    <t>CHI_2001</t>
  </si>
  <si>
    <t>CIN_2001</t>
  </si>
  <si>
    <t>CLE_2001</t>
  </si>
  <si>
    <t>DAL_2001</t>
  </si>
  <si>
    <t>DEN_2001</t>
  </si>
  <si>
    <t>DET_2001</t>
  </si>
  <si>
    <t>GB_2001</t>
  </si>
  <si>
    <t>IND_2001</t>
  </si>
  <si>
    <t>JAC_2001</t>
  </si>
  <si>
    <t>JAC</t>
  </si>
  <si>
    <t>KC_2001</t>
  </si>
  <si>
    <t>MIA_2001</t>
  </si>
  <si>
    <t>MIN_2001</t>
  </si>
  <si>
    <t>NE_2001</t>
  </si>
  <si>
    <t>NO_2001</t>
  </si>
  <si>
    <t>NYG_2001</t>
  </si>
  <si>
    <t>NYJ_2001</t>
  </si>
  <si>
    <t>OAK_2001</t>
  </si>
  <si>
    <t>PHI_2001</t>
  </si>
  <si>
    <t>PIT_2001</t>
  </si>
  <si>
    <t>SD_2001</t>
  </si>
  <si>
    <t>SEA_2001</t>
  </si>
  <si>
    <t>SF_2001</t>
  </si>
  <si>
    <t>STL_2001</t>
  </si>
  <si>
    <t>TB_2001</t>
  </si>
  <si>
    <t>TEN_2001</t>
  </si>
  <si>
    <t>WAS_2001</t>
  </si>
  <si>
    <t>ARI_2002</t>
  </si>
  <si>
    <t>ATL_2002</t>
  </si>
  <si>
    <t>BAL_2002</t>
  </si>
  <si>
    <t>BUF_2002</t>
  </si>
  <si>
    <t>CAR_2002</t>
  </si>
  <si>
    <t>CHI_2002</t>
  </si>
  <si>
    <t>CIN_2002</t>
  </si>
  <si>
    <t>CLE_2002</t>
  </si>
  <si>
    <t>DAL_2002</t>
  </si>
  <si>
    <t>DEN_2002</t>
  </si>
  <si>
    <t>DET_2002</t>
  </si>
  <si>
    <t>GB_2002</t>
  </si>
  <si>
    <t>HOU_2002</t>
  </si>
  <si>
    <t>HOU</t>
  </si>
  <si>
    <t>IND_2002</t>
  </si>
  <si>
    <t>JAC_2002</t>
  </si>
  <si>
    <t>AFC South</t>
  </si>
  <si>
    <t>KC_2002</t>
  </si>
  <si>
    <t>MIA_2002</t>
  </si>
  <si>
    <t>MIN_2002</t>
  </si>
  <si>
    <t>NE_2002</t>
  </si>
  <si>
    <t>NO_2002</t>
  </si>
  <si>
    <t>NYG_2002</t>
  </si>
  <si>
    <t>NYJ_2002</t>
  </si>
  <si>
    <t>OAK_2002</t>
  </si>
  <si>
    <t>PHI_2002</t>
  </si>
  <si>
    <t>PIT_2002</t>
  </si>
  <si>
    <t>SD_2002</t>
  </si>
  <si>
    <t>SEA_2002</t>
  </si>
  <si>
    <t>SF_2002</t>
  </si>
  <si>
    <t>STL_2002</t>
  </si>
  <si>
    <t>TB_2002</t>
  </si>
  <si>
    <t>TEN_2002</t>
  </si>
  <si>
    <t>WAS_2002</t>
  </si>
  <si>
    <t>ARI_2003</t>
  </si>
  <si>
    <t>ATL_2003</t>
  </si>
  <si>
    <t>BAL_2003</t>
  </si>
  <si>
    <t>BUF_2003</t>
  </si>
  <si>
    <t>CAR_2003</t>
  </si>
  <si>
    <t>CHI_2003</t>
  </si>
  <si>
    <t>CIN_2003</t>
  </si>
  <si>
    <t>CLE_2003</t>
  </si>
  <si>
    <t>DAL_2003</t>
  </si>
  <si>
    <t>DEN_2003</t>
  </si>
  <si>
    <t>DET_2003</t>
  </si>
  <si>
    <t>GB_2003</t>
  </si>
  <si>
    <t>HOU_2003</t>
  </si>
  <si>
    <t>IND_2003</t>
  </si>
  <si>
    <t>JAX_2003</t>
  </si>
  <si>
    <t>KC_2003</t>
  </si>
  <si>
    <t>LA_2003</t>
  </si>
  <si>
    <t>LA</t>
  </si>
  <si>
    <t>NFC West</t>
  </si>
  <si>
    <t>LAC_2003</t>
  </si>
  <si>
    <t>LAC</t>
  </si>
  <si>
    <t>AFC West</t>
  </si>
  <si>
    <t>LV_2003</t>
  </si>
  <si>
    <t>MIA_2003</t>
  </si>
  <si>
    <t>MIN_2003</t>
  </si>
  <si>
    <t>NE_2003</t>
  </si>
  <si>
    <t>NO_2003</t>
  </si>
  <si>
    <t>NYG_2003</t>
  </si>
  <si>
    <t>NYJ_2003</t>
  </si>
  <si>
    <t>PHI_2003</t>
  </si>
  <si>
    <t>PIT_2003</t>
  </si>
  <si>
    <t>SEA_2003</t>
  </si>
  <si>
    <t>SF_2003</t>
  </si>
  <si>
    <t>TB_2003</t>
  </si>
  <si>
    <t>TEN_2003</t>
  </si>
  <si>
    <t>WAS_2003</t>
  </si>
  <si>
    <t>ARI_2004</t>
  </si>
  <si>
    <t>ATL_2004</t>
  </si>
  <si>
    <t>BAL_2004</t>
  </si>
  <si>
    <t>BUF_2004</t>
  </si>
  <si>
    <t>CAR_2004</t>
  </si>
  <si>
    <t>CHI_2004</t>
  </si>
  <si>
    <t>CIN_2004</t>
  </si>
  <si>
    <t>CLE_2004</t>
  </si>
  <si>
    <t>DAL_2004</t>
  </si>
  <si>
    <t>DEN_2004</t>
  </si>
  <si>
    <t>DET_2004</t>
  </si>
  <si>
    <t>GB_2004</t>
  </si>
  <si>
    <t>HOU_2004</t>
  </si>
  <si>
    <t>IND_2004</t>
  </si>
  <si>
    <t>JAX_2004</t>
  </si>
  <si>
    <t>KC_2004</t>
  </si>
  <si>
    <t>LA_2004</t>
  </si>
  <si>
    <t>LAC_2004</t>
  </si>
  <si>
    <t>LV_2004</t>
  </si>
  <si>
    <t>LV</t>
  </si>
  <si>
    <t>MIA_2004</t>
  </si>
  <si>
    <t>MIN_2004</t>
  </si>
  <si>
    <t>NE_2004</t>
  </si>
  <si>
    <t>NO_2004</t>
  </si>
  <si>
    <t>NYG_2004</t>
  </si>
  <si>
    <t>NYJ_2004</t>
  </si>
  <si>
    <t>PHI_2004</t>
  </si>
  <si>
    <t>PIT_2004</t>
  </si>
  <si>
    <t>SEA_2004</t>
  </si>
  <si>
    <t>SF_2004</t>
  </si>
  <si>
    <t>TB_2004</t>
  </si>
  <si>
    <t>TEN_2004</t>
  </si>
  <si>
    <t>WAS_2004</t>
  </si>
  <si>
    <t>ARI_2005</t>
  </si>
  <si>
    <t>ATL_2005</t>
  </si>
  <si>
    <t>BAL_2005</t>
  </si>
  <si>
    <t>BUF_2005</t>
  </si>
  <si>
    <t>CAR_2005</t>
  </si>
  <si>
    <t>CHI_2005</t>
  </si>
  <si>
    <t>CIN_2005</t>
  </si>
  <si>
    <t>CLE_2005</t>
  </si>
  <si>
    <t>DAL_2005</t>
  </si>
  <si>
    <t>DEN_2005</t>
  </si>
  <si>
    <t>DET_2005</t>
  </si>
  <si>
    <t>GB_2005</t>
  </si>
  <si>
    <t>HOU_2005</t>
  </si>
  <si>
    <t>IND_2005</t>
  </si>
  <si>
    <t>JAX_2005</t>
  </si>
  <si>
    <t>KC_2005</t>
  </si>
  <si>
    <t>LA_2005</t>
  </si>
  <si>
    <t>LAC_2005</t>
  </si>
  <si>
    <t>LV_2005</t>
  </si>
  <si>
    <t>MIA_2005</t>
  </si>
  <si>
    <t>MIN_2005</t>
  </si>
  <si>
    <t>NE_2005</t>
  </si>
  <si>
    <t>NO_2005</t>
  </si>
  <si>
    <t>NYG_2005</t>
  </si>
  <si>
    <t>NYJ_2005</t>
  </si>
  <si>
    <t>PHI_2005</t>
  </si>
  <si>
    <t>PIT_2005</t>
  </si>
  <si>
    <t>SEA_2005</t>
  </si>
  <si>
    <t>SF_2005</t>
  </si>
  <si>
    <t>TB_2005</t>
  </si>
  <si>
    <t>TEN_2005</t>
  </si>
  <si>
    <t>WAS_2005</t>
  </si>
  <si>
    <t>ARI_2006</t>
  </si>
  <si>
    <t>ATL_2006</t>
  </si>
  <si>
    <t>BAL_2006</t>
  </si>
  <si>
    <t>BUF_2006</t>
  </si>
  <si>
    <t>CAR_2006</t>
  </si>
  <si>
    <t>CHI_2006</t>
  </si>
  <si>
    <t>CIN_2006</t>
  </si>
  <si>
    <t>CLE_2006</t>
  </si>
  <si>
    <t>DAL_2006</t>
  </si>
  <si>
    <t>DEN_2006</t>
  </si>
  <si>
    <t>DET_2006</t>
  </si>
  <si>
    <t>GB_2006</t>
  </si>
  <si>
    <t>HOU_2006</t>
  </si>
  <si>
    <t>IND_2006</t>
  </si>
  <si>
    <t>JAX_2006</t>
  </si>
  <si>
    <t>KC_2006</t>
  </si>
  <si>
    <t>LA_2006</t>
  </si>
  <si>
    <t>LAC_2006</t>
  </si>
  <si>
    <t>LV_2006</t>
  </si>
  <si>
    <t>MIA_2006</t>
  </si>
  <si>
    <t>MIN_2006</t>
  </si>
  <si>
    <t>NE_2006</t>
  </si>
  <si>
    <t>NO_2006</t>
  </si>
  <si>
    <t>NYG_2006</t>
  </si>
  <si>
    <t>NYJ_2006</t>
  </si>
  <si>
    <t>PHI_2006</t>
  </si>
  <si>
    <t>PIT_2006</t>
  </si>
  <si>
    <t>SEA_2006</t>
  </si>
  <si>
    <t>SF_2006</t>
  </si>
  <si>
    <t>TB_2006</t>
  </si>
  <si>
    <t>TEN_2006</t>
  </si>
  <si>
    <t>WAS_2006</t>
  </si>
  <si>
    <t>ARI_2007</t>
  </si>
  <si>
    <t>ATL_2007</t>
  </si>
  <si>
    <t>BAL_2007</t>
  </si>
  <si>
    <t>BUF_2007</t>
  </si>
  <si>
    <t>CAR_2007</t>
  </si>
  <si>
    <t>CHI_2007</t>
  </si>
  <si>
    <t>CIN_2007</t>
  </si>
  <si>
    <t>CLE_2007</t>
  </si>
  <si>
    <t>DAL_2007</t>
  </si>
  <si>
    <t>DEN_2007</t>
  </si>
  <si>
    <t>DET_2007</t>
  </si>
  <si>
    <t>GB_2007</t>
  </si>
  <si>
    <t>HOU_2007</t>
  </si>
  <si>
    <t>IND_2007</t>
  </si>
  <si>
    <t>JAX_2007</t>
  </si>
  <si>
    <t>KC_2007</t>
  </si>
  <si>
    <t>LA_2007</t>
  </si>
  <si>
    <t>LAC_2007</t>
  </si>
  <si>
    <t>LV_2007</t>
  </si>
  <si>
    <t>MIA_2007</t>
  </si>
  <si>
    <t>MIN_2007</t>
  </si>
  <si>
    <t>NE_2007</t>
  </si>
  <si>
    <t>NO_2007</t>
  </si>
  <si>
    <t>NYG_2007</t>
  </si>
  <si>
    <t>NYJ_2007</t>
  </si>
  <si>
    <t>PHI_2007</t>
  </si>
  <si>
    <t>PIT_2007</t>
  </si>
  <si>
    <t>SEA_2007</t>
  </si>
  <si>
    <t>SF_2007</t>
  </si>
  <si>
    <t>TB_2007</t>
  </si>
  <si>
    <t>TEN_2007</t>
  </si>
  <si>
    <t>WAS_2007</t>
  </si>
  <si>
    <t>ARI_2008</t>
  </si>
  <si>
    <t>ATL_2008</t>
  </si>
  <si>
    <t>BAL_2008</t>
  </si>
  <si>
    <t>BUF_2008</t>
  </si>
  <si>
    <t>CAR_2008</t>
  </si>
  <si>
    <t>CHI_2008</t>
  </si>
  <si>
    <t>CIN_2008</t>
  </si>
  <si>
    <t>CLE_2008</t>
  </si>
  <si>
    <t>DAL_2008</t>
  </si>
  <si>
    <t>DEN_2008</t>
  </si>
  <si>
    <t>DET_2008</t>
  </si>
  <si>
    <t>GB_2008</t>
  </si>
  <si>
    <t>HOU_2008</t>
  </si>
  <si>
    <t>IND_2008</t>
  </si>
  <si>
    <t>JAX_2008</t>
  </si>
  <si>
    <t>KC_2008</t>
  </si>
  <si>
    <t>LA_2008</t>
  </si>
  <si>
    <t>LAC_2008</t>
  </si>
  <si>
    <t>LV_2008</t>
  </si>
  <si>
    <t>MIA_2008</t>
  </si>
  <si>
    <t>MIN_2008</t>
  </si>
  <si>
    <t>NE_2008</t>
  </si>
  <si>
    <t>NO_2008</t>
  </si>
  <si>
    <t>NYG_2008</t>
  </si>
  <si>
    <t>NYJ_2008</t>
  </si>
  <si>
    <t>PHI_2008</t>
  </si>
  <si>
    <t>PIT_2008</t>
  </si>
  <si>
    <t>SEA_2008</t>
  </si>
  <si>
    <t>SF_2008</t>
  </si>
  <si>
    <t>TB_2008</t>
  </si>
  <si>
    <t>TEN_2008</t>
  </si>
  <si>
    <t>WAS_2008</t>
  </si>
  <si>
    <t>ARI_2009</t>
  </si>
  <si>
    <t>ATL_2009</t>
  </si>
  <si>
    <t>BAL_2009</t>
  </si>
  <si>
    <t>BUF_2009</t>
  </si>
  <si>
    <t>CAR_2009</t>
  </si>
  <si>
    <t>CHI_2009</t>
  </si>
  <si>
    <t>CIN_2009</t>
  </si>
  <si>
    <t>CLE_2009</t>
  </si>
  <si>
    <t>DAL_2009</t>
  </si>
  <si>
    <t>DEN_2009</t>
  </si>
  <si>
    <t>DET_2009</t>
  </si>
  <si>
    <t>GB_2009</t>
  </si>
  <si>
    <t>HOU_2009</t>
  </si>
  <si>
    <t>IND_2009</t>
  </si>
  <si>
    <t>JAX_2009</t>
  </si>
  <si>
    <t>KC_2009</t>
  </si>
  <si>
    <t>LA_2009</t>
  </si>
  <si>
    <t>LAC_2009</t>
  </si>
  <si>
    <t>LV_2009</t>
  </si>
  <si>
    <t>MIA_2009</t>
  </si>
  <si>
    <t>MIN_2009</t>
  </si>
  <si>
    <t>NE_2009</t>
  </si>
  <si>
    <t>NO_2009</t>
  </si>
  <si>
    <t>NYG_2009</t>
  </si>
  <si>
    <t>NYJ_2009</t>
  </si>
  <si>
    <t>PHI_2009</t>
  </si>
  <si>
    <t>PIT_2009</t>
  </si>
  <si>
    <t>SEA_2009</t>
  </si>
  <si>
    <t>SF_2009</t>
  </si>
  <si>
    <t>TB_2009</t>
  </si>
  <si>
    <t>TEN_2009</t>
  </si>
  <si>
    <t>WAS_2009</t>
  </si>
  <si>
    <t>ARI_2010</t>
  </si>
  <si>
    <t>ATL_2010</t>
  </si>
  <si>
    <t>BAL_2010</t>
  </si>
  <si>
    <t>BUF_2010</t>
  </si>
  <si>
    <t>CAR_2010</t>
  </si>
  <si>
    <t>CHI_2010</t>
  </si>
  <si>
    <t>CIN_2010</t>
  </si>
  <si>
    <t>CLE_2010</t>
  </si>
  <si>
    <t>DAL_2010</t>
  </si>
  <si>
    <t>DEN_2010</t>
  </si>
  <si>
    <t>DET_2010</t>
  </si>
  <si>
    <t>GB_2010</t>
  </si>
  <si>
    <t>HOU_2010</t>
  </si>
  <si>
    <t>IND_2010</t>
  </si>
  <si>
    <t>JAX_2010</t>
  </si>
  <si>
    <t>KC_2010</t>
  </si>
  <si>
    <t>LA_2010</t>
  </si>
  <si>
    <t>LAC_2010</t>
  </si>
  <si>
    <t>LV_2010</t>
  </si>
  <si>
    <t>MIA_2010</t>
  </si>
  <si>
    <t>MIN_2010</t>
  </si>
  <si>
    <t>NE_2010</t>
  </si>
  <si>
    <t>NO_2010</t>
  </si>
  <si>
    <t>NYG_2010</t>
  </si>
  <si>
    <t>NYJ_2010</t>
  </si>
  <si>
    <t>PHI_2010</t>
  </si>
  <si>
    <t>PIT_2010</t>
  </si>
  <si>
    <t>SEA_2010</t>
  </si>
  <si>
    <t>SF_2010</t>
  </si>
  <si>
    <t>TB_2010</t>
  </si>
  <si>
    <t>TEN_2010</t>
  </si>
  <si>
    <t>WAS_2010</t>
  </si>
  <si>
    <t>ARI_2011</t>
  </si>
  <si>
    <t>ATL_2011</t>
  </si>
  <si>
    <t>BAL_2011</t>
  </si>
  <si>
    <t>BUF_2011</t>
  </si>
  <si>
    <t>CAR_2011</t>
  </si>
  <si>
    <t>CHI_2011</t>
  </si>
  <si>
    <t>CIN_2011</t>
  </si>
  <si>
    <t>CLE_2011</t>
  </si>
  <si>
    <t>DAL_2011</t>
  </si>
  <si>
    <t>DEN_2011</t>
  </si>
  <si>
    <t>DET_2011</t>
  </si>
  <si>
    <t>GB_2011</t>
  </si>
  <si>
    <t>HOU_2011</t>
  </si>
  <si>
    <t>IND_2011</t>
  </si>
  <si>
    <t>JAX_2011</t>
  </si>
  <si>
    <t>KC_2011</t>
  </si>
  <si>
    <t>LA_2011</t>
  </si>
  <si>
    <t>LAC_2011</t>
  </si>
  <si>
    <t>LV_2011</t>
  </si>
  <si>
    <t>MIA_2011</t>
  </si>
  <si>
    <t>MIN_2011</t>
  </si>
  <si>
    <t>NE_2011</t>
  </si>
  <si>
    <t>NO_2011</t>
  </si>
  <si>
    <t>NYG_2011</t>
  </si>
  <si>
    <t>NYJ_2011</t>
  </si>
  <si>
    <t>PHI_2011</t>
  </si>
  <si>
    <t>PIT_2011</t>
  </si>
  <si>
    <t>SEA_2011</t>
  </si>
  <si>
    <t>SF_2011</t>
  </si>
  <si>
    <t>TB_2011</t>
  </si>
  <si>
    <t>TEN_2011</t>
  </si>
  <si>
    <t>WAS_2011</t>
  </si>
  <si>
    <t>ARI_2012</t>
  </si>
  <si>
    <t>ATL_2012</t>
  </si>
  <si>
    <t>BAL_2012</t>
  </si>
  <si>
    <t>BUF_2012</t>
  </si>
  <si>
    <t>CAR_2012</t>
  </si>
  <si>
    <t>CHI_2012</t>
  </si>
  <si>
    <t>CIN_2012</t>
  </si>
  <si>
    <t>CLE_2012</t>
  </si>
  <si>
    <t>DAL_2012</t>
  </si>
  <si>
    <t>DEN_2012</t>
  </si>
  <si>
    <t>DET_2012</t>
  </si>
  <si>
    <t>GB_2012</t>
  </si>
  <si>
    <t>HOU_2012</t>
  </si>
  <si>
    <t>IND_2012</t>
  </si>
  <si>
    <t>JAX_2012</t>
  </si>
  <si>
    <t>KC_2012</t>
  </si>
  <si>
    <t>LA_2012</t>
  </si>
  <si>
    <t>LAC_2012</t>
  </si>
  <si>
    <t>LV_2012</t>
  </si>
  <si>
    <t>MIA_2012</t>
  </si>
  <si>
    <t>MIN_2012</t>
  </si>
  <si>
    <t>NE_2012</t>
  </si>
  <si>
    <t>NO_2012</t>
  </si>
  <si>
    <t>NYG_2012</t>
  </si>
  <si>
    <t>NYJ_2012</t>
  </si>
  <si>
    <t>PHI_2012</t>
  </si>
  <si>
    <t>PIT_2012</t>
  </si>
  <si>
    <t>SEA_2012</t>
  </si>
  <si>
    <t>SF_2012</t>
  </si>
  <si>
    <t>TB_2012</t>
  </si>
  <si>
    <t>TEN_2012</t>
  </si>
  <si>
    <t>WAS_2012</t>
  </si>
  <si>
    <t>ARI_2013</t>
  </si>
  <si>
    <t>ATL_2013</t>
  </si>
  <si>
    <t>BAL_2013</t>
  </si>
  <si>
    <t>BUF_2013</t>
  </si>
  <si>
    <t>CAR_2013</t>
  </si>
  <si>
    <t>CHI_2013</t>
  </si>
  <si>
    <t>CIN_2013</t>
  </si>
  <si>
    <t>CLE_2013</t>
  </si>
  <si>
    <t>DAL_2013</t>
  </si>
  <si>
    <t>DEN_2013</t>
  </si>
  <si>
    <t>DET_2013</t>
  </si>
  <si>
    <t>GB_2013</t>
  </si>
  <si>
    <t>HOU_2013</t>
  </si>
  <si>
    <t>IND_2013</t>
  </si>
  <si>
    <t>JAX_2013</t>
  </si>
  <si>
    <t>KC_2013</t>
  </si>
  <si>
    <t>LA_2013</t>
  </si>
  <si>
    <t>LAC_2013</t>
  </si>
  <si>
    <t>LV_2013</t>
  </si>
  <si>
    <t>MIA_2013</t>
  </si>
  <si>
    <t>MIN_2013</t>
  </si>
  <si>
    <t>NE_2013</t>
  </si>
  <si>
    <t>NO_2013</t>
  </si>
  <si>
    <t>NYG_2013</t>
  </si>
  <si>
    <t>NYJ_2013</t>
  </si>
  <si>
    <t>PHI_2013</t>
  </si>
  <si>
    <t>PIT_2013</t>
  </si>
  <si>
    <t>SEA_2013</t>
  </si>
  <si>
    <t>SF_2013</t>
  </si>
  <si>
    <t>TB_2013</t>
  </si>
  <si>
    <t>TEN_2013</t>
  </si>
  <si>
    <t>WAS_2013</t>
  </si>
  <si>
    <t>ARI_2014</t>
  </si>
  <si>
    <t>ATL_2014</t>
  </si>
  <si>
    <t>BAL_2014</t>
  </si>
  <si>
    <t>BUF_2014</t>
  </si>
  <si>
    <t>CAR_2014</t>
  </si>
  <si>
    <t>CHI_2014</t>
  </si>
  <si>
    <t>CIN_2014</t>
  </si>
  <si>
    <t>CLE_2014</t>
  </si>
  <si>
    <t>DAL_2014</t>
  </si>
  <si>
    <t>DEN_2014</t>
  </si>
  <si>
    <t>DET_2014</t>
  </si>
  <si>
    <t>GB_2014</t>
  </si>
  <si>
    <t>HOU_2014</t>
  </si>
  <si>
    <t>IND_2014</t>
  </si>
  <si>
    <t>JAX_2014</t>
  </si>
  <si>
    <t>KC_2014</t>
  </si>
  <si>
    <t>LA_2014</t>
  </si>
  <si>
    <t>LAC_2014</t>
  </si>
  <si>
    <t>LV_2014</t>
  </si>
  <si>
    <t>MIA_2014</t>
  </si>
  <si>
    <t>MIN_2014</t>
  </si>
  <si>
    <t>NE_2014</t>
  </si>
  <si>
    <t>NO_2014</t>
  </si>
  <si>
    <t>NYG_2014</t>
  </si>
  <si>
    <t>NYJ_2014</t>
  </si>
  <si>
    <t>PHI_2014</t>
  </si>
  <si>
    <t>PIT_2014</t>
  </si>
  <si>
    <t>SEA_2014</t>
  </si>
  <si>
    <t>SF_2014</t>
  </si>
  <si>
    <t>TB_2014</t>
  </si>
  <si>
    <t>TEN_2014</t>
  </si>
  <si>
    <t>WAS_2014</t>
  </si>
  <si>
    <t>ARI_2015</t>
  </si>
  <si>
    <t>ATL_2015</t>
  </si>
  <si>
    <t>BAL_2015</t>
  </si>
  <si>
    <t>BUF_2015</t>
  </si>
  <si>
    <t>CAR_2015</t>
  </si>
  <si>
    <t>CHI_2015</t>
  </si>
  <si>
    <t>CIN_2015</t>
  </si>
  <si>
    <t>CLE_2015</t>
  </si>
  <si>
    <t>DAL_2015</t>
  </si>
  <si>
    <t>DEN_2015</t>
  </si>
  <si>
    <t>DET_2015</t>
  </si>
  <si>
    <t>GB_2015</t>
  </si>
  <si>
    <t>HOU_2015</t>
  </si>
  <si>
    <t>IND_2015</t>
  </si>
  <si>
    <t>JAX_2015</t>
  </si>
  <si>
    <t>KC_2015</t>
  </si>
  <si>
    <t>LA_2015</t>
  </si>
  <si>
    <t>LAC_2015</t>
  </si>
  <si>
    <t>LV_2015</t>
  </si>
  <si>
    <t>MIA_2015</t>
  </si>
  <si>
    <t>MIN_2015</t>
  </si>
  <si>
    <t>NE_2015</t>
  </si>
  <si>
    <t>NO_2015</t>
  </si>
  <si>
    <t>NYG_2015</t>
  </si>
  <si>
    <t>NYJ_2015</t>
  </si>
  <si>
    <t>PHI_2015</t>
  </si>
  <si>
    <t>PIT_2015</t>
  </si>
  <si>
    <t>SEA_2015</t>
  </si>
  <si>
    <t>SF_2015</t>
  </si>
  <si>
    <t>TB_2015</t>
  </si>
  <si>
    <t>TEN_2015</t>
  </si>
  <si>
    <t>WAS_2015</t>
  </si>
  <si>
    <t>ARI_2016</t>
  </si>
  <si>
    <t>ATL_2016</t>
  </si>
  <si>
    <t>BAL_2016</t>
  </si>
  <si>
    <t>BUF_2016</t>
  </si>
  <si>
    <t>CAR_2016</t>
  </si>
  <si>
    <t>CHI_2016</t>
  </si>
  <si>
    <t>CIN_2016</t>
  </si>
  <si>
    <t>CLE_2016</t>
  </si>
  <si>
    <t>DAL_2016</t>
  </si>
  <si>
    <t>DEN_2016</t>
  </si>
  <si>
    <t>DET_2016</t>
  </si>
  <si>
    <t>GB_2016</t>
  </si>
  <si>
    <t>HOU_2016</t>
  </si>
  <si>
    <t>IND_2016</t>
  </si>
  <si>
    <t>JAX_2016</t>
  </si>
  <si>
    <t>KC_2016</t>
  </si>
  <si>
    <t>LA_2016</t>
  </si>
  <si>
    <t>LAC_2016</t>
  </si>
  <si>
    <t>LV_2016</t>
  </si>
  <si>
    <t>MIA_2016</t>
  </si>
  <si>
    <t>MIN_2016</t>
  </si>
  <si>
    <t>NE_2016</t>
  </si>
  <si>
    <t>NO_2016</t>
  </si>
  <si>
    <t>NYG_2016</t>
  </si>
  <si>
    <t>NYJ_2016</t>
  </si>
  <si>
    <t>PHI_2016</t>
  </si>
  <si>
    <t>PIT_2016</t>
  </si>
  <si>
    <t>SEA_2016</t>
  </si>
  <si>
    <t>SF_2016</t>
  </si>
  <si>
    <t>TB_2016</t>
  </si>
  <si>
    <t>TEN_2016</t>
  </si>
  <si>
    <t>WAS_2016</t>
  </si>
  <si>
    <t>ARI_2017</t>
  </si>
  <si>
    <t>ATL_2017</t>
  </si>
  <si>
    <t>BAL_2017</t>
  </si>
  <si>
    <t>BUF_2017</t>
  </si>
  <si>
    <t>CAR_2017</t>
  </si>
  <si>
    <t>CHI_2017</t>
  </si>
  <si>
    <t>CIN_2017</t>
  </si>
  <si>
    <t>CLE_2017</t>
  </si>
  <si>
    <t>DAL_2017</t>
  </si>
  <si>
    <t>DEN_2017</t>
  </si>
  <si>
    <t>DET_2017</t>
  </si>
  <si>
    <t>GB_2017</t>
  </si>
  <si>
    <t>HOU_2017</t>
  </si>
  <si>
    <t>IND_2017</t>
  </si>
  <si>
    <t>JAX_2017</t>
  </si>
  <si>
    <t>KC_2017</t>
  </si>
  <si>
    <t>LA_2017</t>
  </si>
  <si>
    <t>LAC_2017</t>
  </si>
  <si>
    <t>LV_2017</t>
  </si>
  <si>
    <t>MIA_2017</t>
  </si>
  <si>
    <t>MIN_2017</t>
  </si>
  <si>
    <t>NE_2017</t>
  </si>
  <si>
    <t>NO_2017</t>
  </si>
  <si>
    <t>NYG_2017</t>
  </si>
  <si>
    <t>NYJ_2017</t>
  </si>
  <si>
    <t>PHI_2017</t>
  </si>
  <si>
    <t>PIT_2017</t>
  </si>
  <si>
    <t>SEA_2017</t>
  </si>
  <si>
    <t>SF_2017</t>
  </si>
  <si>
    <t>TB_2017</t>
  </si>
  <si>
    <t>TEN_2017</t>
  </si>
  <si>
    <t>WAS_2017</t>
  </si>
  <si>
    <t>ARI_2018</t>
  </si>
  <si>
    <t>ATL_2018</t>
  </si>
  <si>
    <t>BAL_2018</t>
  </si>
  <si>
    <t>BUF_2018</t>
  </si>
  <si>
    <t>CAR_2018</t>
  </si>
  <si>
    <t>CHI_2018</t>
  </si>
  <si>
    <t>CIN_2018</t>
  </si>
  <si>
    <t>CLE_2018</t>
  </si>
  <si>
    <t>DAL_2018</t>
  </si>
  <si>
    <t>DEN_2018</t>
  </si>
  <si>
    <t>DET_2018</t>
  </si>
  <si>
    <t>GB_2018</t>
  </si>
  <si>
    <t>HOU_2018</t>
  </si>
  <si>
    <t>IND_2018</t>
  </si>
  <si>
    <t>JAX_2018</t>
  </si>
  <si>
    <t>KC_2018</t>
  </si>
  <si>
    <t>LA_2018</t>
  </si>
  <si>
    <t>LAC_2018</t>
  </si>
  <si>
    <t>LV_2018</t>
  </si>
  <si>
    <t>MIA_2018</t>
  </si>
  <si>
    <t>MIN_2018</t>
  </si>
  <si>
    <t>NE_2018</t>
  </si>
  <si>
    <t>NO_2018</t>
  </si>
  <si>
    <t>NYG_2018</t>
  </si>
  <si>
    <t>NYJ_2018</t>
  </si>
  <si>
    <t>PHI_2018</t>
  </si>
  <si>
    <t>PIT_2018</t>
  </si>
  <si>
    <t>SEA_2018</t>
  </si>
  <si>
    <t>SF_2018</t>
  </si>
  <si>
    <t>TB_2018</t>
  </si>
  <si>
    <t>TEN_2018</t>
  </si>
  <si>
    <t>WAS_2018</t>
  </si>
  <si>
    <t>ARI_2019</t>
  </si>
  <si>
    <t>ATL_2019</t>
  </si>
  <si>
    <t>BAL_2019</t>
  </si>
  <si>
    <t>BUF_2019</t>
  </si>
  <si>
    <t>CAR_2019</t>
  </si>
  <si>
    <t>CHI_2019</t>
  </si>
  <si>
    <t>CIN_2019</t>
  </si>
  <si>
    <t>CLE_2019</t>
  </si>
  <si>
    <t>DAL_2019</t>
  </si>
  <si>
    <t>DEN_2019</t>
  </si>
  <si>
    <t>DET_2019</t>
  </si>
  <si>
    <t>GB_2019</t>
  </si>
  <si>
    <t>HOU_2019</t>
  </si>
  <si>
    <t>IND_2019</t>
  </si>
  <si>
    <t>JAX_2019</t>
  </si>
  <si>
    <t>KC_2019</t>
  </si>
  <si>
    <t>LA_2019</t>
  </si>
  <si>
    <t>LAC_2019</t>
  </si>
  <si>
    <t>LV_2019</t>
  </si>
  <si>
    <t>MIA_2019</t>
  </si>
  <si>
    <t>MIN_2019</t>
  </si>
  <si>
    <t>NE_2019</t>
  </si>
  <si>
    <t>NO_2019</t>
  </si>
  <si>
    <t>NYG_2019</t>
  </si>
  <si>
    <t>NYJ_2019</t>
  </si>
  <si>
    <t>PHI_2019</t>
  </si>
  <si>
    <t>PIT_2019</t>
  </si>
  <si>
    <t>SEA_2019</t>
  </si>
  <si>
    <t>SF_2019</t>
  </si>
  <si>
    <t>TB_2019</t>
  </si>
  <si>
    <t>TEN_2019</t>
  </si>
  <si>
    <t>WAS_2019</t>
  </si>
  <si>
    <t>ARI_2020</t>
  </si>
  <si>
    <t>ATL_2020</t>
  </si>
  <si>
    <t>BAL_2020</t>
  </si>
  <si>
    <t>BUF_2020</t>
  </si>
  <si>
    <t>CAR_2020</t>
  </si>
  <si>
    <t>CHI_2020</t>
  </si>
  <si>
    <t>7</t>
  </si>
  <si>
    <t>CIN_2020</t>
  </si>
  <si>
    <t>CLE_2020</t>
  </si>
  <si>
    <t>DAL_2020</t>
  </si>
  <si>
    <t>DEN_2020</t>
  </si>
  <si>
    <t>DET_2020</t>
  </si>
  <si>
    <t>GB_2020</t>
  </si>
  <si>
    <t>HOU_2020</t>
  </si>
  <si>
    <t>IND_2020</t>
  </si>
  <si>
    <t>JAX_2020</t>
  </si>
  <si>
    <t>KC_2020</t>
  </si>
  <si>
    <t>LA_2020</t>
  </si>
  <si>
    <t>LAC_2020</t>
  </si>
  <si>
    <t>LV_2020</t>
  </si>
  <si>
    <t>MIA_2020</t>
  </si>
  <si>
    <t>MIN_2020</t>
  </si>
  <si>
    <t>NE_2020</t>
  </si>
  <si>
    <t>NO_2020</t>
  </si>
  <si>
    <t>NYG_2020</t>
  </si>
  <si>
    <t>NYJ_2020</t>
  </si>
  <si>
    <t>PHI_2020</t>
  </si>
  <si>
    <t>PIT_2020</t>
  </si>
  <si>
    <t>SEA_2020</t>
  </si>
  <si>
    <t>SF_2020</t>
  </si>
  <si>
    <t>TB_2020</t>
  </si>
  <si>
    <t>TEN_2020</t>
  </si>
  <si>
    <t>WAS_2020</t>
  </si>
  <si>
    <t>ARI_2021</t>
  </si>
  <si>
    <t>ATL_2021</t>
  </si>
  <si>
    <t>BAL_2021</t>
  </si>
  <si>
    <t>BUF_2021</t>
  </si>
  <si>
    <t>CAR_2021</t>
  </si>
  <si>
    <t>CHI_2021</t>
  </si>
  <si>
    <t>CIN_2021</t>
  </si>
  <si>
    <t>CLE_2021</t>
  </si>
  <si>
    <t>DAL_2021</t>
  </si>
  <si>
    <t>DEN_2021</t>
  </si>
  <si>
    <t>DET_2021</t>
  </si>
  <si>
    <t>GB_2021</t>
  </si>
  <si>
    <t>HOU_2021</t>
  </si>
  <si>
    <t>IND_2021</t>
  </si>
  <si>
    <t>JAX_2021</t>
  </si>
  <si>
    <t>KC_2021</t>
  </si>
  <si>
    <t>LA_2021</t>
  </si>
  <si>
    <t>LAC_2021</t>
  </si>
  <si>
    <t>LV_2021</t>
  </si>
  <si>
    <t>MIA_2021</t>
  </si>
  <si>
    <t>MIN_2021</t>
  </si>
  <si>
    <t>NE_2021</t>
  </si>
  <si>
    <t>NO_2021</t>
  </si>
  <si>
    <t>NYG_2021</t>
  </si>
  <si>
    <t>NYJ_2021</t>
  </si>
  <si>
    <t>PHI_2021</t>
  </si>
  <si>
    <t>PIT_2021</t>
  </si>
  <si>
    <t>SEA_2021</t>
  </si>
  <si>
    <t>SF_2021</t>
  </si>
  <si>
    <t>TB_2021</t>
  </si>
  <si>
    <t>TEN_2021</t>
  </si>
  <si>
    <t>WAS_2021</t>
  </si>
  <si>
    <t>ARI_2022</t>
  </si>
  <si>
    <t>ATL_2022</t>
  </si>
  <si>
    <t>BAL_2022</t>
  </si>
  <si>
    <t>BUF_2022</t>
  </si>
  <si>
    <t>CAR_2022</t>
  </si>
  <si>
    <t>CHI_2022</t>
  </si>
  <si>
    <t>CIN_2022</t>
  </si>
  <si>
    <t>CLE_2022</t>
  </si>
  <si>
    <t>DAL_2022</t>
  </si>
  <si>
    <t>DEN_2022</t>
  </si>
  <si>
    <t>DET_2022</t>
  </si>
  <si>
    <t>GB_2022</t>
  </si>
  <si>
    <t>HOU_2022</t>
  </si>
  <si>
    <t>IND_2022</t>
  </si>
  <si>
    <t>JAX_2022</t>
  </si>
  <si>
    <t>KC_2022</t>
  </si>
  <si>
    <t>LA_2022</t>
  </si>
  <si>
    <t>LAC_2022</t>
  </si>
  <si>
    <t>LV_2022</t>
  </si>
  <si>
    <t>MIA_2022</t>
  </si>
  <si>
    <t>MIN_2022</t>
  </si>
  <si>
    <t>NE_2022</t>
  </si>
  <si>
    <t>NO_2022</t>
  </si>
  <si>
    <t>NYG_2022</t>
  </si>
  <si>
    <t>NYJ_2022</t>
  </si>
  <si>
    <t>PHI_2022</t>
  </si>
  <si>
    <t>PIT_2022</t>
  </si>
  <si>
    <t>SEA_2022</t>
  </si>
  <si>
    <t>SF_2022</t>
  </si>
  <si>
    <t>TB_2022</t>
  </si>
  <si>
    <t>TEN_2022</t>
  </si>
  <si>
    <t>WAS_2022</t>
  </si>
  <si>
    <t>ARI_2023</t>
  </si>
  <si>
    <t>ATL_2023</t>
  </si>
  <si>
    <t>BAL_2023</t>
  </si>
  <si>
    <t>BUF_2023</t>
  </si>
  <si>
    <t>CAR_2023</t>
  </si>
  <si>
    <t>CHI_2023</t>
  </si>
  <si>
    <t>CIN_2023</t>
  </si>
  <si>
    <t>CLE_2023</t>
  </si>
  <si>
    <t>DAL_2023</t>
  </si>
  <si>
    <t>DEN_2023</t>
  </si>
  <si>
    <t>DET_2023</t>
  </si>
  <si>
    <t>GB_2023</t>
  </si>
  <si>
    <t>HOU_2023</t>
  </si>
  <si>
    <t>IND_2023</t>
  </si>
  <si>
    <t>JAX_2023</t>
  </si>
  <si>
    <t>KC_2023</t>
  </si>
  <si>
    <t>LA_2023</t>
  </si>
  <si>
    <t>LAC_2023</t>
  </si>
  <si>
    <t>LV_2023</t>
  </si>
  <si>
    <t>MIA_2023</t>
  </si>
  <si>
    <t>MIN_2023</t>
  </si>
  <si>
    <t>NE_2023</t>
  </si>
  <si>
    <t>NO_2023</t>
  </si>
  <si>
    <t>NYG_2023</t>
  </si>
  <si>
    <t>NYJ_2023</t>
  </si>
  <si>
    <t>PHI_2023</t>
  </si>
  <si>
    <t>PIT_2023</t>
  </si>
  <si>
    <t>SEA_2023</t>
  </si>
  <si>
    <t>SF_2023</t>
  </si>
  <si>
    <t>TB_2023</t>
  </si>
  <si>
    <t>TEN_2023</t>
  </si>
  <si>
    <t>WAS_2023</t>
  </si>
  <si>
    <t>ARI_2024</t>
  </si>
  <si>
    <t>ATL_2024</t>
  </si>
  <si>
    <t>BAL_2024</t>
  </si>
  <si>
    <t>BUF_2024</t>
  </si>
  <si>
    <t>CAR_2024</t>
  </si>
  <si>
    <t>CHI_2024</t>
  </si>
  <si>
    <t>CIN_2024</t>
  </si>
  <si>
    <t>CLE_2024</t>
  </si>
  <si>
    <t>DAL_2024</t>
  </si>
  <si>
    <t>DEN_2024</t>
  </si>
  <si>
    <t>DET_2024</t>
  </si>
  <si>
    <t>GB_2024</t>
  </si>
  <si>
    <t>HOU_2024</t>
  </si>
  <si>
    <t>IND_2024</t>
  </si>
  <si>
    <t>JAX_2024</t>
  </si>
  <si>
    <t>KC_2024</t>
  </si>
  <si>
    <t>LA_2024</t>
  </si>
  <si>
    <t>LAC_2024</t>
  </si>
  <si>
    <t>LV_2024</t>
  </si>
  <si>
    <t>MIA_2024</t>
  </si>
  <si>
    <t>MIN_2024</t>
  </si>
  <si>
    <t>NE_2024</t>
  </si>
  <si>
    <t>NO_2024</t>
  </si>
  <si>
    <t>NYG_2024</t>
  </si>
  <si>
    <t>NYJ_2024</t>
  </si>
  <si>
    <t>PHI_2024</t>
  </si>
  <si>
    <t>PIT_2024</t>
  </si>
  <si>
    <t>SEA_2024</t>
  </si>
  <si>
    <t>SF_2024</t>
  </si>
  <si>
    <t>TB_2024</t>
  </si>
  <si>
    <t>TEN_2024</t>
  </si>
  <si>
    <t>WAS_2024</t>
  </si>
  <si>
    <t>conf</t>
  </si>
  <si>
    <t>yr_max_mrob</t>
  </si>
  <si>
    <t>is_max_prob</t>
  </si>
  <si>
    <t>delta_from_max</t>
  </si>
  <si>
    <t>correct_pred</t>
  </si>
  <si>
    <t>scaled_prob</t>
  </si>
  <si>
    <t>AFC</t>
  </si>
  <si>
    <t>NFC</t>
  </si>
  <si>
    <t>year</t>
  </si>
  <si>
    <t>wp_sd</t>
  </si>
  <si>
    <t>afc_probable_tm</t>
  </si>
  <si>
    <t>nfc_probable_tm</t>
  </si>
  <si>
    <t>probability</t>
  </si>
  <si>
    <t>name</t>
  </si>
  <si>
    <t>Baltimore Ravens</t>
  </si>
  <si>
    <t>Detriot Lions</t>
  </si>
  <si>
    <t>Minnesota Vikings</t>
  </si>
  <si>
    <t>Buffalo Bills</t>
  </si>
  <si>
    <t>Houston Texans</t>
  </si>
  <si>
    <t>Philadelphia Eagles</t>
  </si>
  <si>
    <t>Washigngton Redskins</t>
  </si>
  <si>
    <t>Tampa Bay Buccaneers</t>
  </si>
  <si>
    <t>Seattle Seahawks</t>
  </si>
  <si>
    <t>Green Bay Packers</t>
  </si>
  <si>
    <t>San Diego Chargers</t>
  </si>
  <si>
    <t>Pittsburgh Steelers</t>
  </si>
  <si>
    <t>Denver Broncos</t>
  </si>
  <si>
    <t>Cincinnati Bengals</t>
  </si>
  <si>
    <t>St. Louis Rams</t>
  </si>
  <si>
    <t>Atlanta Falcons</t>
  </si>
  <si>
    <t>Arizona Cardinals</t>
  </si>
  <si>
    <t>Indiannapolis Colts</t>
  </si>
  <si>
    <t>Chicago Bears</t>
  </si>
  <si>
    <t>Dallas Cowboys</t>
  </si>
  <si>
    <t>Miami Dolphins</t>
  </si>
  <si>
    <t>New York Jets</t>
  </si>
  <si>
    <t>San Francisco 49ers</t>
  </si>
  <si>
    <t>Cleveland Browns</t>
  </si>
  <si>
    <t>Carolina Panthers</t>
  </si>
  <si>
    <t>Jacksonville Jaguars</t>
  </si>
  <si>
    <t>Las Vegas Raiders</t>
  </si>
  <si>
    <t>New York Giants</t>
  </si>
  <si>
    <t>Tennessee Titans</t>
  </si>
  <si>
    <t>New England Patriots</t>
  </si>
  <si>
    <t>New Orleans Saints</t>
  </si>
  <si>
    <t>Oakland Raiders</t>
  </si>
  <si>
    <t>Los Angeles Rams</t>
  </si>
  <si>
    <t>Los Angeles Chargers</t>
  </si>
  <si>
    <t>Kansas City Chiefs</t>
  </si>
  <si>
    <t>afc_actual_tm</t>
  </si>
  <si>
    <t>probability_rank</t>
  </si>
  <si>
    <t>season_parity_rank</t>
  </si>
  <si>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</si>
  <si>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</si>
  <si>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</si>
  <si>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</si>
  <si>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</si>
  <si>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</si>
  <si>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</si>
  <si>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</si>
  <si>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</si>
  <si>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</si>
  <si>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</si>
  <si>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</si>
  <si>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</si>
  <si>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Baltimore Ravens*</t>
  </si>
  <si>
    <t>Pittsburgh Steelers+</t>
  </si>
  <si>
    <t>Houston Texans*</t>
  </si>
  <si>
    <t>Indianapolis Colts</t>
  </si>
  <si>
    <t>Kansas City Chiefs*</t>
  </si>
  <si>
    <t>Los Angeles Chargers+</t>
  </si>
  <si>
    <t>Denver Broncos+</t>
  </si>
  <si>
    <t>Philadelphia Eagles*</t>
  </si>
  <si>
    <t>Washington Commanders+</t>
  </si>
  <si>
    <t>Detroit Lions*</t>
  </si>
  <si>
    <t>Minnesota Vikings+</t>
  </si>
  <si>
    <t>Green Bay Packers+</t>
  </si>
  <si>
    <t>Tampa Bay Buccaneers*</t>
  </si>
  <si>
    <t>Los Angeles Rams*</t>
  </si>
  <si>
    <t>Rk</t>
  </si>
  <si>
    <t>Season</t>
  </si>
  <si>
    <t>Team</t>
  </si>
  <si>
    <t>G</t>
  </si>
  <si>
    <t>T</t>
  </si>
  <si>
    <t>Pts</t>
  </si>
  <si>
    <t>PtsO</t>
  </si>
  <si>
    <t>PtDif</t>
  </si>
  <si>
    <t>NWE</t>
  </si>
  <si>
    <t>KAN</t>
  </si>
  <si>
    <t>GNB</t>
  </si>
  <si>
    <t>SDG</t>
  </si>
  <si>
    <t>SFO</t>
  </si>
  <si>
    <t>TAM</t>
  </si>
  <si>
    <t>NOR</t>
  </si>
  <si>
    <t>LAR</t>
  </si>
  <si>
    <t>RAI</t>
  </si>
  <si>
    <t>LVR</t>
  </si>
  <si>
    <t>PHO</t>
  </si>
  <si>
    <t>RAM</t>
  </si>
  <si>
    <t>Year</t>
  </si>
  <si>
    <t># Teams &lt;= .250</t>
  </si>
  <si>
    <t># Teams &gt;= .750</t>
  </si>
  <si>
    <t>Total</t>
  </si>
  <si>
    <t>Rank</t>
  </si>
  <si>
    <t>Percent of League</t>
  </si>
  <si>
    <t>nfc_actual_tm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</si>
</sst>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799"/>
  <sheetViews>
    <sheetView zoomScale="110" zoomScaleNormal="110" workbookViewId="0">
      <pane ySplit="1" topLeftCell="A418" activePane="bottomLeft" state="frozen"/>
      <selection activeCell="R1" sqref="R1"/>
      <selection pane="bottomLeft" activeCell="AM1" sqref="A1:AM770"/>
    </sheetView>
  </sheetViews>
  <sheetFormatPr defaultRowHeight="14.25" x14ac:dyDescent="0.45"/>
  <cols>
    <col min="4" max="4" width="17.3984375" customWidth="1"/>
    <col min="35" max="35" width="12.6640625" customWidth="1"/>
    <col min="36" max="36" width="11.59765625" bestFit="1" customWidth="1"/>
  </cols>
  <sheetData>
    <row r="1" spans="1:39" s="1" customFormat="1" x14ac:dyDescent="0.45">
      <c r="A1" s="1" t="s">
        <v>0</v>
      </c>
      <c r="B1" s="1" t="s">
        <v>1</v>
      </c>
      <c r="C1" s="1" t="s">
        <v>2</v>
      </c>
      <c r="D1" s="1" t="s">
        <v>898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885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886</v>
      </c>
      <c r="AJ1" s="1" t="s">
        <v>890</v>
      </c>
      <c r="AK1" s="1" t="s">
        <v>887</v>
      </c>
      <c r="AL1" s="1" t="s">
        <v>888</v>
      </c>
      <c r="AM1" s="1" t="s">
        <v>889</v>
      </c>
    </row>
    <row r="2" spans="1:39" x14ac:dyDescent="0.45">
      <c r="A2" t="s">
        <v>873</v>
      </c>
      <c r="B2">
        <v>2024</v>
      </c>
      <c r="C2" t="s">
        <v>79</v>
      </c>
      <c r="D2" t="str">
        <f>VLOOKUP(C2, ids!$A$2:$B$37,2,FALSE)</f>
        <v>Minnesota Vikings</v>
      </c>
      <c r="E2">
        <f>VLOOKUP('full data'!$A2, Sheet11!$A$2:$AF$799, MATCH('full data'!E$1, Sheet11!$A$1:$AF$1, 0), FALSE)</f>
        <v>17</v>
      </c>
      <c r="F2">
        <f>VLOOKUP('full data'!$A2, Sheet11!$A$2:$AF$799, MATCH('full data'!F$1, Sheet11!$A$1:$AF$1, 0), FALSE)</f>
        <v>3.3499347835702409</v>
      </c>
      <c r="G2">
        <f>VLOOKUP('full data'!$A2, Sheet11!$A$2:$AF$799, MATCH('full data'!G$1, Sheet11!$A$1:$AF$1, 0), FALSE)</f>
        <v>-2.045457164570319</v>
      </c>
      <c r="H2">
        <f>VLOOKUP('full data'!$A2, Sheet11!$A$2:$AF$799, MATCH('full data'!H$1, Sheet11!$A$1:$AF$1, 0), FALSE)</f>
        <v>9.7126529935006225</v>
      </c>
      <c r="I2">
        <f>VLOOKUP('full data'!$A2, Sheet11!$A$2:$AF$799, MATCH('full data'!I$1, Sheet11!$A$1:$AF$1, 0), FALSE)</f>
        <v>49.705882352941167</v>
      </c>
      <c r="J2">
        <f>VLOOKUP('full data'!$A2, Sheet11!$A$2:$AF$799, MATCH('full data'!J$1, Sheet11!$A$1:$AF$1, 0), FALSE)</f>
        <v>0.83333333333333337</v>
      </c>
      <c r="K2">
        <f>VLOOKUP('full data'!$A2, Sheet11!$A$2:$AF$799, MATCH('full data'!K$1, Sheet11!$A$1:$AF$1, 0), FALSE)</f>
        <v>-19.764705882352938</v>
      </c>
      <c r="L2">
        <f>VLOOKUP('full data'!$A2, Sheet11!$A$2:$AF$799, MATCH('full data'!L$1, Sheet11!$A$1:$AF$1, 0), FALSE)</f>
        <v>0.70588235294117652</v>
      </c>
      <c r="M2">
        <f>VLOOKUP('full data'!$A2, Sheet11!$A$2:$AF$799, MATCH('full data'!M$1, Sheet11!$A$1:$AF$1, 0), FALSE)</f>
        <v>0.52941176470588236</v>
      </c>
      <c r="N2">
        <f>VLOOKUP('full data'!$A2, Sheet11!$A$2:$AF$799, MATCH('full data'!N$1, Sheet11!$A$1:$AF$1, 0), FALSE)</f>
        <v>1.411764705882353</v>
      </c>
      <c r="O2">
        <f>VLOOKUP('full data'!$A2, Sheet11!$A$2:$AF$799, MATCH('full data'!O$1, Sheet11!$A$1:$AF$1, 0), FALSE)</f>
        <v>20.117647058823529</v>
      </c>
      <c r="P2">
        <f>VLOOKUP('full data'!$A2, Sheet11!$A$2:$AF$799, MATCH('full data'!P$1, Sheet11!$A$1:$AF$1, 0), FALSE)</f>
        <v>1</v>
      </c>
      <c r="Q2">
        <f>VLOOKUP('full data'!$A2, Sheet11!$A$2:$AF$799, MATCH('full data'!Q$1, Sheet11!$A$1:$AF$1, 0), FALSE)</f>
        <v>1.9411764705882359</v>
      </c>
      <c r="R2">
        <f>VLOOKUP('full data'!$A2, Sheet11!$A$2:$AF$799, MATCH('full data'!R$1, Sheet11!$A$1:$AF$1, 0), FALSE)</f>
        <v>14</v>
      </c>
      <c r="S2">
        <f>VLOOKUP('full data'!$A2, Sheet11!$A$2:$AF$799, MATCH('full data'!S$1, Sheet11!$A$1:$AF$1, 0), FALSE)</f>
        <v>3</v>
      </c>
      <c r="T2">
        <f>VLOOKUP('full data'!$A2, Sheet11!$A$2:$AF$799, MATCH('full data'!T$1, Sheet11!$A$1:$AF$1, 0), FALSE)</f>
        <v>0</v>
      </c>
      <c r="U2">
        <f>VLOOKUP('full data'!$A2, Sheet11!$A$2:$AF$799, MATCH('full data'!U$1, Sheet11!$A$1:$AF$1, 0), FALSE)</f>
        <v>0.82352941176470584</v>
      </c>
      <c r="V2">
        <f>VLOOKUP('full data'!$A2, Sheet11!$A$2:$AF$799, MATCH('full data'!V$1, Sheet11!$A$1:$AF$1, 0), FALSE)</f>
        <v>0.40756302521008397</v>
      </c>
      <c r="W2">
        <f>VLOOKUP('full data'!$A2, Sheet11!$A$2:$AF$799, MATCH('full data'!W$1, Sheet11!$A$1:$AF$1, 0), FALSE)</f>
        <v>0.47404844290657439</v>
      </c>
      <c r="X2" t="str">
        <f>VLOOKUP('full data'!$A2, Sheet11!$A$2:$AF$799, MATCH('full data'!X$1, Sheet11!$A$1:$AF$1, 0), FALSE)</f>
        <v>5</v>
      </c>
      <c r="Y2">
        <f>VLOOKUP('full data'!$A2, Sheet11!$A$2:$AF$799, MATCH('full data'!Y$1, Sheet11!$A$1:$AF$1, 0), FALSE)</f>
        <v>2</v>
      </c>
      <c r="Z2" t="str">
        <f>VLOOKUP('full data'!$A2, Sheet11!$A$2:$AF$799, MATCH('full data'!Z$1, Sheet11!$A$1:$AF$1, 0), FALSE)</f>
        <v>NFC North</v>
      </c>
      <c r="AA2" t="s">
        <v>892</v>
      </c>
      <c r="AB2">
        <f>VLOOKUP('full data'!$A2, Sheet11!$A$2:$AF$799, MATCH('full data'!AB$1, Sheet11!$A$1:$AF$1, 0), FALSE)</f>
        <v>0.2142857142857143</v>
      </c>
      <c r="AC2">
        <f>VLOOKUP('full data'!$A2, Sheet11!$A$2:$AF$799, MATCH('full data'!AC$1, Sheet11!$A$1:$AF$1, 0), FALSE)</f>
        <v>0.19480519480519479</v>
      </c>
      <c r="AD2" t="str">
        <f>VLOOKUP('full data'!$A2, Sheet11!$A$2:$AF$799, MATCH('full data'!AD$1, Sheet11!$A$1:$AF$1, 0), FALSE)</f>
        <v>0</v>
      </c>
      <c r="AE2" t="str">
        <f>VLOOKUP('full data'!$A2, Sheet11!$A$2:$AF$799, MATCH('full data'!AE$1, Sheet11!$A$1:$AF$1, 0), FALSE)</f>
        <v>0</v>
      </c>
      <c r="AF2">
        <f>VLOOKUP('full data'!$A2, Sheet11!$A$2:$AF$799, MATCH('full data'!AF$1, Sheet11!$A$1:$AF$1, 0), FALSE)</f>
        <v>0.29411764705882348</v>
      </c>
      <c r="AG2">
        <f>VLOOKUP('full data'!$A2, Sheet11!$A$2:$AF$799, MATCH('full data'!AG$1, Sheet11!$A$1:$AF$1, 0), FALSE)</f>
        <v>0.5</v>
      </c>
      <c r="AH2" s="3">
        <f>VLOOKUP('full data'!$A2, Sheet11!$A$2:$AF$799, MATCH('full data'!AH$1, Sheet11!$A$1:$AF$1, 0), FALSE)</f>
        <v>0.58578200727551322</v>
      </c>
      <c r="AI2" s="2">
        <f>_xlfn.MAXIFS($AH$2:$AH$799, $B$2:$B$799, B2, $AA$2:$AA$799,AA2)</f>
        <v>0.58578200727551322</v>
      </c>
      <c r="AJ2" s="2">
        <f>AH2/SUMIFS($AH$2:$AH$799, $B$2:$B$799, B2)</f>
        <v>0.18862859793498654</v>
      </c>
      <c r="AK2">
        <f>IF(AJ2=_xlfn.MAXIFS($AJ$2:$AJ$799, $B$2:$B$799, B2, $AA$2:$AA$799, AA2), 1, 0)</f>
        <v>1</v>
      </c>
      <c r="AL2" s="2">
        <f>AJ2-AI2</f>
        <v>-0.39715340934052668</v>
      </c>
      <c r="AM2">
        <f>IF(AK2=AE2, 1, 0)</f>
        <v>0</v>
      </c>
    </row>
    <row r="3" spans="1:39" x14ac:dyDescent="0.45">
      <c r="A3" t="s">
        <v>868</v>
      </c>
      <c r="B3">
        <v>2024</v>
      </c>
      <c r="C3" t="s">
        <v>74</v>
      </c>
      <c r="D3" t="str">
        <f>VLOOKUP(C3, ids!$A$2:$B$37,2,FALSE)</f>
        <v>Kansas City Chiefs</v>
      </c>
      <c r="E3">
        <f>VLOOKUP('full data'!$A3, Sheet11!$A$2:$AF$799, MATCH('full data'!E$1, Sheet11!$A$1:$AF$1, 0), FALSE)</f>
        <v>17</v>
      </c>
      <c r="F3">
        <f>VLOOKUP('full data'!$A3, Sheet11!$A$2:$AF$799, MATCH('full data'!F$1, Sheet11!$A$1:$AF$1, 0), FALSE)</f>
        <v>3.7051634345451192</v>
      </c>
      <c r="G3">
        <f>VLOOKUP('full data'!$A3, Sheet11!$A$2:$AF$799, MATCH('full data'!G$1, Sheet11!$A$1:$AF$1, 0), FALSE)</f>
        <v>0.15200989108983021</v>
      </c>
      <c r="H3">
        <f>VLOOKUP('full data'!$A3, Sheet11!$A$2:$AF$799, MATCH('full data'!H$1, Sheet11!$A$1:$AF$1, 0), FALSE)</f>
        <v>8.018889467027309</v>
      </c>
      <c r="I3">
        <f>VLOOKUP('full data'!$A3, Sheet11!$A$2:$AF$799, MATCH('full data'!I$1, Sheet11!$A$1:$AF$1, 0), FALSE)</f>
        <v>48.764705882352942</v>
      </c>
      <c r="J3">
        <f>VLOOKUP('full data'!$A3, Sheet11!$A$2:$AF$799, MATCH('full data'!J$1, Sheet11!$A$1:$AF$1, 0), FALSE)</f>
        <v>0.86486486486486491</v>
      </c>
      <c r="K3">
        <f>VLOOKUP('full data'!$A3, Sheet11!$A$2:$AF$799, MATCH('full data'!K$1, Sheet11!$A$1:$AF$1, 0), FALSE)</f>
        <v>-15.647058823529409</v>
      </c>
      <c r="L3">
        <f>VLOOKUP('full data'!$A3, Sheet11!$A$2:$AF$799, MATCH('full data'!L$1, Sheet11!$A$1:$AF$1, 0), FALSE)</f>
        <v>0.6470588235294118</v>
      </c>
      <c r="M3">
        <f>VLOOKUP('full data'!$A3, Sheet11!$A$2:$AF$799, MATCH('full data'!M$1, Sheet11!$A$1:$AF$1, 0), FALSE)</f>
        <v>0.41176470588235292</v>
      </c>
      <c r="N3">
        <f>VLOOKUP('full data'!$A3, Sheet11!$A$2:$AF$799, MATCH('full data'!N$1, Sheet11!$A$1:$AF$1, 0), FALSE)</f>
        <v>0.76470588235294112</v>
      </c>
      <c r="O3">
        <f>VLOOKUP('full data'!$A3, Sheet11!$A$2:$AF$799, MATCH('full data'!O$1, Sheet11!$A$1:$AF$1, 0), FALSE)</f>
        <v>14.705882352941179</v>
      </c>
      <c r="P3">
        <f>VLOOKUP('full data'!$A3, Sheet11!$A$2:$AF$799, MATCH('full data'!P$1, Sheet11!$A$1:$AF$1, 0), FALSE)</f>
        <v>0.76470588235294124</v>
      </c>
      <c r="Q3">
        <f>VLOOKUP('full data'!$A3, Sheet11!$A$2:$AF$799, MATCH('full data'!Q$1, Sheet11!$A$1:$AF$1, 0), FALSE)</f>
        <v>1.1764705882352939</v>
      </c>
      <c r="R3">
        <f>VLOOKUP('full data'!$A3, Sheet11!$A$2:$AF$799, MATCH('full data'!R$1, Sheet11!$A$1:$AF$1, 0), FALSE)</f>
        <v>15</v>
      </c>
      <c r="S3">
        <f>VLOOKUP('full data'!$A3, Sheet11!$A$2:$AF$799, MATCH('full data'!S$1, Sheet11!$A$1:$AF$1, 0), FALSE)</f>
        <v>2</v>
      </c>
      <c r="T3">
        <f>VLOOKUP('full data'!$A3, Sheet11!$A$2:$AF$799, MATCH('full data'!T$1, Sheet11!$A$1:$AF$1, 0), FALSE)</f>
        <v>0</v>
      </c>
      <c r="U3">
        <f>VLOOKUP('full data'!$A3, Sheet11!$A$2:$AF$799, MATCH('full data'!U$1, Sheet11!$A$1:$AF$1, 0), FALSE)</f>
        <v>0.88235294117647056</v>
      </c>
      <c r="V3">
        <f>VLOOKUP('full data'!$A3, Sheet11!$A$2:$AF$799, MATCH('full data'!V$1, Sheet11!$A$1:$AF$1, 0), FALSE)</f>
        <v>0.46274509803921571</v>
      </c>
      <c r="W3">
        <f>VLOOKUP('full data'!$A3, Sheet11!$A$2:$AF$799, MATCH('full data'!W$1, Sheet11!$A$1:$AF$1, 0), FALSE)</f>
        <v>0.48788927335640142</v>
      </c>
      <c r="X3" t="str">
        <f>VLOOKUP('full data'!$A3, Sheet11!$A$2:$AF$799, MATCH('full data'!X$1, Sheet11!$A$1:$AF$1, 0), FALSE)</f>
        <v>1</v>
      </c>
      <c r="Y3">
        <f>VLOOKUP('full data'!$A3, Sheet11!$A$2:$AF$799, MATCH('full data'!Y$1, Sheet11!$A$1:$AF$1, 0), FALSE)</f>
        <v>1</v>
      </c>
      <c r="Z3" t="str">
        <f>VLOOKUP('full data'!$A3, Sheet11!$A$2:$AF$799, MATCH('full data'!Z$1, Sheet11!$A$1:$AF$1, 0), FALSE)</f>
        <v>AFC West</v>
      </c>
      <c r="AA3" t="s">
        <v>891</v>
      </c>
      <c r="AB3">
        <f>VLOOKUP('full data'!$A3, Sheet11!$A$2:$AF$799, MATCH('full data'!AB$1, Sheet11!$A$1:$AF$1, 0), FALSE)</f>
        <v>0.1818181818181818</v>
      </c>
      <c r="AC3">
        <f>VLOOKUP('full data'!$A3, Sheet11!$A$2:$AF$799, MATCH('full data'!AC$1, Sheet11!$A$1:$AF$1, 0), FALSE)</f>
        <v>0.35087719298245612</v>
      </c>
      <c r="AD3" t="str">
        <f>VLOOKUP('full data'!$A3, Sheet11!$A$2:$AF$799, MATCH('full data'!AD$1, Sheet11!$A$1:$AF$1, 0), FALSE)</f>
        <v>0</v>
      </c>
      <c r="AE3" t="str">
        <f>VLOOKUP('full data'!$A3, Sheet11!$A$2:$AF$799, MATCH('full data'!AE$1, Sheet11!$A$1:$AF$1, 0), FALSE)</f>
        <v>1</v>
      </c>
      <c r="AF3">
        <f>VLOOKUP('full data'!$A3, Sheet11!$A$2:$AF$799, MATCH('full data'!AF$1, Sheet11!$A$1:$AF$1, 0), FALSE)</f>
        <v>0.1176470588235294</v>
      </c>
      <c r="AG3">
        <f>VLOOKUP('full data'!$A3, Sheet11!$A$2:$AF$799, MATCH('full data'!AG$1, Sheet11!$A$1:$AF$1, 0), FALSE)</f>
        <v>9.5</v>
      </c>
      <c r="AH3" s="3">
        <f>VLOOKUP('full data'!$A3, Sheet11!$A$2:$AF$799, MATCH('full data'!AH$1, Sheet11!$A$1:$AF$1, 0), FALSE)</f>
        <v>0.55720852866403103</v>
      </c>
      <c r="AI3" s="2">
        <f t="shared" ref="AI3:AI66" si="0">_xlfn.MAXIFS($AH$2:$AH$799, $B$2:$B$799, B3, $AA$2:$AA$799,AA3)</f>
        <v>0.55720852866403103</v>
      </c>
      <c r="AJ3" s="2">
        <f>AH3/SUMIFS($AH$2:$AH$799, $B$2:$B$799, B3)</f>
        <v>0.1794276065394379</v>
      </c>
      <c r="AK3">
        <f>IF(AJ3=_xlfn.MAXIFS($AJ$2:$AJ$799, $B$2:$B$799, B3, $AA$2:$AA$799, AA3), 1, 0)</f>
        <v>1</v>
      </c>
      <c r="AL3" s="2">
        <f>AJ3-AI3</f>
        <v>-0.37778092212459313</v>
      </c>
      <c r="AM3">
        <f>IF(AK3=AE3, 1, 0)</f>
        <v>0</v>
      </c>
    </row>
    <row r="4" spans="1:39" hidden="1" x14ac:dyDescent="0.45">
      <c r="A4" t="s">
        <v>863</v>
      </c>
      <c r="B4">
        <v>2024</v>
      </c>
      <c r="C4" t="s">
        <v>64</v>
      </c>
      <c r="D4" t="str">
        <f>VLOOKUP(C4, ids!$A$2:$B$37,2,FALSE)</f>
        <v>Detriot Lions</v>
      </c>
      <c r="E4">
        <f>VLOOKUP('full data'!$A4, Sheet11!$A$2:$AF$799, MATCH('full data'!E$1, Sheet11!$A$1:$AF$1, 0), FALSE)</f>
        <v>17</v>
      </c>
      <c r="F4">
        <f>VLOOKUP('full data'!$A4, Sheet11!$A$2:$AF$799, MATCH('full data'!F$1, Sheet11!$A$1:$AF$1, 0), FALSE)</f>
        <v>10.140155449500689</v>
      </c>
      <c r="G4">
        <f>VLOOKUP('full data'!$A4, Sheet11!$A$2:$AF$799, MATCH('full data'!G$1, Sheet11!$A$1:$AF$1, 0), FALSE)</f>
        <v>0.56082251000114802</v>
      </c>
      <c r="H4">
        <f>VLOOKUP('full data'!$A4, Sheet11!$A$2:$AF$799, MATCH('full data'!H$1, Sheet11!$A$1:$AF$1, 0), FALSE)</f>
        <v>13.86670308165308</v>
      </c>
      <c r="I4">
        <f>VLOOKUP('full data'!$A4, Sheet11!$A$2:$AF$799, MATCH('full data'!I$1, Sheet11!$A$1:$AF$1, 0), FALSE)</f>
        <v>57.235294117647058</v>
      </c>
      <c r="J4">
        <f>VLOOKUP('full data'!$A4, Sheet11!$A$2:$AF$799, MATCH('full data'!J$1, Sheet11!$A$1:$AF$1, 0), FALSE)</f>
        <v>0.89655172413793105</v>
      </c>
      <c r="K4">
        <f>VLOOKUP('full data'!$A4, Sheet11!$A$2:$AF$799, MATCH('full data'!K$1, Sheet11!$A$1:$AF$1, 0), FALSE)</f>
        <v>-14.352941176470591</v>
      </c>
      <c r="L4">
        <f>VLOOKUP('full data'!$A4, Sheet11!$A$2:$AF$799, MATCH('full data'!L$1, Sheet11!$A$1:$AF$1, 0), FALSE)</f>
        <v>0.70588235294117652</v>
      </c>
      <c r="M4">
        <f>VLOOKUP('full data'!$A4, Sheet11!$A$2:$AF$799, MATCH('full data'!M$1, Sheet11!$A$1:$AF$1, 0), FALSE)</f>
        <v>0.47058823529411759</v>
      </c>
      <c r="N4">
        <f>VLOOKUP('full data'!$A4, Sheet11!$A$2:$AF$799, MATCH('full data'!N$1, Sheet11!$A$1:$AF$1, 0), FALSE)</f>
        <v>0.94117647058823528</v>
      </c>
      <c r="O4">
        <f>VLOOKUP('full data'!$A4, Sheet11!$A$2:$AF$799, MATCH('full data'!O$1, Sheet11!$A$1:$AF$1, 0), FALSE)</f>
        <v>15.058823529411759</v>
      </c>
      <c r="P4">
        <f>VLOOKUP('full data'!$A4, Sheet11!$A$2:$AF$799, MATCH('full data'!P$1, Sheet11!$A$1:$AF$1, 0), FALSE)</f>
        <v>0.76470588235294124</v>
      </c>
      <c r="Q4">
        <f>VLOOKUP('full data'!$A4, Sheet11!$A$2:$AF$799, MATCH('full data'!Q$1, Sheet11!$A$1:$AF$1, 0), FALSE)</f>
        <v>1.411764705882353</v>
      </c>
      <c r="R4">
        <f>VLOOKUP('full data'!$A4, Sheet11!$A$2:$AF$799, MATCH('full data'!R$1, Sheet11!$A$1:$AF$1, 0), FALSE)</f>
        <v>15</v>
      </c>
      <c r="S4">
        <f>VLOOKUP('full data'!$A4, Sheet11!$A$2:$AF$799, MATCH('full data'!S$1, Sheet11!$A$1:$AF$1, 0), FALSE)</f>
        <v>2</v>
      </c>
      <c r="T4">
        <f>VLOOKUP('full data'!$A4, Sheet11!$A$2:$AF$799, MATCH('full data'!T$1, Sheet11!$A$1:$AF$1, 0), FALSE)</f>
        <v>0</v>
      </c>
      <c r="U4">
        <f>VLOOKUP('full data'!$A4, Sheet11!$A$2:$AF$799, MATCH('full data'!U$1, Sheet11!$A$1:$AF$1, 0), FALSE)</f>
        <v>0.88235294117647056</v>
      </c>
      <c r="V4">
        <f>VLOOKUP('full data'!$A4, Sheet11!$A$2:$AF$799, MATCH('full data'!V$1, Sheet11!$A$1:$AF$1, 0), FALSE)</f>
        <v>0.49411764705882361</v>
      </c>
      <c r="W4">
        <f>VLOOKUP('full data'!$A4, Sheet11!$A$2:$AF$799, MATCH('full data'!W$1, Sheet11!$A$1:$AF$1, 0), FALSE)</f>
        <v>0.51557093425605538</v>
      </c>
      <c r="X4" t="str">
        <f>VLOOKUP('full data'!$A4, Sheet11!$A$2:$AF$799, MATCH('full data'!X$1, Sheet11!$A$1:$AF$1, 0), FALSE)</f>
        <v>1</v>
      </c>
      <c r="Y4">
        <f>VLOOKUP('full data'!$A4, Sheet11!$A$2:$AF$799, MATCH('full data'!Y$1, Sheet11!$A$1:$AF$1, 0), FALSE)</f>
        <v>1</v>
      </c>
      <c r="Z4" t="str">
        <f>VLOOKUP('full data'!$A4, Sheet11!$A$2:$AF$799, MATCH('full data'!Z$1, Sheet11!$A$1:$AF$1, 0), FALSE)</f>
        <v>NFC North</v>
      </c>
      <c r="AA4" t="s">
        <v>892</v>
      </c>
      <c r="AB4">
        <f>VLOOKUP('full data'!$A4, Sheet11!$A$2:$AF$799, MATCH('full data'!AB$1, Sheet11!$A$1:$AF$1, 0), FALSE)</f>
        <v>0.19148936170212769</v>
      </c>
      <c r="AC4">
        <f>VLOOKUP('full data'!$A4, Sheet11!$A$2:$AF$799, MATCH('full data'!AC$1, Sheet11!$A$1:$AF$1, 0), FALSE)</f>
        <v>0.17241379310344829</v>
      </c>
      <c r="AD4" t="str">
        <f>VLOOKUP('full data'!$A4, Sheet11!$A$2:$AF$799, MATCH('full data'!AD$1, Sheet11!$A$1:$AF$1, 0), FALSE)</f>
        <v>0</v>
      </c>
      <c r="AE4" t="str">
        <f>VLOOKUP('full data'!$A4, Sheet11!$A$2:$AF$799, MATCH('full data'!AE$1, Sheet11!$A$1:$AF$1, 0), FALSE)</f>
        <v>0</v>
      </c>
      <c r="AF4">
        <f>VLOOKUP('full data'!$A4, Sheet11!$A$2:$AF$799, MATCH('full data'!AF$1, Sheet11!$A$1:$AF$1, 0), FALSE)</f>
        <v>5.8823529411764712E-2</v>
      </c>
      <c r="AG4">
        <f>VLOOKUP('full data'!$A4, Sheet11!$A$2:$AF$799, MATCH('full data'!AG$1, Sheet11!$A$1:$AF$1, 0), FALSE)</f>
        <v>0.5</v>
      </c>
      <c r="AH4" s="3">
        <f>VLOOKUP('full data'!$A4, Sheet11!$A$2:$AF$799, MATCH('full data'!AH$1, Sheet11!$A$1:$AF$1, 0), FALSE)</f>
        <v>0.55694782119512765</v>
      </c>
      <c r="AI4" s="2">
        <f t="shared" si="0"/>
        <v>0.58578200727551322</v>
      </c>
      <c r="AJ4" s="2">
        <f>AH4/SUMIFS($AH$2:$AH$799, $B$2:$B$799, B4)</f>
        <v>0.17934365571179275</v>
      </c>
      <c r="AK4">
        <f>IF(AJ4=_xlfn.MAXIFS($AJ$2:$AJ$799, $B$2:$B$799, B4, $AA$2:$AA$799, AA4), 1, 0)</f>
        <v>0</v>
      </c>
      <c r="AL4" s="2">
        <f>AJ4-AI4</f>
        <v>-0.40643835156372043</v>
      </c>
      <c r="AM4">
        <f>IF(AK4=AE4, 1, 0)</f>
        <v>0</v>
      </c>
    </row>
    <row r="5" spans="1:39" hidden="1" x14ac:dyDescent="0.45">
      <c r="A5" t="s">
        <v>878</v>
      </c>
      <c r="B5">
        <v>2024</v>
      </c>
      <c r="C5" t="s">
        <v>92</v>
      </c>
      <c r="D5" t="str">
        <f>VLOOKUP(C5, ids!$A$2:$B$37,2,FALSE)</f>
        <v>Philadelphia Eagles</v>
      </c>
      <c r="E5">
        <f>VLOOKUP('full data'!$A5, Sheet11!$A$2:$AF$799, MATCH('full data'!E$1, Sheet11!$A$1:$AF$1, 0), FALSE)</f>
        <v>17</v>
      </c>
      <c r="F5">
        <f>VLOOKUP('full data'!$A5, Sheet11!$A$2:$AF$799, MATCH('full data'!F$1, Sheet11!$A$1:$AF$1, 0), FALSE)</f>
        <v>3.345331656328931</v>
      </c>
      <c r="G5">
        <f>VLOOKUP('full data'!$A5, Sheet11!$A$2:$AF$799, MATCH('full data'!G$1, Sheet11!$A$1:$AF$1, 0), FALSE)</f>
        <v>3.2873958236242369</v>
      </c>
      <c r="H5">
        <f>VLOOKUP('full data'!$A5, Sheet11!$A$2:$AF$799, MATCH('full data'!H$1, Sheet11!$A$1:$AF$1, 0), FALSE)</f>
        <v>9.8761629091895813</v>
      </c>
      <c r="I5">
        <f>VLOOKUP('full data'!$A5, Sheet11!$A$2:$AF$799, MATCH('full data'!I$1, Sheet11!$A$1:$AF$1, 0), FALSE)</f>
        <v>46.647058823529413</v>
      </c>
      <c r="J5">
        <f>VLOOKUP('full data'!$A5, Sheet11!$A$2:$AF$799, MATCH('full data'!J$1, Sheet11!$A$1:$AF$1, 0), FALSE)</f>
        <v>0.77777777777777779</v>
      </c>
      <c r="K5">
        <f>VLOOKUP('full data'!$A5, Sheet11!$A$2:$AF$799, MATCH('full data'!K$1, Sheet11!$A$1:$AF$1, 0), FALSE)</f>
        <v>-19</v>
      </c>
      <c r="L5">
        <f>VLOOKUP('full data'!$A5, Sheet11!$A$2:$AF$799, MATCH('full data'!L$1, Sheet11!$A$1:$AF$1, 0), FALSE)</f>
        <v>0.35294117647058831</v>
      </c>
      <c r="M5">
        <f>VLOOKUP('full data'!$A5, Sheet11!$A$2:$AF$799, MATCH('full data'!M$1, Sheet11!$A$1:$AF$1, 0), FALSE)</f>
        <v>0.76470588235294112</v>
      </c>
      <c r="N5">
        <f>VLOOKUP('full data'!$A5, Sheet11!$A$2:$AF$799, MATCH('full data'!N$1, Sheet11!$A$1:$AF$1, 0), FALSE)</f>
        <v>0.76470588235294112</v>
      </c>
      <c r="O5">
        <f>VLOOKUP('full data'!$A5, Sheet11!$A$2:$AF$799, MATCH('full data'!O$1, Sheet11!$A$1:$AF$1, 0), FALSE)</f>
        <v>17.941176470588239</v>
      </c>
      <c r="P5">
        <f>VLOOKUP('full data'!$A5, Sheet11!$A$2:$AF$799, MATCH('full data'!P$1, Sheet11!$A$1:$AF$1, 0), FALSE)</f>
        <v>0.70588235294117652</v>
      </c>
      <c r="Q5">
        <f>VLOOKUP('full data'!$A5, Sheet11!$A$2:$AF$799, MATCH('full data'!Q$1, Sheet11!$A$1:$AF$1, 0), FALSE)</f>
        <v>1.529411764705882</v>
      </c>
      <c r="R5">
        <f>VLOOKUP('full data'!$A5, Sheet11!$A$2:$AF$799, MATCH('full data'!R$1, Sheet11!$A$1:$AF$1, 0), FALSE)</f>
        <v>14</v>
      </c>
      <c r="S5">
        <f>VLOOKUP('full data'!$A5, Sheet11!$A$2:$AF$799, MATCH('full data'!S$1, Sheet11!$A$1:$AF$1, 0), FALSE)</f>
        <v>3</v>
      </c>
      <c r="T5">
        <f>VLOOKUP('full data'!$A5, Sheet11!$A$2:$AF$799, MATCH('full data'!T$1, Sheet11!$A$1:$AF$1, 0), FALSE)</f>
        <v>0</v>
      </c>
      <c r="U5">
        <f>VLOOKUP('full data'!$A5, Sheet11!$A$2:$AF$799, MATCH('full data'!U$1, Sheet11!$A$1:$AF$1, 0), FALSE)</f>
        <v>0.82352941176470584</v>
      </c>
      <c r="V5">
        <f>VLOOKUP('full data'!$A5, Sheet11!$A$2:$AF$799, MATCH('full data'!V$1, Sheet11!$A$1:$AF$1, 0), FALSE)</f>
        <v>0.42436974789915971</v>
      </c>
      <c r="W5">
        <f>VLOOKUP('full data'!$A5, Sheet11!$A$2:$AF$799, MATCH('full data'!W$1, Sheet11!$A$1:$AF$1, 0), FALSE)</f>
        <v>0.45328719723183392</v>
      </c>
      <c r="X5" t="str">
        <f>VLOOKUP('full data'!$A5, Sheet11!$A$2:$AF$799, MATCH('full data'!X$1, Sheet11!$A$1:$AF$1, 0), FALSE)</f>
        <v>2</v>
      </c>
      <c r="Y5">
        <f>VLOOKUP('full data'!$A5, Sheet11!$A$2:$AF$799, MATCH('full data'!Y$1, Sheet11!$A$1:$AF$1, 0), FALSE)</f>
        <v>1</v>
      </c>
      <c r="Z5" t="str">
        <f>VLOOKUP('full data'!$A5, Sheet11!$A$2:$AF$799, MATCH('full data'!Z$1, Sheet11!$A$1:$AF$1, 0), FALSE)</f>
        <v>NFC East</v>
      </c>
      <c r="AA5" t="s">
        <v>892</v>
      </c>
      <c r="AB5">
        <f>VLOOKUP('full data'!$A5, Sheet11!$A$2:$AF$799, MATCH('full data'!AB$1, Sheet11!$A$1:$AF$1, 0), FALSE)</f>
        <v>0.15584415584415581</v>
      </c>
      <c r="AC5">
        <f>VLOOKUP('full data'!$A5, Sheet11!$A$2:$AF$799, MATCH('full data'!AC$1, Sheet11!$A$1:$AF$1, 0), FALSE)</f>
        <v>0.25352112676056338</v>
      </c>
      <c r="AD5" t="str">
        <f>VLOOKUP('full data'!$A5, Sheet11!$A$2:$AF$799, MATCH('full data'!AD$1, Sheet11!$A$1:$AF$1, 0), FALSE)</f>
        <v>0</v>
      </c>
      <c r="AE5" t="str">
        <f>VLOOKUP('full data'!$A5, Sheet11!$A$2:$AF$799, MATCH('full data'!AE$1, Sheet11!$A$1:$AF$1, 0), FALSE)</f>
        <v>1</v>
      </c>
      <c r="AF5">
        <f>VLOOKUP('full data'!$A5, Sheet11!$A$2:$AF$799, MATCH('full data'!AF$1, Sheet11!$A$1:$AF$1, 0), FALSE)</f>
        <v>0.3529411764705882</v>
      </c>
      <c r="AG5">
        <f>VLOOKUP('full data'!$A5, Sheet11!$A$2:$AF$799, MATCH('full data'!AG$1, Sheet11!$A$1:$AF$1, 0), FALSE)</f>
        <v>9.5</v>
      </c>
      <c r="AH5" s="3">
        <f>VLOOKUP('full data'!$A5, Sheet11!$A$2:$AF$799, MATCH('full data'!AH$1, Sheet11!$A$1:$AF$1, 0), FALSE)</f>
        <v>0.43101819139849729</v>
      </c>
      <c r="AI5" s="2">
        <f t="shared" si="0"/>
        <v>0.58578200727551322</v>
      </c>
      <c r="AJ5" s="2">
        <f>AH5/SUMIFS($AH$2:$AH$799, $B$2:$B$799, B5)</f>
        <v>0.13879285488147974</v>
      </c>
      <c r="AK5">
        <f>IF(AJ5=_xlfn.MAXIFS($AJ$2:$AJ$799, $B$2:$B$799, B5, $AA$2:$AA$799, AA5), 1, 0)</f>
        <v>0</v>
      </c>
      <c r="AL5" s="2">
        <f>AJ5-AI5</f>
        <v>-0.44698915239403347</v>
      </c>
      <c r="AM5">
        <f>IF(AK5=AE5, 1, 0)</f>
        <v>0</v>
      </c>
    </row>
    <row r="6" spans="1:39" hidden="1" x14ac:dyDescent="0.45">
      <c r="A6" t="s">
        <v>884</v>
      </c>
      <c r="B6">
        <v>2024</v>
      </c>
      <c r="C6" t="s">
        <v>108</v>
      </c>
      <c r="D6" t="str">
        <f>VLOOKUP(C6, ids!$A$2:$B$37,2,FALSE)</f>
        <v>Washigngton Redskins</v>
      </c>
      <c r="E6">
        <f>VLOOKUP('full data'!$A6, Sheet11!$A$2:$AF$799, MATCH('full data'!E$1, Sheet11!$A$1:$AF$1, 0), FALSE)</f>
        <v>17</v>
      </c>
      <c r="F6">
        <f>VLOOKUP('full data'!$A6, Sheet11!$A$2:$AF$799, MATCH('full data'!F$1, Sheet11!$A$1:$AF$1, 0), FALSE)</f>
        <v>4.6641848464326063</v>
      </c>
      <c r="G6">
        <f>VLOOKUP('full data'!$A6, Sheet11!$A$2:$AF$799, MATCH('full data'!G$1, Sheet11!$A$1:$AF$1, 0), FALSE)</f>
        <v>3.9776368946368792</v>
      </c>
      <c r="H6">
        <f>VLOOKUP('full data'!$A6, Sheet11!$A$2:$AF$799, MATCH('full data'!H$1, Sheet11!$A$1:$AF$1, 0), FALSE)</f>
        <v>9.2530982207493242</v>
      </c>
      <c r="I6">
        <f>VLOOKUP('full data'!$A6, Sheet11!$A$2:$AF$799, MATCH('full data'!I$1, Sheet11!$A$1:$AF$1, 0), FALSE)</f>
        <v>56.470588235294123</v>
      </c>
      <c r="J6">
        <f>VLOOKUP('full data'!$A6, Sheet11!$A$2:$AF$799, MATCH('full data'!J$1, Sheet11!$A$1:$AF$1, 0), FALSE)</f>
        <v>0.80952380952380953</v>
      </c>
      <c r="K6">
        <f>VLOOKUP('full data'!$A6, Sheet11!$A$2:$AF$799, MATCH('full data'!K$1, Sheet11!$A$1:$AF$1, 0), FALSE)</f>
        <v>-15.705882352941179</v>
      </c>
      <c r="L6">
        <f>VLOOKUP('full data'!$A6, Sheet11!$A$2:$AF$799, MATCH('full data'!L$1, Sheet11!$A$1:$AF$1, 0), FALSE)</f>
        <v>0.52941176470588236</v>
      </c>
      <c r="M6">
        <f>VLOOKUP('full data'!$A6, Sheet11!$A$2:$AF$799, MATCH('full data'!M$1, Sheet11!$A$1:$AF$1, 0), FALSE)</f>
        <v>0.58823529411764708</v>
      </c>
      <c r="N6">
        <f>VLOOKUP('full data'!$A6, Sheet11!$A$2:$AF$799, MATCH('full data'!N$1, Sheet11!$A$1:$AF$1, 0), FALSE)</f>
        <v>0.41176470588235292</v>
      </c>
      <c r="O6">
        <f>VLOOKUP('full data'!$A6, Sheet11!$A$2:$AF$799, MATCH('full data'!O$1, Sheet11!$A$1:$AF$1, 0), FALSE)</f>
        <v>15.941176470588241</v>
      </c>
      <c r="P6">
        <f>VLOOKUP('full data'!$A6, Sheet11!$A$2:$AF$799, MATCH('full data'!P$1, Sheet11!$A$1:$AF$1, 0), FALSE)</f>
        <v>0.70588235294117652</v>
      </c>
      <c r="Q6">
        <f>VLOOKUP('full data'!$A6, Sheet11!$A$2:$AF$799, MATCH('full data'!Q$1, Sheet11!$A$1:$AF$1, 0), FALSE)</f>
        <v>1</v>
      </c>
      <c r="R6">
        <f>VLOOKUP('full data'!$A6, Sheet11!$A$2:$AF$799, MATCH('full data'!R$1, Sheet11!$A$1:$AF$1, 0), FALSE)</f>
        <v>12</v>
      </c>
      <c r="S6">
        <f>VLOOKUP('full data'!$A6, Sheet11!$A$2:$AF$799, MATCH('full data'!S$1, Sheet11!$A$1:$AF$1, 0), FALSE)</f>
        <v>5</v>
      </c>
      <c r="T6">
        <f>VLOOKUP('full data'!$A6, Sheet11!$A$2:$AF$799, MATCH('full data'!T$1, Sheet11!$A$1:$AF$1, 0), FALSE)</f>
        <v>0</v>
      </c>
      <c r="U6">
        <f>VLOOKUP('full data'!$A6, Sheet11!$A$2:$AF$799, MATCH('full data'!U$1, Sheet11!$A$1:$AF$1, 0), FALSE)</f>
        <v>0.70588235294117652</v>
      </c>
      <c r="V6">
        <f>VLOOKUP('full data'!$A6, Sheet11!$A$2:$AF$799, MATCH('full data'!V$1, Sheet11!$A$1:$AF$1, 0), FALSE)</f>
        <v>0.35784313725490202</v>
      </c>
      <c r="W6">
        <f>VLOOKUP('full data'!$A6, Sheet11!$A$2:$AF$799, MATCH('full data'!W$1, Sheet11!$A$1:$AF$1, 0), FALSE)</f>
        <v>0.43598615916955019</v>
      </c>
      <c r="X6" t="str">
        <f>VLOOKUP('full data'!$A6, Sheet11!$A$2:$AF$799, MATCH('full data'!X$1, Sheet11!$A$1:$AF$1, 0), FALSE)</f>
        <v>6</v>
      </c>
      <c r="Y6">
        <f>VLOOKUP('full data'!$A6, Sheet11!$A$2:$AF$799, MATCH('full data'!Y$1, Sheet11!$A$1:$AF$1, 0), FALSE)</f>
        <v>2</v>
      </c>
      <c r="Z6" t="str">
        <f>VLOOKUP('full data'!$A6, Sheet11!$A$2:$AF$799, MATCH('full data'!Z$1, Sheet11!$A$1:$AF$1, 0), FALSE)</f>
        <v>NFC East</v>
      </c>
      <c r="AA6" t="s">
        <v>892</v>
      </c>
      <c r="AB6">
        <f>VLOOKUP('full data'!$A6, Sheet11!$A$2:$AF$799, MATCH('full data'!AB$1, Sheet11!$A$1:$AF$1, 0), FALSE)</f>
        <v>0.2413793103448276</v>
      </c>
      <c r="AC6">
        <f>VLOOKUP('full data'!$A6, Sheet11!$A$2:$AF$799, MATCH('full data'!AC$1, Sheet11!$A$1:$AF$1, 0), FALSE)</f>
        <v>0.1721311475409836</v>
      </c>
      <c r="AD6" t="str">
        <f>VLOOKUP('full data'!$A6, Sheet11!$A$2:$AF$799, MATCH('full data'!AD$1, Sheet11!$A$1:$AF$1, 0), FALSE)</f>
        <v>0</v>
      </c>
      <c r="AE6" t="str">
        <f>VLOOKUP('full data'!$A6, Sheet11!$A$2:$AF$799, MATCH('full data'!AE$1, Sheet11!$A$1:$AF$1, 0), FALSE)</f>
        <v>0</v>
      </c>
      <c r="AF6">
        <f>VLOOKUP('full data'!$A6, Sheet11!$A$2:$AF$799, MATCH('full data'!AF$1, Sheet11!$A$1:$AF$1, 0), FALSE)</f>
        <v>0.1764705882352941</v>
      </c>
      <c r="AG6">
        <f>VLOOKUP('full data'!$A6, Sheet11!$A$2:$AF$799, MATCH('full data'!AG$1, Sheet11!$A$1:$AF$1, 0), FALSE)</f>
        <v>0.5</v>
      </c>
      <c r="AH6" s="3">
        <f>VLOOKUP('full data'!$A6, Sheet11!$A$2:$AF$799, MATCH('full data'!AH$1, Sheet11!$A$1:$AF$1, 0), FALSE)</f>
        <v>0.16093661130214071</v>
      </c>
      <c r="AI6" s="2">
        <f t="shared" si="0"/>
        <v>0.58578200727551322</v>
      </c>
      <c r="AJ6" s="2">
        <f>AH6/SUMIFS($AH$2:$AH$799, $B$2:$B$799, B6)</f>
        <v>5.1823454748163106E-2</v>
      </c>
      <c r="AK6">
        <f>IF(AJ6=_xlfn.MAXIFS($AJ$2:$AJ$799, $B$2:$B$799, B6, $AA$2:$AA$799, AA6), 1, 0)</f>
        <v>0</v>
      </c>
      <c r="AL6" s="2">
        <f>AJ6-AI6</f>
        <v>-0.53395855252735014</v>
      </c>
      <c r="AM6">
        <f>IF(AK6=AE6, 1, 0)</f>
        <v>0</v>
      </c>
    </row>
    <row r="7" spans="1:39" hidden="1" x14ac:dyDescent="0.45">
      <c r="A7" t="s">
        <v>855</v>
      </c>
      <c r="B7">
        <v>2024</v>
      </c>
      <c r="C7" t="s">
        <v>40</v>
      </c>
      <c r="D7" t="str">
        <f>VLOOKUP(C7, ids!$A$2:$B$37,2,FALSE)</f>
        <v>Baltimore Ravens</v>
      </c>
      <c r="E7">
        <f>VLOOKUP('full data'!$A7, Sheet11!$A$2:$AF$799, MATCH('full data'!E$1, Sheet11!$A$1:$AF$1, 0), FALSE)</f>
        <v>17</v>
      </c>
      <c r="F7">
        <f>VLOOKUP('full data'!$A7, Sheet11!$A$2:$AF$799, MATCH('full data'!F$1, Sheet11!$A$1:$AF$1, 0), FALSE)</f>
        <v>10.02758094970905</v>
      </c>
      <c r="G7">
        <f>VLOOKUP('full data'!$A7, Sheet11!$A$2:$AF$799, MATCH('full data'!G$1, Sheet11!$A$1:$AF$1, 0), FALSE)</f>
        <v>2.961580160791959</v>
      </c>
      <c r="H7">
        <f>VLOOKUP('full data'!$A7, Sheet11!$A$2:$AF$799, MATCH('full data'!H$1, Sheet11!$A$1:$AF$1, 0), FALSE)</f>
        <v>12.912811407655139</v>
      </c>
      <c r="I7">
        <f>VLOOKUP('full data'!$A7, Sheet11!$A$2:$AF$799, MATCH('full data'!I$1, Sheet11!$A$1:$AF$1, 0), FALSE)</f>
        <v>65.882352941176464</v>
      </c>
      <c r="J7">
        <f>VLOOKUP('full data'!$A7, Sheet11!$A$2:$AF$799, MATCH('full data'!J$1, Sheet11!$A$1:$AF$1, 0), FALSE)</f>
        <v>0.73333333333333328</v>
      </c>
      <c r="K7">
        <f>VLOOKUP('full data'!$A7, Sheet11!$A$2:$AF$799, MATCH('full data'!K$1, Sheet11!$A$1:$AF$1, 0), FALSE)</f>
        <v>-9.0588235294117645</v>
      </c>
      <c r="L7">
        <f>VLOOKUP('full data'!$A7, Sheet11!$A$2:$AF$799, MATCH('full data'!L$1, Sheet11!$A$1:$AF$1, 0), FALSE)</f>
        <v>0.23529411764705879</v>
      </c>
      <c r="M7">
        <f>VLOOKUP('full data'!$A7, Sheet11!$A$2:$AF$799, MATCH('full data'!M$1, Sheet11!$A$1:$AF$1, 0), FALSE)</f>
        <v>0.29411764705882348</v>
      </c>
      <c r="N7">
        <f>VLOOKUP('full data'!$A7, Sheet11!$A$2:$AF$799, MATCH('full data'!N$1, Sheet11!$A$1:$AF$1, 0), FALSE)</f>
        <v>0.70588235294117652</v>
      </c>
      <c r="O7">
        <f>VLOOKUP('full data'!$A7, Sheet11!$A$2:$AF$799, MATCH('full data'!O$1, Sheet11!$A$1:$AF$1, 0), FALSE)</f>
        <v>18.47058823529412</v>
      </c>
      <c r="P7">
        <f>VLOOKUP('full data'!$A7, Sheet11!$A$2:$AF$799, MATCH('full data'!P$1, Sheet11!$A$1:$AF$1, 0), FALSE)</f>
        <v>0.58823529411764708</v>
      </c>
      <c r="Q7">
        <f>VLOOKUP('full data'!$A7, Sheet11!$A$2:$AF$799, MATCH('full data'!Q$1, Sheet11!$A$1:$AF$1, 0), FALSE)</f>
        <v>1</v>
      </c>
      <c r="R7">
        <f>VLOOKUP('full data'!$A7, Sheet11!$A$2:$AF$799, MATCH('full data'!R$1, Sheet11!$A$1:$AF$1, 0), FALSE)</f>
        <v>12</v>
      </c>
      <c r="S7">
        <f>VLOOKUP('full data'!$A7, Sheet11!$A$2:$AF$799, MATCH('full data'!S$1, Sheet11!$A$1:$AF$1, 0), FALSE)</f>
        <v>5</v>
      </c>
      <c r="T7">
        <f>VLOOKUP('full data'!$A7, Sheet11!$A$2:$AF$799, MATCH('full data'!T$1, Sheet11!$A$1:$AF$1, 0), FALSE)</f>
        <v>0</v>
      </c>
      <c r="U7">
        <f>VLOOKUP('full data'!$A7, Sheet11!$A$2:$AF$799, MATCH('full data'!U$1, Sheet11!$A$1:$AF$1, 0), FALSE)</f>
        <v>0.70588235294117652</v>
      </c>
      <c r="V7">
        <f>VLOOKUP('full data'!$A7, Sheet11!$A$2:$AF$799, MATCH('full data'!V$1, Sheet11!$A$1:$AF$1, 0), FALSE)</f>
        <v>0.52450980392156865</v>
      </c>
      <c r="W7">
        <f>VLOOKUP('full data'!$A7, Sheet11!$A$2:$AF$799, MATCH('full data'!W$1, Sheet11!$A$1:$AF$1, 0), FALSE)</f>
        <v>0.52941176470588236</v>
      </c>
      <c r="X7" t="str">
        <f>VLOOKUP('full data'!$A7, Sheet11!$A$2:$AF$799, MATCH('full data'!X$1, Sheet11!$A$1:$AF$1, 0), FALSE)</f>
        <v>3</v>
      </c>
      <c r="Y7">
        <f>VLOOKUP('full data'!$A7, Sheet11!$A$2:$AF$799, MATCH('full data'!Y$1, Sheet11!$A$1:$AF$1, 0), FALSE)</f>
        <v>1</v>
      </c>
      <c r="Z7" t="str">
        <f>VLOOKUP('full data'!$A7, Sheet11!$A$2:$AF$799, MATCH('full data'!Z$1, Sheet11!$A$1:$AF$1, 0), FALSE)</f>
        <v>AFC North</v>
      </c>
      <c r="AA7" t="s">
        <v>891</v>
      </c>
      <c r="AB7">
        <f>VLOOKUP('full data'!$A7, Sheet11!$A$2:$AF$799, MATCH('full data'!AB$1, Sheet11!$A$1:$AF$1, 0), FALSE)</f>
        <v>0.27586206896551718</v>
      </c>
      <c r="AC7">
        <f>VLOOKUP('full data'!$A7, Sheet11!$A$2:$AF$799, MATCH('full data'!AC$1, Sheet11!$A$1:$AF$1, 0), FALSE)</f>
        <v>0.26153846153846161</v>
      </c>
      <c r="AD7" t="str">
        <f>VLOOKUP('full data'!$A7, Sheet11!$A$2:$AF$799, MATCH('full data'!AD$1, Sheet11!$A$1:$AF$1, 0), FALSE)</f>
        <v>0</v>
      </c>
      <c r="AE7" t="str">
        <f>VLOOKUP('full data'!$A7, Sheet11!$A$2:$AF$799, MATCH('full data'!AE$1, Sheet11!$A$1:$AF$1, 0), FALSE)</f>
        <v>0</v>
      </c>
      <c r="AF7">
        <f>VLOOKUP('full data'!$A7, Sheet11!$A$2:$AF$799, MATCH('full data'!AF$1, Sheet11!$A$1:$AF$1, 0), FALSE)</f>
        <v>0.3529411764705882</v>
      </c>
      <c r="AG7">
        <f>VLOOKUP('full data'!$A7, Sheet11!$A$2:$AF$799, MATCH('full data'!AG$1, Sheet11!$A$1:$AF$1, 0), FALSE)</f>
        <v>0.5</v>
      </c>
      <c r="AH7" s="3">
        <f>VLOOKUP('full data'!$A7, Sheet11!$A$2:$AF$799, MATCH('full data'!AH$1, Sheet11!$A$1:$AF$1, 0), FALSE)</f>
        <v>0.15271869618122241</v>
      </c>
      <c r="AI7" s="2">
        <f t="shared" si="0"/>
        <v>0.55720852866403103</v>
      </c>
      <c r="AJ7" s="2">
        <f>AH7/SUMIFS($AH$2:$AH$799, $B$2:$B$799, B7)</f>
        <v>4.917719080021897E-2</v>
      </c>
      <c r="AK7">
        <f>IF(AJ7=_xlfn.MAXIFS($AJ$2:$AJ$799, $B$2:$B$799, B7, $AA$2:$AA$799, AA7), 1, 0)</f>
        <v>0</v>
      </c>
      <c r="AL7" s="2">
        <f>AJ7-AI7</f>
        <v>-0.50803133786381205</v>
      </c>
      <c r="AM7">
        <f>IF(AK7=AE7, 1, 0)</f>
        <v>0</v>
      </c>
    </row>
    <row r="8" spans="1:39" hidden="1" x14ac:dyDescent="0.45">
      <c r="A8" t="s">
        <v>856</v>
      </c>
      <c r="B8">
        <v>2024</v>
      </c>
      <c r="C8" t="s">
        <v>45</v>
      </c>
      <c r="D8" t="str">
        <f>VLOOKUP(C8, ids!$A$2:$B$37,2,FALSE)</f>
        <v>Buffalo Bills</v>
      </c>
      <c r="E8">
        <f>VLOOKUP('full data'!$A8, Sheet11!$A$2:$AF$799, MATCH('full data'!E$1, Sheet11!$A$1:$AF$1, 0), FALSE)</f>
        <v>17</v>
      </c>
      <c r="F8">
        <f>VLOOKUP('full data'!$A8, Sheet11!$A$2:$AF$799, MATCH('full data'!F$1, Sheet11!$A$1:$AF$1, 0), FALSE)</f>
        <v>7.8042186317248774</v>
      </c>
      <c r="G8">
        <f>VLOOKUP('full data'!$A8, Sheet11!$A$2:$AF$799, MATCH('full data'!G$1, Sheet11!$A$1:$AF$1, 0), FALSE)</f>
        <v>2.8308986238657159</v>
      </c>
      <c r="H8">
        <f>VLOOKUP('full data'!$A8, Sheet11!$A$2:$AF$799, MATCH('full data'!H$1, Sheet11!$A$1:$AF$1, 0), FALSE)</f>
        <v>10.151223010162431</v>
      </c>
      <c r="I8">
        <f>VLOOKUP('full data'!$A8, Sheet11!$A$2:$AF$799, MATCH('full data'!I$1, Sheet11!$A$1:$AF$1, 0), FALSE)</f>
        <v>49</v>
      </c>
      <c r="J8">
        <f>VLOOKUP('full data'!$A8, Sheet11!$A$2:$AF$799, MATCH('full data'!J$1, Sheet11!$A$1:$AF$1, 0), FALSE)</f>
        <v>0.82758620689655171</v>
      </c>
      <c r="K8">
        <f>VLOOKUP('full data'!$A8, Sheet11!$A$2:$AF$799, MATCH('full data'!K$1, Sheet11!$A$1:$AF$1, 0), FALSE)</f>
        <v>-3.7058823529411771</v>
      </c>
      <c r="L8">
        <f>VLOOKUP('full data'!$A8, Sheet11!$A$2:$AF$799, MATCH('full data'!L$1, Sheet11!$A$1:$AF$1, 0), FALSE)</f>
        <v>0.35294117647058831</v>
      </c>
      <c r="M8">
        <f>VLOOKUP('full data'!$A8, Sheet11!$A$2:$AF$799, MATCH('full data'!M$1, Sheet11!$A$1:$AF$1, 0), FALSE)</f>
        <v>0.94117647058823528</v>
      </c>
      <c r="N8">
        <f>VLOOKUP('full data'!$A8, Sheet11!$A$2:$AF$799, MATCH('full data'!N$1, Sheet11!$A$1:$AF$1, 0), FALSE)</f>
        <v>0.94117647058823528</v>
      </c>
      <c r="O8">
        <f>VLOOKUP('full data'!$A8, Sheet11!$A$2:$AF$799, MATCH('full data'!O$1, Sheet11!$A$1:$AF$1, 0), FALSE)</f>
        <v>14.47058823529412</v>
      </c>
      <c r="P8">
        <f>VLOOKUP('full data'!$A8, Sheet11!$A$2:$AF$799, MATCH('full data'!P$1, Sheet11!$A$1:$AF$1, 0), FALSE)</f>
        <v>0.47058823529411759</v>
      </c>
      <c r="Q8">
        <f>VLOOKUP('full data'!$A8, Sheet11!$A$2:$AF$799, MATCH('full data'!Q$1, Sheet11!$A$1:$AF$1, 0), FALSE)</f>
        <v>1.882352941176471</v>
      </c>
      <c r="R8">
        <f>VLOOKUP('full data'!$A8, Sheet11!$A$2:$AF$799, MATCH('full data'!R$1, Sheet11!$A$1:$AF$1, 0), FALSE)</f>
        <v>13</v>
      </c>
      <c r="S8">
        <f>VLOOKUP('full data'!$A8, Sheet11!$A$2:$AF$799, MATCH('full data'!S$1, Sheet11!$A$1:$AF$1, 0), FALSE)</f>
        <v>4</v>
      </c>
      <c r="T8">
        <f>VLOOKUP('full data'!$A8, Sheet11!$A$2:$AF$799, MATCH('full data'!T$1, Sheet11!$A$1:$AF$1, 0), FALSE)</f>
        <v>0</v>
      </c>
      <c r="U8">
        <f>VLOOKUP('full data'!$A8, Sheet11!$A$2:$AF$799, MATCH('full data'!U$1, Sheet11!$A$1:$AF$1, 0), FALSE)</f>
        <v>0.76470588235294112</v>
      </c>
      <c r="V8">
        <f>VLOOKUP('full data'!$A8, Sheet11!$A$2:$AF$799, MATCH('full data'!V$1, Sheet11!$A$1:$AF$1, 0), FALSE)</f>
        <v>0.44796380090497739</v>
      </c>
      <c r="W8">
        <f>VLOOKUP('full data'!$A8, Sheet11!$A$2:$AF$799, MATCH('full data'!W$1, Sheet11!$A$1:$AF$1, 0), FALSE)</f>
        <v>0.4671280276816609</v>
      </c>
      <c r="X8" t="str">
        <f>VLOOKUP('full data'!$A8, Sheet11!$A$2:$AF$799, MATCH('full data'!X$1, Sheet11!$A$1:$AF$1, 0), FALSE)</f>
        <v>2</v>
      </c>
      <c r="Y8">
        <f>VLOOKUP('full data'!$A8, Sheet11!$A$2:$AF$799, MATCH('full data'!Y$1, Sheet11!$A$1:$AF$1, 0), FALSE)</f>
        <v>1</v>
      </c>
      <c r="Z8" t="str">
        <f>VLOOKUP('full data'!$A8, Sheet11!$A$2:$AF$799, MATCH('full data'!Z$1, Sheet11!$A$1:$AF$1, 0), FALSE)</f>
        <v>AFC East</v>
      </c>
      <c r="AA8" t="s">
        <v>891</v>
      </c>
      <c r="AB8">
        <f>VLOOKUP('full data'!$A8, Sheet11!$A$2:$AF$799, MATCH('full data'!AB$1, Sheet11!$A$1:$AF$1, 0), FALSE)</f>
        <v>0.25641025641025639</v>
      </c>
      <c r="AC8">
        <f>VLOOKUP('full data'!$A8, Sheet11!$A$2:$AF$799, MATCH('full data'!AC$1, Sheet11!$A$1:$AF$1, 0), FALSE)</f>
        <v>0.17567567567567571</v>
      </c>
      <c r="AD8" t="str">
        <f>VLOOKUP('full data'!$A8, Sheet11!$A$2:$AF$799, MATCH('full data'!AD$1, Sheet11!$A$1:$AF$1, 0), FALSE)</f>
        <v>0</v>
      </c>
      <c r="AE8" t="str">
        <f>VLOOKUP('full data'!$A8, Sheet11!$A$2:$AF$799, MATCH('full data'!AE$1, Sheet11!$A$1:$AF$1, 0), FALSE)</f>
        <v>0</v>
      </c>
      <c r="AF8">
        <f>VLOOKUP('full data'!$A8, Sheet11!$A$2:$AF$799, MATCH('full data'!AF$1, Sheet11!$A$1:$AF$1, 0), FALSE)</f>
        <v>0.1176470588235294</v>
      </c>
      <c r="AG8">
        <f>VLOOKUP('full data'!$A8, Sheet11!$A$2:$AF$799, MATCH('full data'!AG$1, Sheet11!$A$1:$AF$1, 0), FALSE)</f>
        <v>0.5</v>
      </c>
      <c r="AH8" s="3">
        <f>VLOOKUP('full data'!$A8, Sheet11!$A$2:$AF$799, MATCH('full data'!AH$1, Sheet11!$A$1:$AF$1, 0), FALSE)</f>
        <v>0.15083425065905759</v>
      </c>
      <c r="AI8" s="2">
        <f t="shared" si="0"/>
        <v>0.55720852866403103</v>
      </c>
      <c r="AJ8" s="2">
        <f>AH8/SUMIFS($AH$2:$AH$799, $B$2:$B$799, B8)</f>
        <v>4.8570377493705734E-2</v>
      </c>
      <c r="AK8">
        <f>IF(AJ8=_xlfn.MAXIFS($AJ$2:$AJ$799, $B$2:$B$799, B8, $AA$2:$AA$799, AA8), 1, 0)</f>
        <v>0</v>
      </c>
      <c r="AL8" s="2">
        <f>AJ8-AI8</f>
        <v>-0.50863815117032529</v>
      </c>
      <c r="AM8">
        <f>IF(AK8=AE8, 1, 0)</f>
        <v>0</v>
      </c>
    </row>
    <row r="9" spans="1:39" hidden="1" x14ac:dyDescent="0.45">
      <c r="A9" t="s">
        <v>865</v>
      </c>
      <c r="B9">
        <v>2024</v>
      </c>
      <c r="C9" t="s">
        <v>154</v>
      </c>
      <c r="D9" t="str">
        <f>VLOOKUP(C9, ids!$A$2:$B$37,2,FALSE)</f>
        <v>Houston Texans</v>
      </c>
      <c r="E9">
        <f>VLOOKUP('full data'!$A9, Sheet11!$A$2:$AF$799, MATCH('full data'!E$1, Sheet11!$A$1:$AF$1, 0), FALSE)</f>
        <v>17</v>
      </c>
      <c r="F9">
        <f>VLOOKUP('full data'!$A9, Sheet11!$A$2:$AF$799, MATCH('full data'!F$1, Sheet11!$A$1:$AF$1, 0), FALSE)</f>
        <v>-0.95788344566559336</v>
      </c>
      <c r="G9">
        <f>VLOOKUP('full data'!$A9, Sheet11!$A$2:$AF$799, MATCH('full data'!G$1, Sheet11!$A$1:$AF$1, 0), FALSE)</f>
        <v>-2.320131433717914</v>
      </c>
      <c r="H9">
        <f>VLOOKUP('full data'!$A9, Sheet11!$A$2:$AF$799, MATCH('full data'!H$1, Sheet11!$A$1:$AF$1, 0), FALSE)</f>
        <v>5.2068674029797686</v>
      </c>
      <c r="I9">
        <f>VLOOKUP('full data'!$A9, Sheet11!$A$2:$AF$799, MATCH('full data'!I$1, Sheet11!$A$1:$AF$1, 0), FALSE)</f>
        <v>57.705882352941167</v>
      </c>
      <c r="J9">
        <f>VLOOKUP('full data'!$A9, Sheet11!$A$2:$AF$799, MATCH('full data'!J$1, Sheet11!$A$1:$AF$1, 0), FALSE)</f>
        <v>0.8571428571428571</v>
      </c>
      <c r="K9">
        <f>VLOOKUP('full data'!$A9, Sheet11!$A$2:$AF$799, MATCH('full data'!K$1, Sheet11!$A$1:$AF$1, 0), FALSE)</f>
        <v>-25.058823529411761</v>
      </c>
      <c r="L9">
        <f>VLOOKUP('full data'!$A9, Sheet11!$A$2:$AF$799, MATCH('full data'!L$1, Sheet11!$A$1:$AF$1, 0), FALSE)</f>
        <v>0.70588235294117652</v>
      </c>
      <c r="M9">
        <f>VLOOKUP('full data'!$A9, Sheet11!$A$2:$AF$799, MATCH('full data'!M$1, Sheet11!$A$1:$AF$1, 0), FALSE)</f>
        <v>0.52941176470588236</v>
      </c>
      <c r="N9">
        <f>VLOOKUP('full data'!$A9, Sheet11!$A$2:$AF$799, MATCH('full data'!N$1, Sheet11!$A$1:$AF$1, 0), FALSE)</f>
        <v>1.117647058823529</v>
      </c>
      <c r="O9">
        <f>VLOOKUP('full data'!$A9, Sheet11!$A$2:$AF$799, MATCH('full data'!O$1, Sheet11!$A$1:$AF$1, 0), FALSE)</f>
        <v>19.764705882352938</v>
      </c>
      <c r="P9">
        <f>VLOOKUP('full data'!$A9, Sheet11!$A$2:$AF$799, MATCH('full data'!P$1, Sheet11!$A$1:$AF$1, 0), FALSE)</f>
        <v>1</v>
      </c>
      <c r="Q9">
        <f>VLOOKUP('full data'!$A9, Sheet11!$A$2:$AF$799, MATCH('full data'!Q$1, Sheet11!$A$1:$AF$1, 0), FALSE)</f>
        <v>1.6470588235294119</v>
      </c>
      <c r="R9">
        <f>VLOOKUP('full data'!$A9, Sheet11!$A$2:$AF$799, MATCH('full data'!R$1, Sheet11!$A$1:$AF$1, 0), FALSE)</f>
        <v>10</v>
      </c>
      <c r="S9">
        <f>VLOOKUP('full data'!$A9, Sheet11!$A$2:$AF$799, MATCH('full data'!S$1, Sheet11!$A$1:$AF$1, 0), FALSE)</f>
        <v>7</v>
      </c>
      <c r="T9">
        <f>VLOOKUP('full data'!$A9, Sheet11!$A$2:$AF$799, MATCH('full data'!T$1, Sheet11!$A$1:$AF$1, 0), FALSE)</f>
        <v>0</v>
      </c>
      <c r="U9">
        <f>VLOOKUP('full data'!$A9, Sheet11!$A$2:$AF$799, MATCH('full data'!U$1, Sheet11!$A$1:$AF$1, 0), FALSE)</f>
        <v>0.58823529411764708</v>
      </c>
      <c r="V9">
        <f>VLOOKUP('full data'!$A9, Sheet11!$A$2:$AF$799, MATCH('full data'!V$1, Sheet11!$A$1:$AF$1, 0), FALSE)</f>
        <v>0.37647058823529411</v>
      </c>
      <c r="W9">
        <f>VLOOKUP('full data'!$A9, Sheet11!$A$2:$AF$799, MATCH('full data'!W$1, Sheet11!$A$1:$AF$1, 0), FALSE)</f>
        <v>0.48096885813148788</v>
      </c>
      <c r="X9" t="str">
        <f>VLOOKUP('full data'!$A9, Sheet11!$A$2:$AF$799, MATCH('full data'!X$1, Sheet11!$A$1:$AF$1, 0), FALSE)</f>
        <v>4</v>
      </c>
      <c r="Y9">
        <f>VLOOKUP('full data'!$A9, Sheet11!$A$2:$AF$799, MATCH('full data'!Y$1, Sheet11!$A$1:$AF$1, 0), FALSE)</f>
        <v>1</v>
      </c>
      <c r="Z9" t="str">
        <f>VLOOKUP('full data'!$A9, Sheet11!$A$2:$AF$799, MATCH('full data'!Z$1, Sheet11!$A$1:$AF$1, 0), FALSE)</f>
        <v>AFC South</v>
      </c>
      <c r="AA9" t="s">
        <v>891</v>
      </c>
      <c r="AB9">
        <f>VLOOKUP('full data'!$A9, Sheet11!$A$2:$AF$799, MATCH('full data'!AB$1, Sheet11!$A$1:$AF$1, 0), FALSE)</f>
        <v>0.27500000000000002</v>
      </c>
      <c r="AC9">
        <f>VLOOKUP('full data'!$A9, Sheet11!$A$2:$AF$799, MATCH('full data'!AC$1, Sheet11!$A$1:$AF$1, 0), FALSE)</f>
        <v>0.18840579710144931</v>
      </c>
      <c r="AD9" t="str">
        <f>VLOOKUP('full data'!$A9, Sheet11!$A$2:$AF$799, MATCH('full data'!AD$1, Sheet11!$A$1:$AF$1, 0), FALSE)</f>
        <v>0</v>
      </c>
      <c r="AE9" t="str">
        <f>VLOOKUP('full data'!$A9, Sheet11!$A$2:$AF$799, MATCH('full data'!AE$1, Sheet11!$A$1:$AF$1, 0), FALSE)</f>
        <v>0</v>
      </c>
      <c r="AF9">
        <f>VLOOKUP('full data'!$A9, Sheet11!$A$2:$AF$799, MATCH('full data'!AF$1, Sheet11!$A$1:$AF$1, 0), FALSE)</f>
        <v>0.29411764705882348</v>
      </c>
      <c r="AG9">
        <f>VLOOKUP('full data'!$A9, Sheet11!$A$2:$AF$799, MATCH('full data'!AG$1, Sheet11!$A$1:$AF$1, 0), FALSE)</f>
        <v>0.5</v>
      </c>
      <c r="AH9" s="3">
        <f>VLOOKUP('full data'!$A9, Sheet11!$A$2:$AF$799, MATCH('full data'!AH$1, Sheet11!$A$1:$AF$1, 0), FALSE)</f>
        <v>0.11357562752888779</v>
      </c>
      <c r="AI9" s="2">
        <f t="shared" si="0"/>
        <v>0.55720852866403103</v>
      </c>
      <c r="AJ9" s="2">
        <f>AH9/SUMIFS($AH$2:$AH$799, $B$2:$B$799, B9)</f>
        <v>3.6572668867045126E-2</v>
      </c>
      <c r="AK9">
        <f>IF(AJ9=_xlfn.MAXIFS($AJ$2:$AJ$799, $B$2:$B$799, B9, $AA$2:$AA$799, AA9), 1, 0)</f>
        <v>0</v>
      </c>
      <c r="AL9" s="2">
        <f>AJ9-AI9</f>
        <v>-0.5206358597969859</v>
      </c>
      <c r="AM9">
        <f>IF(AK9=AE9, 1, 0)</f>
        <v>0</v>
      </c>
    </row>
    <row r="10" spans="1:39" hidden="1" x14ac:dyDescent="0.45">
      <c r="A10" t="s">
        <v>880</v>
      </c>
      <c r="B10">
        <v>2024</v>
      </c>
      <c r="C10" t="s">
        <v>98</v>
      </c>
      <c r="D10" t="str">
        <f>VLOOKUP(C10, ids!$A$2:$B$37,2,FALSE)</f>
        <v>Seattle Seahawks</v>
      </c>
      <c r="E10">
        <f>VLOOKUP('full data'!$A10, Sheet11!$A$2:$AF$799, MATCH('full data'!E$1, Sheet11!$A$1:$AF$1, 0), FALSE)</f>
        <v>17</v>
      </c>
      <c r="F10">
        <f>VLOOKUP('full data'!$A10, Sheet11!$A$2:$AF$799, MATCH('full data'!F$1, Sheet11!$A$1:$AF$1, 0), FALSE)</f>
        <v>0.49551691002965181</v>
      </c>
      <c r="G10">
        <f>VLOOKUP('full data'!$A10, Sheet11!$A$2:$AF$799, MATCH('full data'!G$1, Sheet11!$A$1:$AF$1, 0), FALSE)</f>
        <v>-1.2058085163024359</v>
      </c>
      <c r="H10">
        <f>VLOOKUP('full data'!$A10, Sheet11!$A$2:$AF$799, MATCH('full data'!H$1, Sheet11!$A$1:$AF$1, 0), FALSE)</f>
        <v>5.8371522933435278</v>
      </c>
      <c r="I10">
        <f>VLOOKUP('full data'!$A10, Sheet11!$A$2:$AF$799, MATCH('full data'!I$1, Sheet11!$A$1:$AF$1, 0), FALSE)</f>
        <v>58.058823529411768</v>
      </c>
      <c r="J10">
        <f>VLOOKUP('full data'!$A10, Sheet11!$A$2:$AF$799, MATCH('full data'!J$1, Sheet11!$A$1:$AF$1, 0), FALSE)</f>
        <v>0.8666666666666667</v>
      </c>
      <c r="K10">
        <f>VLOOKUP('full data'!$A10, Sheet11!$A$2:$AF$799, MATCH('full data'!K$1, Sheet11!$A$1:$AF$1, 0), FALSE)</f>
        <v>-21.117647058823529</v>
      </c>
      <c r="L10">
        <f>VLOOKUP('full data'!$A10, Sheet11!$A$2:$AF$799, MATCH('full data'!L$1, Sheet11!$A$1:$AF$1, 0), FALSE)</f>
        <v>0.94117647058823528</v>
      </c>
      <c r="M10">
        <f>VLOOKUP('full data'!$A10, Sheet11!$A$2:$AF$799, MATCH('full data'!M$1, Sheet11!$A$1:$AF$1, 0), FALSE)</f>
        <v>0.29411764705882348</v>
      </c>
      <c r="N10">
        <f>VLOOKUP('full data'!$A10, Sheet11!$A$2:$AF$799, MATCH('full data'!N$1, Sheet11!$A$1:$AF$1, 0), FALSE)</f>
        <v>0.76470588235294112</v>
      </c>
      <c r="O10">
        <f>VLOOKUP('full data'!$A10, Sheet11!$A$2:$AF$799, MATCH('full data'!O$1, Sheet11!$A$1:$AF$1, 0), FALSE)</f>
        <v>19.117647058823529</v>
      </c>
      <c r="P10">
        <f>VLOOKUP('full data'!$A10, Sheet11!$A$2:$AF$799, MATCH('full data'!P$1, Sheet11!$A$1:$AF$1, 0), FALSE)</f>
        <v>0.94117647058823528</v>
      </c>
      <c r="Q10">
        <f>VLOOKUP('full data'!$A10, Sheet11!$A$2:$AF$799, MATCH('full data'!Q$1, Sheet11!$A$1:$AF$1, 0), FALSE)</f>
        <v>1.0588235294117649</v>
      </c>
      <c r="R10">
        <f>VLOOKUP('full data'!$A10, Sheet11!$A$2:$AF$799, MATCH('full data'!R$1, Sheet11!$A$1:$AF$1, 0), FALSE)</f>
        <v>10</v>
      </c>
      <c r="S10">
        <f>VLOOKUP('full data'!$A10, Sheet11!$A$2:$AF$799, MATCH('full data'!S$1, Sheet11!$A$1:$AF$1, 0), FALSE)</f>
        <v>7</v>
      </c>
      <c r="T10">
        <f>VLOOKUP('full data'!$A10, Sheet11!$A$2:$AF$799, MATCH('full data'!T$1, Sheet11!$A$1:$AF$1, 0), FALSE)</f>
        <v>0</v>
      </c>
      <c r="U10">
        <f>VLOOKUP('full data'!$A10, Sheet11!$A$2:$AF$799, MATCH('full data'!U$1, Sheet11!$A$1:$AF$1, 0), FALSE)</f>
        <v>0.58823529411764708</v>
      </c>
      <c r="V10">
        <f>VLOOKUP('full data'!$A10, Sheet11!$A$2:$AF$799, MATCH('full data'!V$1, Sheet11!$A$1:$AF$1, 0), FALSE)</f>
        <v>0.42352941176470588</v>
      </c>
      <c r="W10">
        <f>VLOOKUP('full data'!$A10, Sheet11!$A$2:$AF$799, MATCH('full data'!W$1, Sheet11!$A$1:$AF$1, 0), FALSE)</f>
        <v>0.4982698961937716</v>
      </c>
      <c r="X10" t="str">
        <f>VLOOKUP('full data'!$A10, Sheet11!$A$2:$AF$799, MATCH('full data'!X$1, Sheet11!$A$1:$AF$1, 0), FALSE)</f>
        <v>0</v>
      </c>
      <c r="Y10">
        <f>VLOOKUP('full data'!$A10, Sheet11!$A$2:$AF$799, MATCH('full data'!Y$1, Sheet11!$A$1:$AF$1, 0), FALSE)</f>
        <v>2</v>
      </c>
      <c r="Z10" t="str">
        <f>VLOOKUP('full data'!$A10, Sheet11!$A$2:$AF$799, MATCH('full data'!Z$1, Sheet11!$A$1:$AF$1, 0), FALSE)</f>
        <v>NFC West</v>
      </c>
      <c r="AA10" t="s">
        <v>892</v>
      </c>
      <c r="AB10">
        <f>VLOOKUP('full data'!$A10, Sheet11!$A$2:$AF$799, MATCH('full data'!AB$1, Sheet11!$A$1:$AF$1, 0), FALSE)</f>
        <v>0.2608695652173913</v>
      </c>
      <c r="AC10">
        <f>VLOOKUP('full data'!$A10, Sheet11!$A$2:$AF$799, MATCH('full data'!AC$1, Sheet11!$A$1:$AF$1, 0), FALSE)</f>
        <v>0.1785714285714286</v>
      </c>
      <c r="AD10" t="str">
        <f>VLOOKUP('full data'!$A10, Sheet11!$A$2:$AF$799, MATCH('full data'!AD$1, Sheet11!$A$1:$AF$1, 0), FALSE)</f>
        <v>0</v>
      </c>
      <c r="AE10" t="str">
        <f>VLOOKUP('full data'!$A10, Sheet11!$A$2:$AF$799, MATCH('full data'!AE$1, Sheet11!$A$1:$AF$1, 0), FALSE)</f>
        <v>0</v>
      </c>
      <c r="AF10">
        <f>VLOOKUP('full data'!$A10, Sheet11!$A$2:$AF$799, MATCH('full data'!AF$1, Sheet11!$A$1:$AF$1, 0), FALSE)</f>
        <v>0</v>
      </c>
      <c r="AG10">
        <f>VLOOKUP('full data'!$A10, Sheet11!$A$2:$AF$799, MATCH('full data'!AG$1, Sheet11!$A$1:$AF$1, 0), FALSE)</f>
        <v>0.5</v>
      </c>
      <c r="AH10" s="3">
        <f>VLOOKUP('full data'!$A10, Sheet11!$A$2:$AF$799, MATCH('full data'!AH$1, Sheet11!$A$1:$AF$1, 0), FALSE)</f>
        <v>7.6646042236110004E-2</v>
      </c>
      <c r="AI10" s="2">
        <f t="shared" si="0"/>
        <v>0.58578200727551322</v>
      </c>
      <c r="AJ10" s="2">
        <f>AH10/SUMIFS($AH$2:$AH$799, $B$2:$B$799, B10)</f>
        <v>2.4680914238909481E-2</v>
      </c>
      <c r="AK10">
        <f>IF(AJ10=_xlfn.MAXIFS($AJ$2:$AJ$799, $B$2:$B$799, B10, $AA$2:$AA$799, AA10), 1, 0)</f>
        <v>0</v>
      </c>
      <c r="AL10" s="2">
        <f>AJ10-AI10</f>
        <v>-0.56110109303660372</v>
      </c>
      <c r="AM10">
        <f>IF(AK10=AE10, 1, 0)</f>
        <v>0</v>
      </c>
    </row>
    <row r="11" spans="1:39" hidden="1" x14ac:dyDescent="0.45">
      <c r="A11" t="s">
        <v>882</v>
      </c>
      <c r="B11">
        <v>2024</v>
      </c>
      <c r="C11" t="s">
        <v>104</v>
      </c>
      <c r="D11" t="str">
        <f>VLOOKUP(C11, ids!$A$2:$B$37,2,FALSE)</f>
        <v>Tampa Bay Buccaneers</v>
      </c>
      <c r="E11">
        <f>VLOOKUP('full data'!$A11, Sheet11!$A$2:$AF$799, MATCH('full data'!E$1, Sheet11!$A$1:$AF$1, 0), FALSE)</f>
        <v>17</v>
      </c>
      <c r="F11">
        <f>VLOOKUP('full data'!$A11, Sheet11!$A$2:$AF$799, MATCH('full data'!F$1, Sheet11!$A$1:$AF$1, 0), FALSE)</f>
        <v>6.8050846600778234</v>
      </c>
      <c r="G11">
        <f>VLOOKUP('full data'!$A11, Sheet11!$A$2:$AF$799, MATCH('full data'!G$1, Sheet11!$A$1:$AF$1, 0), FALSE)</f>
        <v>1.218872839914904</v>
      </c>
      <c r="H11">
        <f>VLOOKUP('full data'!$A11, Sheet11!$A$2:$AF$799, MATCH('full data'!H$1, Sheet11!$A$1:$AF$1, 0), FALSE)</f>
        <v>10.608652437129249</v>
      </c>
      <c r="I11">
        <f>VLOOKUP('full data'!$A11, Sheet11!$A$2:$AF$799, MATCH('full data'!I$1, Sheet11!$A$1:$AF$1, 0), FALSE)</f>
        <v>49.352941176470587</v>
      </c>
      <c r="J11">
        <f>VLOOKUP('full data'!$A11, Sheet11!$A$2:$AF$799, MATCH('full data'!J$1, Sheet11!$A$1:$AF$1, 0), FALSE)</f>
        <v>0.9375</v>
      </c>
      <c r="K11">
        <f>VLOOKUP('full data'!$A11, Sheet11!$A$2:$AF$799, MATCH('full data'!K$1, Sheet11!$A$1:$AF$1, 0), FALSE)</f>
        <v>-14.58823529411765</v>
      </c>
      <c r="L11">
        <f>VLOOKUP('full data'!$A11, Sheet11!$A$2:$AF$799, MATCH('full data'!L$1, Sheet11!$A$1:$AF$1, 0), FALSE)</f>
        <v>0.94117647058823528</v>
      </c>
      <c r="M11">
        <f>VLOOKUP('full data'!$A11, Sheet11!$A$2:$AF$799, MATCH('full data'!M$1, Sheet11!$A$1:$AF$1, 0), FALSE)</f>
        <v>0.6470588235294118</v>
      </c>
      <c r="N11">
        <f>VLOOKUP('full data'!$A11, Sheet11!$A$2:$AF$799, MATCH('full data'!N$1, Sheet11!$A$1:$AF$1, 0), FALSE)</f>
        <v>0.41176470588235292</v>
      </c>
      <c r="O11">
        <f>VLOOKUP('full data'!$A11, Sheet11!$A$2:$AF$799, MATCH('full data'!O$1, Sheet11!$A$1:$AF$1, 0), FALSE)</f>
        <v>18.647058823529409</v>
      </c>
      <c r="P11">
        <f>VLOOKUP('full data'!$A11, Sheet11!$A$2:$AF$799, MATCH('full data'!P$1, Sheet11!$A$1:$AF$1, 0), FALSE)</f>
        <v>1.2352941176470591</v>
      </c>
      <c r="Q11">
        <f>VLOOKUP('full data'!$A11, Sheet11!$A$2:$AF$799, MATCH('full data'!Q$1, Sheet11!$A$1:$AF$1, 0), FALSE)</f>
        <v>1.0588235294117649</v>
      </c>
      <c r="R11">
        <f>VLOOKUP('full data'!$A11, Sheet11!$A$2:$AF$799, MATCH('full data'!R$1, Sheet11!$A$1:$AF$1, 0), FALSE)</f>
        <v>10</v>
      </c>
      <c r="S11">
        <f>VLOOKUP('full data'!$A11, Sheet11!$A$2:$AF$799, MATCH('full data'!S$1, Sheet11!$A$1:$AF$1, 0), FALSE)</f>
        <v>7</v>
      </c>
      <c r="T11">
        <f>VLOOKUP('full data'!$A11, Sheet11!$A$2:$AF$799, MATCH('full data'!T$1, Sheet11!$A$1:$AF$1, 0), FALSE)</f>
        <v>0</v>
      </c>
      <c r="U11">
        <f>VLOOKUP('full data'!$A11, Sheet11!$A$2:$AF$799, MATCH('full data'!U$1, Sheet11!$A$1:$AF$1, 0), FALSE)</f>
        <v>0.58823529411764708</v>
      </c>
      <c r="V11">
        <f>VLOOKUP('full data'!$A11, Sheet11!$A$2:$AF$799, MATCH('full data'!V$1, Sheet11!$A$1:$AF$1, 0), FALSE)</f>
        <v>0.46470588235294119</v>
      </c>
      <c r="W11">
        <f>VLOOKUP('full data'!$A11, Sheet11!$A$2:$AF$799, MATCH('full data'!W$1, Sheet11!$A$1:$AF$1, 0), FALSE)</f>
        <v>0.5017301038062284</v>
      </c>
      <c r="X11" t="str">
        <f>VLOOKUP('full data'!$A11, Sheet11!$A$2:$AF$799, MATCH('full data'!X$1, Sheet11!$A$1:$AF$1, 0), FALSE)</f>
        <v>3</v>
      </c>
      <c r="Y11">
        <f>VLOOKUP('full data'!$A11, Sheet11!$A$2:$AF$799, MATCH('full data'!Y$1, Sheet11!$A$1:$AF$1, 0), FALSE)</f>
        <v>1</v>
      </c>
      <c r="Z11" t="str">
        <f>VLOOKUP('full data'!$A11, Sheet11!$A$2:$AF$799, MATCH('full data'!Z$1, Sheet11!$A$1:$AF$1, 0), FALSE)</f>
        <v>NFC South</v>
      </c>
      <c r="AA11" t="s">
        <v>892</v>
      </c>
      <c r="AB11">
        <f>VLOOKUP('full data'!$A11, Sheet11!$A$2:$AF$799, MATCH('full data'!AB$1, Sheet11!$A$1:$AF$1, 0), FALSE)</f>
        <v>0.30612244897959179</v>
      </c>
      <c r="AC11">
        <f>VLOOKUP('full data'!$A11, Sheet11!$A$2:$AF$799, MATCH('full data'!AC$1, Sheet11!$A$1:$AF$1, 0), FALSE)</f>
        <v>0.2407407407407407</v>
      </c>
      <c r="AD11" t="str">
        <f>VLOOKUP('full data'!$A11, Sheet11!$A$2:$AF$799, MATCH('full data'!AD$1, Sheet11!$A$1:$AF$1, 0), FALSE)</f>
        <v>0</v>
      </c>
      <c r="AE11" t="str">
        <f>VLOOKUP('full data'!$A11, Sheet11!$A$2:$AF$799, MATCH('full data'!AE$1, Sheet11!$A$1:$AF$1, 0), FALSE)</f>
        <v>0</v>
      </c>
      <c r="AF11">
        <f>VLOOKUP('full data'!$A11, Sheet11!$A$2:$AF$799, MATCH('full data'!AF$1, Sheet11!$A$1:$AF$1, 0), FALSE)</f>
        <v>0.29411764705882348</v>
      </c>
      <c r="AG11">
        <f>VLOOKUP('full data'!$A11, Sheet11!$A$2:$AF$799, MATCH('full data'!AG$1, Sheet11!$A$1:$AF$1, 0), FALSE)</f>
        <v>0.5</v>
      </c>
      <c r="AH11" s="3">
        <f>VLOOKUP('full data'!$A11, Sheet11!$A$2:$AF$799, MATCH('full data'!AH$1, Sheet11!$A$1:$AF$1, 0), FALSE)</f>
        <v>6.4222862124061045E-2</v>
      </c>
      <c r="AI11" s="2">
        <f t="shared" si="0"/>
        <v>0.58578200727551322</v>
      </c>
      <c r="AJ11" s="2">
        <f>AH11/SUMIFS($AH$2:$AH$799, $B$2:$B$799, B11)</f>
        <v>2.0680506207722823E-2</v>
      </c>
      <c r="AK11">
        <f>IF(AJ11=_xlfn.MAXIFS($AJ$2:$AJ$799, $B$2:$B$799, B11, $AA$2:$AA$799, AA11), 1, 0)</f>
        <v>0</v>
      </c>
      <c r="AL11" s="2">
        <f>AJ11-AI11</f>
        <v>-0.56510150106779045</v>
      </c>
      <c r="AM11">
        <f>IF(AK11=AE11, 1, 0)</f>
        <v>0</v>
      </c>
    </row>
    <row r="12" spans="1:39" hidden="1" x14ac:dyDescent="0.45">
      <c r="A12" t="s">
        <v>879</v>
      </c>
      <c r="B12">
        <v>2024</v>
      </c>
      <c r="C12" t="s">
        <v>94</v>
      </c>
      <c r="D12" t="str">
        <f>VLOOKUP(C12, ids!$A$2:$B$37,2,FALSE)</f>
        <v>Pittsburgh Steelers</v>
      </c>
      <c r="E12">
        <f>VLOOKUP('full data'!$A12, Sheet11!$A$2:$AF$799, MATCH('full data'!E$1, Sheet11!$A$1:$AF$1, 0), FALSE)</f>
        <v>17</v>
      </c>
      <c r="F12">
        <f>VLOOKUP('full data'!$A12, Sheet11!$A$2:$AF$799, MATCH('full data'!F$1, Sheet11!$A$1:$AF$1, 0), FALSE)</f>
        <v>0.26095236596016003</v>
      </c>
      <c r="G12">
        <f>VLOOKUP('full data'!$A12, Sheet11!$A$2:$AF$799, MATCH('full data'!G$1, Sheet11!$A$1:$AF$1, 0), FALSE)</f>
        <v>-2.8369261707182751</v>
      </c>
      <c r="H12">
        <f>VLOOKUP('full data'!$A12, Sheet11!$A$2:$AF$799, MATCH('full data'!H$1, Sheet11!$A$1:$AF$1, 0), FALSE)</f>
        <v>6.3086086962944394</v>
      </c>
      <c r="I12">
        <f>VLOOKUP('full data'!$A12, Sheet11!$A$2:$AF$799, MATCH('full data'!I$1, Sheet11!$A$1:$AF$1, 0), FALSE)</f>
        <v>48.411764705882362</v>
      </c>
      <c r="J12">
        <f>VLOOKUP('full data'!$A12, Sheet11!$A$2:$AF$799, MATCH('full data'!J$1, Sheet11!$A$1:$AF$1, 0), FALSE)</f>
        <v>0.93181818181818177</v>
      </c>
      <c r="K12">
        <f>VLOOKUP('full data'!$A12, Sheet11!$A$2:$AF$799, MATCH('full data'!K$1, Sheet11!$A$1:$AF$1, 0), FALSE)</f>
        <v>-20.17647058823529</v>
      </c>
      <c r="L12">
        <f>VLOOKUP('full data'!$A12, Sheet11!$A$2:$AF$799, MATCH('full data'!L$1, Sheet11!$A$1:$AF$1, 0), FALSE)</f>
        <v>0.35294117647058831</v>
      </c>
      <c r="M12">
        <f>VLOOKUP('full data'!$A12, Sheet11!$A$2:$AF$799, MATCH('full data'!M$1, Sheet11!$A$1:$AF$1, 0), FALSE)</f>
        <v>0.94117647058823528</v>
      </c>
      <c r="N12">
        <f>VLOOKUP('full data'!$A12, Sheet11!$A$2:$AF$799, MATCH('full data'!N$1, Sheet11!$A$1:$AF$1, 0), FALSE)</f>
        <v>1</v>
      </c>
      <c r="O12">
        <f>VLOOKUP('full data'!$A12, Sheet11!$A$2:$AF$799, MATCH('full data'!O$1, Sheet11!$A$1:$AF$1, 0), FALSE)</f>
        <v>16.17647058823529</v>
      </c>
      <c r="P12">
        <f>VLOOKUP('full data'!$A12, Sheet11!$A$2:$AF$799, MATCH('full data'!P$1, Sheet11!$A$1:$AF$1, 0), FALSE)</f>
        <v>0.76470588235294124</v>
      </c>
      <c r="Q12">
        <f>VLOOKUP('full data'!$A12, Sheet11!$A$2:$AF$799, MATCH('full data'!Q$1, Sheet11!$A$1:$AF$1, 0), FALSE)</f>
        <v>1.9411764705882351</v>
      </c>
      <c r="R12">
        <f>VLOOKUP('full data'!$A12, Sheet11!$A$2:$AF$799, MATCH('full data'!R$1, Sheet11!$A$1:$AF$1, 0), FALSE)</f>
        <v>10</v>
      </c>
      <c r="S12">
        <f>VLOOKUP('full data'!$A12, Sheet11!$A$2:$AF$799, MATCH('full data'!S$1, Sheet11!$A$1:$AF$1, 0), FALSE)</f>
        <v>7</v>
      </c>
      <c r="T12">
        <f>VLOOKUP('full data'!$A12, Sheet11!$A$2:$AF$799, MATCH('full data'!T$1, Sheet11!$A$1:$AF$1, 0), FALSE)</f>
        <v>0</v>
      </c>
      <c r="U12">
        <f>VLOOKUP('full data'!$A12, Sheet11!$A$2:$AF$799, MATCH('full data'!U$1, Sheet11!$A$1:$AF$1, 0), FALSE)</f>
        <v>0.58823529411764708</v>
      </c>
      <c r="V12">
        <f>VLOOKUP('full data'!$A12, Sheet11!$A$2:$AF$799, MATCH('full data'!V$1, Sheet11!$A$1:$AF$1, 0), FALSE)</f>
        <v>0.45294117647058818</v>
      </c>
      <c r="W12">
        <f>VLOOKUP('full data'!$A12, Sheet11!$A$2:$AF$799, MATCH('full data'!W$1, Sheet11!$A$1:$AF$1, 0), FALSE)</f>
        <v>0.5017301038062284</v>
      </c>
      <c r="X12" t="str">
        <f>VLOOKUP('full data'!$A12, Sheet11!$A$2:$AF$799, MATCH('full data'!X$1, Sheet11!$A$1:$AF$1, 0), FALSE)</f>
        <v>6</v>
      </c>
      <c r="Y12">
        <f>VLOOKUP('full data'!$A12, Sheet11!$A$2:$AF$799, MATCH('full data'!Y$1, Sheet11!$A$1:$AF$1, 0), FALSE)</f>
        <v>2</v>
      </c>
      <c r="Z12" t="str">
        <f>VLOOKUP('full data'!$A12, Sheet11!$A$2:$AF$799, MATCH('full data'!Z$1, Sheet11!$A$1:$AF$1, 0), FALSE)</f>
        <v>AFC North</v>
      </c>
      <c r="AA12" t="s">
        <v>891</v>
      </c>
      <c r="AB12">
        <f>VLOOKUP('full data'!$A12, Sheet11!$A$2:$AF$799, MATCH('full data'!AB$1, Sheet11!$A$1:$AF$1, 0), FALSE)</f>
        <v>0.26190476190476192</v>
      </c>
      <c r="AC12">
        <f>VLOOKUP('full data'!$A12, Sheet11!$A$2:$AF$799, MATCH('full data'!AC$1, Sheet11!$A$1:$AF$1, 0), FALSE)</f>
        <v>0.25806451612903231</v>
      </c>
      <c r="AD12" t="str">
        <f>VLOOKUP('full data'!$A12, Sheet11!$A$2:$AF$799, MATCH('full data'!AD$1, Sheet11!$A$1:$AF$1, 0), FALSE)</f>
        <v>0</v>
      </c>
      <c r="AE12" t="str">
        <f>VLOOKUP('full data'!$A12, Sheet11!$A$2:$AF$799, MATCH('full data'!AE$1, Sheet11!$A$1:$AF$1, 0), FALSE)</f>
        <v>0</v>
      </c>
      <c r="AF12">
        <f>VLOOKUP('full data'!$A12, Sheet11!$A$2:$AF$799, MATCH('full data'!AF$1, Sheet11!$A$1:$AF$1, 0), FALSE)</f>
        <v>0.41176470588235292</v>
      </c>
      <c r="AG12">
        <f>VLOOKUP('full data'!$A12, Sheet11!$A$2:$AF$799, MATCH('full data'!AG$1, Sheet11!$A$1:$AF$1, 0), FALSE)</f>
        <v>0.5</v>
      </c>
      <c r="AH12" s="3">
        <f>VLOOKUP('full data'!$A12, Sheet11!$A$2:$AF$799, MATCH('full data'!AH$1, Sheet11!$A$1:$AF$1, 0), FALSE)</f>
        <v>5.9578984931039747E-2</v>
      </c>
      <c r="AI12" s="2">
        <f t="shared" si="0"/>
        <v>0.55720852866403103</v>
      </c>
      <c r="AJ12" s="2">
        <f>AH12/SUMIFS($AH$2:$AH$799, $B$2:$B$799, B12)</f>
        <v>1.9185123910174941E-2</v>
      </c>
      <c r="AK12">
        <f>IF(AJ12=_xlfn.MAXIFS($AJ$2:$AJ$799, $B$2:$B$799, B12, $AA$2:$AA$799, AA12), 1, 0)</f>
        <v>0</v>
      </c>
      <c r="AL12" s="2">
        <f>AJ12-AI12</f>
        <v>-0.53802340475385613</v>
      </c>
      <c r="AM12">
        <f>IF(AK12=AE12, 1, 0)</f>
        <v>0</v>
      </c>
    </row>
    <row r="13" spans="1:39" hidden="1" x14ac:dyDescent="0.45">
      <c r="A13" t="s">
        <v>864</v>
      </c>
      <c r="B13">
        <v>2024</v>
      </c>
      <c r="C13" t="s">
        <v>66</v>
      </c>
      <c r="D13" t="str">
        <f>VLOOKUP(C13, ids!$A$2:$B$37,2,FALSE)</f>
        <v>Green Bay Packers</v>
      </c>
      <c r="E13">
        <f>VLOOKUP('full data'!$A13, Sheet11!$A$2:$AF$799, MATCH('full data'!E$1, Sheet11!$A$1:$AF$1, 0), FALSE)</f>
        <v>17</v>
      </c>
      <c r="F13">
        <f>VLOOKUP('full data'!$A13, Sheet11!$A$2:$AF$799, MATCH('full data'!F$1, Sheet11!$A$1:$AF$1, 0), FALSE)</f>
        <v>4.5551858076757199</v>
      </c>
      <c r="G13">
        <f>VLOOKUP('full data'!$A13, Sheet11!$A$2:$AF$799, MATCH('full data'!G$1, Sheet11!$A$1:$AF$1, 0), FALSE)</f>
        <v>0.2312915121364337</v>
      </c>
      <c r="H13">
        <f>VLOOKUP('full data'!$A13, Sheet11!$A$2:$AF$799, MATCH('full data'!H$1, Sheet11!$A$1:$AF$1, 0), FALSE)</f>
        <v>7.0098814137508372</v>
      </c>
      <c r="I13">
        <f>VLOOKUP('full data'!$A13, Sheet11!$A$2:$AF$799, MATCH('full data'!I$1, Sheet11!$A$1:$AF$1, 0), FALSE)</f>
        <v>48.882352941176471</v>
      </c>
      <c r="J13">
        <f>VLOOKUP('full data'!$A13, Sheet11!$A$2:$AF$799, MATCH('full data'!J$1, Sheet11!$A$1:$AF$1, 0), FALSE)</f>
        <v>0.84210526315789469</v>
      </c>
      <c r="K13">
        <f>VLOOKUP('full data'!$A13, Sheet11!$A$2:$AF$799, MATCH('full data'!K$1, Sheet11!$A$1:$AF$1, 0), FALSE)</f>
        <v>-8.0588235294117645</v>
      </c>
      <c r="L13">
        <f>VLOOKUP('full data'!$A13, Sheet11!$A$2:$AF$799, MATCH('full data'!L$1, Sheet11!$A$1:$AF$1, 0), FALSE)</f>
        <v>0.6470588235294118</v>
      </c>
      <c r="M13">
        <f>VLOOKUP('full data'!$A13, Sheet11!$A$2:$AF$799, MATCH('full data'!M$1, Sheet11!$A$1:$AF$1, 0), FALSE)</f>
        <v>0.82352941176470584</v>
      </c>
      <c r="N13">
        <f>VLOOKUP('full data'!$A13, Sheet11!$A$2:$AF$799, MATCH('full data'!N$1, Sheet11!$A$1:$AF$1, 0), FALSE)</f>
        <v>1</v>
      </c>
      <c r="O13">
        <f>VLOOKUP('full data'!$A13, Sheet11!$A$2:$AF$799, MATCH('full data'!O$1, Sheet11!$A$1:$AF$1, 0), FALSE)</f>
        <v>17.705882352941181</v>
      </c>
      <c r="P13">
        <f>VLOOKUP('full data'!$A13, Sheet11!$A$2:$AF$799, MATCH('full data'!P$1, Sheet11!$A$1:$AF$1, 0), FALSE)</f>
        <v>0.94117647058823528</v>
      </c>
      <c r="Q13">
        <f>VLOOKUP('full data'!$A13, Sheet11!$A$2:$AF$799, MATCH('full data'!Q$1, Sheet11!$A$1:$AF$1, 0), FALSE)</f>
        <v>1.8235294117647061</v>
      </c>
      <c r="R13">
        <f>VLOOKUP('full data'!$A13, Sheet11!$A$2:$AF$799, MATCH('full data'!R$1, Sheet11!$A$1:$AF$1, 0), FALSE)</f>
        <v>11</v>
      </c>
      <c r="S13">
        <f>VLOOKUP('full data'!$A13, Sheet11!$A$2:$AF$799, MATCH('full data'!S$1, Sheet11!$A$1:$AF$1, 0), FALSE)</f>
        <v>6</v>
      </c>
      <c r="T13">
        <f>VLOOKUP('full data'!$A13, Sheet11!$A$2:$AF$799, MATCH('full data'!T$1, Sheet11!$A$1:$AF$1, 0), FALSE)</f>
        <v>0</v>
      </c>
      <c r="U13">
        <f>VLOOKUP('full data'!$A13, Sheet11!$A$2:$AF$799, MATCH('full data'!U$1, Sheet11!$A$1:$AF$1, 0), FALSE)</f>
        <v>0.6470588235294118</v>
      </c>
      <c r="V13">
        <f>VLOOKUP('full data'!$A13, Sheet11!$A$2:$AF$799, MATCH('full data'!V$1, Sheet11!$A$1:$AF$1, 0), FALSE)</f>
        <v>0.41176470588235292</v>
      </c>
      <c r="W13">
        <f>VLOOKUP('full data'!$A13, Sheet11!$A$2:$AF$799, MATCH('full data'!W$1, Sheet11!$A$1:$AF$1, 0), FALSE)</f>
        <v>0.53287197231833905</v>
      </c>
      <c r="X13" t="str">
        <f>VLOOKUP('full data'!$A13, Sheet11!$A$2:$AF$799, MATCH('full data'!X$1, Sheet11!$A$1:$AF$1, 0), FALSE)</f>
        <v>7</v>
      </c>
      <c r="Y13">
        <f>VLOOKUP('full data'!$A13, Sheet11!$A$2:$AF$799, MATCH('full data'!Y$1, Sheet11!$A$1:$AF$1, 0), FALSE)</f>
        <v>3</v>
      </c>
      <c r="Z13" t="str">
        <f>VLOOKUP('full data'!$A13, Sheet11!$A$2:$AF$799, MATCH('full data'!Z$1, Sheet11!$A$1:$AF$1, 0), FALSE)</f>
        <v>NFC North</v>
      </c>
      <c r="AA13" t="s">
        <v>892</v>
      </c>
      <c r="AB13">
        <f>VLOOKUP('full data'!$A13, Sheet11!$A$2:$AF$799, MATCH('full data'!AB$1, Sheet11!$A$1:$AF$1, 0), FALSE)</f>
        <v>0.24358974358974361</v>
      </c>
      <c r="AC13">
        <f>VLOOKUP('full data'!$A13, Sheet11!$A$2:$AF$799, MATCH('full data'!AC$1, Sheet11!$A$1:$AF$1, 0), FALSE)</f>
        <v>0.1951219512195122</v>
      </c>
      <c r="AD13" t="str">
        <f>VLOOKUP('full data'!$A13, Sheet11!$A$2:$AF$799, MATCH('full data'!AD$1, Sheet11!$A$1:$AF$1, 0), FALSE)</f>
        <v>0</v>
      </c>
      <c r="AE13" t="str">
        <f>VLOOKUP('full data'!$A13, Sheet11!$A$2:$AF$799, MATCH('full data'!AE$1, Sheet11!$A$1:$AF$1, 0), FALSE)</f>
        <v>0</v>
      </c>
      <c r="AF13">
        <f>VLOOKUP('full data'!$A13, Sheet11!$A$2:$AF$799, MATCH('full data'!AF$1, Sheet11!$A$1:$AF$1, 0), FALSE)</f>
        <v>0.29411764705882348</v>
      </c>
      <c r="AG13">
        <f>VLOOKUP('full data'!$A13, Sheet11!$A$2:$AF$799, MATCH('full data'!AG$1, Sheet11!$A$1:$AF$1, 0), FALSE)</f>
        <v>0.5</v>
      </c>
      <c r="AH13" s="3">
        <f>VLOOKUP('full data'!$A13, Sheet11!$A$2:$AF$799, MATCH('full data'!AH$1, Sheet11!$A$1:$AF$1, 0), FALSE)</f>
        <v>5.3775557795747483E-2</v>
      </c>
      <c r="AI13" s="2">
        <f t="shared" si="0"/>
        <v>0.58578200727551322</v>
      </c>
      <c r="AJ13" s="2">
        <f>AH13/SUMIFS($AH$2:$AH$799, $B$2:$B$799, B13)</f>
        <v>1.7316353087323148E-2</v>
      </c>
      <c r="AK13">
        <f>IF(AJ13=_xlfn.MAXIFS($AJ$2:$AJ$799, $B$2:$B$799, B13, $AA$2:$AA$799, AA13), 1, 0)</f>
        <v>0</v>
      </c>
      <c r="AL13" s="2">
        <f>AJ13-AI13</f>
        <v>-0.56846565418819006</v>
      </c>
      <c r="AM13">
        <f>IF(AK13=AE13, 1, 0)</f>
        <v>0</v>
      </c>
    </row>
    <row r="14" spans="1:39" hidden="1" x14ac:dyDescent="0.45">
      <c r="A14" t="s">
        <v>870</v>
      </c>
      <c r="B14">
        <v>2024</v>
      </c>
      <c r="C14" t="s">
        <v>195</v>
      </c>
      <c r="D14" t="str">
        <f>VLOOKUP(C14, ids!$A$2:$B$37,2,FALSE)</f>
        <v>Los Angeles Chargers</v>
      </c>
      <c r="E14">
        <f>VLOOKUP('full data'!$A14, Sheet11!$A$2:$AF$799, MATCH('full data'!E$1, Sheet11!$A$1:$AF$1, 0), FALSE)</f>
        <v>17</v>
      </c>
      <c r="F14">
        <f>VLOOKUP('full data'!$A14, Sheet11!$A$2:$AF$799, MATCH('full data'!F$1, Sheet11!$A$1:$AF$1, 0), FALSE)</f>
        <v>3.732860759774443</v>
      </c>
      <c r="G14">
        <f>VLOOKUP('full data'!$A14, Sheet11!$A$2:$AF$799, MATCH('full data'!G$1, Sheet11!$A$1:$AF$1, 0), FALSE)</f>
        <v>-1.4635675522761531</v>
      </c>
      <c r="H14">
        <f>VLOOKUP('full data'!$A14, Sheet11!$A$2:$AF$799, MATCH('full data'!H$1, Sheet11!$A$1:$AF$1, 0), FALSE)</f>
        <v>7.8009700466377696</v>
      </c>
      <c r="I14">
        <f>VLOOKUP('full data'!$A14, Sheet11!$A$2:$AF$799, MATCH('full data'!I$1, Sheet11!$A$1:$AF$1, 0), FALSE)</f>
        <v>42.235294117647058</v>
      </c>
      <c r="J14">
        <f>VLOOKUP('full data'!$A14, Sheet11!$A$2:$AF$799, MATCH('full data'!J$1, Sheet11!$A$1:$AF$1, 0), FALSE)</f>
        <v>0.9285714285714286</v>
      </c>
      <c r="K14">
        <f>VLOOKUP('full data'!$A14, Sheet11!$A$2:$AF$799, MATCH('full data'!K$1, Sheet11!$A$1:$AF$1, 0), FALSE)</f>
        <v>-16</v>
      </c>
      <c r="L14">
        <f>VLOOKUP('full data'!$A14, Sheet11!$A$2:$AF$799, MATCH('full data'!L$1, Sheet11!$A$1:$AF$1, 0), FALSE)</f>
        <v>0.1764705882352941</v>
      </c>
      <c r="M14">
        <f>VLOOKUP('full data'!$A14, Sheet11!$A$2:$AF$799, MATCH('full data'!M$1, Sheet11!$A$1:$AF$1, 0), FALSE)</f>
        <v>0.35294117647058831</v>
      </c>
      <c r="N14">
        <f>VLOOKUP('full data'!$A14, Sheet11!$A$2:$AF$799, MATCH('full data'!N$1, Sheet11!$A$1:$AF$1, 0), FALSE)</f>
        <v>0.88235294117647056</v>
      </c>
      <c r="O14">
        <f>VLOOKUP('full data'!$A14, Sheet11!$A$2:$AF$799, MATCH('full data'!O$1, Sheet11!$A$1:$AF$1, 0), FALSE)</f>
        <v>13.82352941176471</v>
      </c>
      <c r="P14">
        <f>VLOOKUP('full data'!$A14, Sheet11!$A$2:$AF$799, MATCH('full data'!P$1, Sheet11!$A$1:$AF$1, 0), FALSE)</f>
        <v>0.35294117647058831</v>
      </c>
      <c r="Q14">
        <f>VLOOKUP('full data'!$A14, Sheet11!$A$2:$AF$799, MATCH('full data'!Q$1, Sheet11!$A$1:$AF$1, 0), FALSE)</f>
        <v>1.2352941176470591</v>
      </c>
      <c r="R14">
        <f>VLOOKUP('full data'!$A14, Sheet11!$A$2:$AF$799, MATCH('full data'!R$1, Sheet11!$A$1:$AF$1, 0), FALSE)</f>
        <v>11</v>
      </c>
      <c r="S14">
        <f>VLOOKUP('full data'!$A14, Sheet11!$A$2:$AF$799, MATCH('full data'!S$1, Sheet11!$A$1:$AF$1, 0), FALSE)</f>
        <v>6</v>
      </c>
      <c r="T14">
        <f>VLOOKUP('full data'!$A14, Sheet11!$A$2:$AF$799, MATCH('full data'!T$1, Sheet11!$A$1:$AF$1, 0), FALSE)</f>
        <v>0</v>
      </c>
      <c r="U14">
        <f>VLOOKUP('full data'!$A14, Sheet11!$A$2:$AF$799, MATCH('full data'!U$1, Sheet11!$A$1:$AF$1, 0), FALSE)</f>
        <v>0.6470588235294118</v>
      </c>
      <c r="V14">
        <f>VLOOKUP('full data'!$A14, Sheet11!$A$2:$AF$799, MATCH('full data'!V$1, Sheet11!$A$1:$AF$1, 0), FALSE)</f>
        <v>0.34759358288770048</v>
      </c>
      <c r="W14">
        <f>VLOOKUP('full data'!$A14, Sheet11!$A$2:$AF$799, MATCH('full data'!W$1, Sheet11!$A$1:$AF$1, 0), FALSE)</f>
        <v>0.4671280276816609</v>
      </c>
      <c r="X14" t="str">
        <f>VLOOKUP('full data'!$A14, Sheet11!$A$2:$AF$799, MATCH('full data'!X$1, Sheet11!$A$1:$AF$1, 0), FALSE)</f>
        <v>5</v>
      </c>
      <c r="Y14">
        <f>VLOOKUP('full data'!$A14, Sheet11!$A$2:$AF$799, MATCH('full data'!Y$1, Sheet11!$A$1:$AF$1, 0), FALSE)</f>
        <v>2</v>
      </c>
      <c r="Z14" t="str">
        <f>VLOOKUP('full data'!$A14, Sheet11!$A$2:$AF$799, MATCH('full data'!Z$1, Sheet11!$A$1:$AF$1, 0), FALSE)</f>
        <v>AFC West</v>
      </c>
      <c r="AA14" t="s">
        <v>891</v>
      </c>
      <c r="AB14">
        <f>VLOOKUP('full data'!$A14, Sheet11!$A$2:$AF$799, MATCH('full data'!AB$1, Sheet11!$A$1:$AF$1, 0), FALSE)</f>
        <v>0.19298245614035089</v>
      </c>
      <c r="AC14">
        <f>VLOOKUP('full data'!$A14, Sheet11!$A$2:$AF$799, MATCH('full data'!AC$1, Sheet11!$A$1:$AF$1, 0), FALSE)</f>
        <v>0.13207547169811321</v>
      </c>
      <c r="AD14" t="str">
        <f>VLOOKUP('full data'!$A14, Sheet11!$A$2:$AF$799, MATCH('full data'!AD$1, Sheet11!$A$1:$AF$1, 0), FALSE)</f>
        <v>0</v>
      </c>
      <c r="AE14" t="str">
        <f>VLOOKUP('full data'!$A14, Sheet11!$A$2:$AF$799, MATCH('full data'!AE$1, Sheet11!$A$1:$AF$1, 0), FALSE)</f>
        <v>0</v>
      </c>
      <c r="AF14">
        <f>VLOOKUP('full data'!$A14, Sheet11!$A$2:$AF$799, MATCH('full data'!AF$1, Sheet11!$A$1:$AF$1, 0), FALSE)</f>
        <v>0.1764705882352941</v>
      </c>
      <c r="AG14">
        <f>VLOOKUP('full data'!$A14, Sheet11!$A$2:$AF$799, MATCH('full data'!AG$1, Sheet11!$A$1:$AF$1, 0), FALSE)</f>
        <v>0.5</v>
      </c>
      <c r="AH14" s="3">
        <f>VLOOKUP('full data'!$A14, Sheet11!$A$2:$AF$799, MATCH('full data'!AH$1, Sheet11!$A$1:$AF$1, 0), FALSE)</f>
        <v>5.1119334259094741E-2</v>
      </c>
      <c r="AI14" s="2">
        <f t="shared" si="0"/>
        <v>0.55720852866403103</v>
      </c>
      <c r="AJ14" s="2">
        <f>AH14/SUMIFS($AH$2:$AH$799, $B$2:$B$799, B14)</f>
        <v>1.6461018312103493E-2</v>
      </c>
      <c r="AK14">
        <f>IF(AJ14=_xlfn.MAXIFS($AJ$2:$AJ$799, $B$2:$B$799, B14, $AA$2:$AA$799, AA14), 1, 0)</f>
        <v>0</v>
      </c>
      <c r="AL14" s="2">
        <f>AJ14-AI14</f>
        <v>-0.54074751035192758</v>
      </c>
      <c r="AM14">
        <f>IF(AK14=AE14, 1, 0)</f>
        <v>0</v>
      </c>
    </row>
    <row r="15" spans="1:39" hidden="1" x14ac:dyDescent="0.45">
      <c r="A15" t="s">
        <v>862</v>
      </c>
      <c r="B15">
        <v>2024</v>
      </c>
      <c r="C15" t="s">
        <v>60</v>
      </c>
      <c r="D15" t="str">
        <f>VLOOKUP(C15, ids!$A$2:$B$37,2,FALSE)</f>
        <v>Denver Broncos</v>
      </c>
      <c r="E15">
        <f>VLOOKUP('full data'!$A15, Sheet11!$A$2:$AF$799, MATCH('full data'!E$1, Sheet11!$A$1:$AF$1, 0), FALSE)</f>
        <v>17</v>
      </c>
      <c r="F15">
        <f>VLOOKUP('full data'!$A15, Sheet11!$A$2:$AF$799, MATCH('full data'!F$1, Sheet11!$A$1:$AF$1, 0), FALSE)</f>
        <v>2.3548858784050761</v>
      </c>
      <c r="G15">
        <f>VLOOKUP('full data'!$A15, Sheet11!$A$2:$AF$799, MATCH('full data'!G$1, Sheet11!$A$1:$AF$1, 0), FALSE)</f>
        <v>-0.84458869825464</v>
      </c>
      <c r="H15">
        <f>VLOOKUP('full data'!$A15, Sheet11!$A$2:$AF$799, MATCH('full data'!H$1, Sheet11!$A$1:$AF$1, 0), FALSE)</f>
        <v>4.4812330612215394</v>
      </c>
      <c r="I15">
        <f>VLOOKUP('full data'!$A15, Sheet11!$A$2:$AF$799, MATCH('full data'!I$1, Sheet11!$A$1:$AF$1, 0), FALSE)</f>
        <v>55.352941176470587</v>
      </c>
      <c r="J15">
        <f>VLOOKUP('full data'!$A15, Sheet11!$A$2:$AF$799, MATCH('full data'!J$1, Sheet11!$A$1:$AF$1, 0), FALSE)</f>
        <v>0.91176470588235292</v>
      </c>
      <c r="K15">
        <f>VLOOKUP('full data'!$A15, Sheet11!$A$2:$AF$799, MATCH('full data'!K$1, Sheet11!$A$1:$AF$1, 0), FALSE)</f>
        <v>-11.647058823529409</v>
      </c>
      <c r="L15">
        <f>VLOOKUP('full data'!$A15, Sheet11!$A$2:$AF$799, MATCH('full data'!L$1, Sheet11!$A$1:$AF$1, 0), FALSE)</f>
        <v>0.70588235294117652</v>
      </c>
      <c r="M15">
        <f>VLOOKUP('full data'!$A15, Sheet11!$A$2:$AF$799, MATCH('full data'!M$1, Sheet11!$A$1:$AF$1, 0), FALSE)</f>
        <v>0.52941176470588236</v>
      </c>
      <c r="N15">
        <f>VLOOKUP('full data'!$A15, Sheet11!$A$2:$AF$799, MATCH('full data'!N$1, Sheet11!$A$1:$AF$1, 0), FALSE)</f>
        <v>0.88235294117647056</v>
      </c>
      <c r="O15">
        <f>VLOOKUP('full data'!$A15, Sheet11!$A$2:$AF$799, MATCH('full data'!O$1, Sheet11!$A$1:$AF$1, 0), FALSE)</f>
        <v>21.17647058823529</v>
      </c>
      <c r="P15">
        <f>VLOOKUP('full data'!$A15, Sheet11!$A$2:$AF$799, MATCH('full data'!P$1, Sheet11!$A$1:$AF$1, 0), FALSE)</f>
        <v>0.88235294117647067</v>
      </c>
      <c r="Q15">
        <f>VLOOKUP('full data'!$A15, Sheet11!$A$2:$AF$799, MATCH('full data'!Q$1, Sheet11!$A$1:$AF$1, 0), FALSE)</f>
        <v>1.411764705882353</v>
      </c>
      <c r="R15">
        <f>VLOOKUP('full data'!$A15, Sheet11!$A$2:$AF$799, MATCH('full data'!R$1, Sheet11!$A$1:$AF$1, 0), FALSE)</f>
        <v>10</v>
      </c>
      <c r="S15">
        <f>VLOOKUP('full data'!$A15, Sheet11!$A$2:$AF$799, MATCH('full data'!S$1, Sheet11!$A$1:$AF$1, 0), FALSE)</f>
        <v>7</v>
      </c>
      <c r="T15">
        <f>VLOOKUP('full data'!$A15, Sheet11!$A$2:$AF$799, MATCH('full data'!T$1, Sheet11!$A$1:$AF$1, 0), FALSE)</f>
        <v>0</v>
      </c>
      <c r="U15">
        <f>VLOOKUP('full data'!$A15, Sheet11!$A$2:$AF$799, MATCH('full data'!U$1, Sheet11!$A$1:$AF$1, 0), FALSE)</f>
        <v>0.58823529411764708</v>
      </c>
      <c r="V15">
        <f>VLOOKUP('full data'!$A15, Sheet11!$A$2:$AF$799, MATCH('full data'!V$1, Sheet11!$A$1:$AF$1, 0), FALSE)</f>
        <v>0.39411764705882352</v>
      </c>
      <c r="W15">
        <f>VLOOKUP('full data'!$A15, Sheet11!$A$2:$AF$799, MATCH('full data'!W$1, Sheet11!$A$1:$AF$1, 0), FALSE)</f>
        <v>0.5017301038062284</v>
      </c>
      <c r="X15" t="str">
        <f>VLOOKUP('full data'!$A15, Sheet11!$A$2:$AF$799, MATCH('full data'!X$1, Sheet11!$A$1:$AF$1, 0), FALSE)</f>
        <v>7</v>
      </c>
      <c r="Y15">
        <f>VLOOKUP('full data'!$A15, Sheet11!$A$2:$AF$799, MATCH('full data'!Y$1, Sheet11!$A$1:$AF$1, 0), FALSE)</f>
        <v>3</v>
      </c>
      <c r="Z15" t="str">
        <f>VLOOKUP('full data'!$A15, Sheet11!$A$2:$AF$799, MATCH('full data'!Z$1, Sheet11!$A$1:$AF$1, 0), FALSE)</f>
        <v>AFC West</v>
      </c>
      <c r="AA15" t="s">
        <v>891</v>
      </c>
      <c r="AB15">
        <f>VLOOKUP('full data'!$A15, Sheet11!$A$2:$AF$799, MATCH('full data'!AB$1, Sheet11!$A$1:$AF$1, 0), FALSE)</f>
        <v>0.23076923076923081</v>
      </c>
      <c r="AC15">
        <f>VLOOKUP('full data'!$A15, Sheet11!$A$2:$AF$799, MATCH('full data'!AC$1, Sheet11!$A$1:$AF$1, 0), FALSE)</f>
        <v>0.20930232558139539</v>
      </c>
      <c r="AD15" t="str">
        <f>VLOOKUP('full data'!$A15, Sheet11!$A$2:$AF$799, MATCH('full data'!AD$1, Sheet11!$A$1:$AF$1, 0), FALSE)</f>
        <v>0</v>
      </c>
      <c r="AE15" t="str">
        <f>VLOOKUP('full data'!$A15, Sheet11!$A$2:$AF$799, MATCH('full data'!AE$1, Sheet11!$A$1:$AF$1, 0), FALSE)</f>
        <v>0</v>
      </c>
      <c r="AF15">
        <f>VLOOKUP('full data'!$A15, Sheet11!$A$2:$AF$799, MATCH('full data'!AF$1, Sheet11!$A$1:$AF$1, 0), FALSE)</f>
        <v>0.1764705882352941</v>
      </c>
      <c r="AG15">
        <f>VLOOKUP('full data'!$A15, Sheet11!$A$2:$AF$799, MATCH('full data'!AG$1, Sheet11!$A$1:$AF$1, 0), FALSE)</f>
        <v>0.5</v>
      </c>
      <c r="AH15" s="3">
        <f>VLOOKUP('full data'!$A15, Sheet11!$A$2:$AF$799, MATCH('full data'!AH$1, Sheet11!$A$1:$AF$1, 0), FALSE)</f>
        <v>3.7393532119605673E-2</v>
      </c>
      <c r="AI15" s="2">
        <f t="shared" si="0"/>
        <v>0.55720852866403103</v>
      </c>
      <c r="AJ15" s="2">
        <f>AH15/SUMIFS($AH$2:$AH$799, $B$2:$B$799, B15)</f>
        <v>1.2041150885401995E-2</v>
      </c>
      <c r="AK15">
        <f>IF(AJ15=_xlfn.MAXIFS($AJ$2:$AJ$799, $B$2:$B$799, B15, $AA$2:$AA$799, AA15), 1, 0)</f>
        <v>0</v>
      </c>
      <c r="AL15" s="2">
        <f>AJ15-AI15</f>
        <v>-0.545167377778629</v>
      </c>
      <c r="AM15">
        <f>IF(AK15=AE15, 1, 0)</f>
        <v>0</v>
      </c>
    </row>
    <row r="16" spans="1:39" hidden="1" x14ac:dyDescent="0.45">
      <c r="A16" t="s">
        <v>869</v>
      </c>
      <c r="B16">
        <v>2024</v>
      </c>
      <c r="C16" t="s">
        <v>192</v>
      </c>
      <c r="D16" t="str">
        <f>VLOOKUP(C16, ids!$A$2:$B$37,2,FALSE)</f>
        <v>Los Angeles Rams</v>
      </c>
      <c r="E16">
        <f>VLOOKUP('full data'!$A16, Sheet11!$A$2:$AF$799, MATCH('full data'!E$1, Sheet11!$A$1:$AF$1, 0), FALSE)</f>
        <v>17</v>
      </c>
      <c r="F16">
        <f>VLOOKUP('full data'!$A16, Sheet11!$A$2:$AF$799, MATCH('full data'!F$1, Sheet11!$A$1:$AF$1, 0), FALSE)</f>
        <v>2.023957700438046</v>
      </c>
      <c r="G16">
        <f>VLOOKUP('full data'!$A16, Sheet11!$A$2:$AF$799, MATCH('full data'!G$1, Sheet11!$A$1:$AF$1, 0), FALSE)</f>
        <v>-1.716676986399319</v>
      </c>
      <c r="H16">
        <f>VLOOKUP('full data'!$A16, Sheet11!$A$2:$AF$799, MATCH('full data'!H$1, Sheet11!$A$1:$AF$1, 0), FALSE)</f>
        <v>6.0527077944572358</v>
      </c>
      <c r="I16">
        <f>VLOOKUP('full data'!$A16, Sheet11!$A$2:$AF$799, MATCH('full data'!I$1, Sheet11!$A$1:$AF$1, 0), FALSE)</f>
        <v>46.941176470588232</v>
      </c>
      <c r="J16">
        <f>VLOOKUP('full data'!$A16, Sheet11!$A$2:$AF$799, MATCH('full data'!J$1, Sheet11!$A$1:$AF$1, 0), FALSE)</f>
        <v>0.8529411764705882</v>
      </c>
      <c r="K16">
        <f>VLOOKUP('full data'!$A16, Sheet11!$A$2:$AF$799, MATCH('full data'!K$1, Sheet11!$A$1:$AF$1, 0), FALSE)</f>
        <v>-13.41176470588235</v>
      </c>
      <c r="L16">
        <f>VLOOKUP('full data'!$A16, Sheet11!$A$2:$AF$799, MATCH('full data'!L$1, Sheet11!$A$1:$AF$1, 0), FALSE)</f>
        <v>0.52941176470588236</v>
      </c>
      <c r="M16">
        <f>VLOOKUP('full data'!$A16, Sheet11!$A$2:$AF$799, MATCH('full data'!M$1, Sheet11!$A$1:$AF$1, 0), FALSE)</f>
        <v>0.41176470588235292</v>
      </c>
      <c r="N16">
        <f>VLOOKUP('full data'!$A16, Sheet11!$A$2:$AF$799, MATCH('full data'!N$1, Sheet11!$A$1:$AF$1, 0), FALSE)</f>
        <v>0.76470588235294112</v>
      </c>
      <c r="O16">
        <f>VLOOKUP('full data'!$A16, Sheet11!$A$2:$AF$799, MATCH('full data'!O$1, Sheet11!$A$1:$AF$1, 0), FALSE)</f>
        <v>18.411764705882351</v>
      </c>
      <c r="P16">
        <f>VLOOKUP('full data'!$A16, Sheet11!$A$2:$AF$799, MATCH('full data'!P$1, Sheet11!$A$1:$AF$1, 0), FALSE)</f>
        <v>0.82352941176470595</v>
      </c>
      <c r="Q16">
        <f>VLOOKUP('full data'!$A16, Sheet11!$A$2:$AF$799, MATCH('full data'!Q$1, Sheet11!$A$1:$AF$1, 0), FALSE)</f>
        <v>1.1764705882352939</v>
      </c>
      <c r="R16">
        <f>VLOOKUP('full data'!$A16, Sheet11!$A$2:$AF$799, MATCH('full data'!R$1, Sheet11!$A$1:$AF$1, 0), FALSE)</f>
        <v>10</v>
      </c>
      <c r="S16">
        <f>VLOOKUP('full data'!$A16, Sheet11!$A$2:$AF$799, MATCH('full data'!S$1, Sheet11!$A$1:$AF$1, 0), FALSE)</f>
        <v>7</v>
      </c>
      <c r="T16">
        <f>VLOOKUP('full data'!$A16, Sheet11!$A$2:$AF$799, MATCH('full data'!T$1, Sheet11!$A$1:$AF$1, 0), FALSE)</f>
        <v>0</v>
      </c>
      <c r="U16">
        <f>VLOOKUP('full data'!$A16, Sheet11!$A$2:$AF$799, MATCH('full data'!U$1, Sheet11!$A$1:$AF$1, 0), FALSE)</f>
        <v>0.58823529411764708</v>
      </c>
      <c r="V16">
        <f>VLOOKUP('full data'!$A16, Sheet11!$A$2:$AF$799, MATCH('full data'!V$1, Sheet11!$A$1:$AF$1, 0), FALSE)</f>
        <v>0.44117647058823528</v>
      </c>
      <c r="W16">
        <f>VLOOKUP('full data'!$A16, Sheet11!$A$2:$AF$799, MATCH('full data'!W$1, Sheet11!$A$1:$AF$1, 0), FALSE)</f>
        <v>0.50519031141868509</v>
      </c>
      <c r="X16" t="str">
        <f>VLOOKUP('full data'!$A16, Sheet11!$A$2:$AF$799, MATCH('full data'!X$1, Sheet11!$A$1:$AF$1, 0), FALSE)</f>
        <v>4</v>
      </c>
      <c r="Y16">
        <f>VLOOKUP('full data'!$A16, Sheet11!$A$2:$AF$799, MATCH('full data'!Y$1, Sheet11!$A$1:$AF$1, 0), FALSE)</f>
        <v>1</v>
      </c>
      <c r="Z16" t="str">
        <f>VLOOKUP('full data'!$A16, Sheet11!$A$2:$AF$799, MATCH('full data'!Z$1, Sheet11!$A$1:$AF$1, 0), FALSE)</f>
        <v>NFC West</v>
      </c>
      <c r="AA16" t="s">
        <v>892</v>
      </c>
      <c r="AB16">
        <f>VLOOKUP('full data'!$A16, Sheet11!$A$2:$AF$799, MATCH('full data'!AB$1, Sheet11!$A$1:$AF$1, 0), FALSE)</f>
        <v>0.16455696202531639</v>
      </c>
      <c r="AC16">
        <f>VLOOKUP('full data'!$A16, Sheet11!$A$2:$AF$799, MATCH('full data'!AC$1, Sheet11!$A$1:$AF$1, 0), FALSE)</f>
        <v>0.23684210526315791</v>
      </c>
      <c r="AD16" t="str">
        <f>VLOOKUP('full data'!$A16, Sheet11!$A$2:$AF$799, MATCH('full data'!AD$1, Sheet11!$A$1:$AF$1, 0), FALSE)</f>
        <v>0</v>
      </c>
      <c r="AE16" t="str">
        <f>VLOOKUP('full data'!$A16, Sheet11!$A$2:$AF$799, MATCH('full data'!AE$1, Sheet11!$A$1:$AF$1, 0), FALSE)</f>
        <v>0</v>
      </c>
      <c r="AF16">
        <f>VLOOKUP('full data'!$A16, Sheet11!$A$2:$AF$799, MATCH('full data'!AF$1, Sheet11!$A$1:$AF$1, 0), FALSE)</f>
        <v>0.29411764705882348</v>
      </c>
      <c r="AG16">
        <f>VLOOKUP('full data'!$A16, Sheet11!$A$2:$AF$799, MATCH('full data'!AG$1, Sheet11!$A$1:$AF$1, 0), FALSE)</f>
        <v>0.5</v>
      </c>
      <c r="AH16" s="3">
        <f>VLOOKUP('full data'!$A16, Sheet11!$A$2:$AF$799, MATCH('full data'!AH$1, Sheet11!$A$1:$AF$1, 0), FALSE)</f>
        <v>2.2220115901135269E-2</v>
      </c>
      <c r="AI16" s="2">
        <f t="shared" si="0"/>
        <v>0.58578200727551322</v>
      </c>
      <c r="AJ16" s="2">
        <f>AH16/SUMIFS($AH$2:$AH$799, $B$2:$B$799, B16)</f>
        <v>7.1551349415427019E-3</v>
      </c>
      <c r="AK16">
        <f>IF(AJ16=_xlfn.MAXIFS($AJ$2:$AJ$799, $B$2:$B$799, B16, $AA$2:$AA$799, AA16), 1, 0)</f>
        <v>0</v>
      </c>
      <c r="AL16" s="2">
        <f>AJ16-AI16</f>
        <v>-0.57862687233397048</v>
      </c>
      <c r="AM16">
        <f>IF(AK16=AE16, 1, 0)</f>
        <v>0</v>
      </c>
    </row>
    <row r="17" spans="1:39" hidden="1" x14ac:dyDescent="0.45">
      <c r="A17" t="s">
        <v>859</v>
      </c>
      <c r="B17">
        <v>2024</v>
      </c>
      <c r="C17" t="s">
        <v>53</v>
      </c>
      <c r="D17" t="str">
        <f>VLOOKUP(C17, ids!$A$2:$B$37,2,FALSE)</f>
        <v>Cincinnati Bengals</v>
      </c>
      <c r="E17">
        <f>VLOOKUP('full data'!$A17, Sheet11!$A$2:$AF$799, MATCH('full data'!E$1, Sheet11!$A$1:$AF$1, 0), FALSE)</f>
        <v>17</v>
      </c>
      <c r="F17">
        <f>VLOOKUP('full data'!$A17, Sheet11!$A$2:$AF$799, MATCH('full data'!F$1, Sheet11!$A$1:$AF$1, 0), FALSE)</f>
        <v>6.7721738484973857</v>
      </c>
      <c r="G17">
        <f>VLOOKUP('full data'!$A17, Sheet11!$A$2:$AF$799, MATCH('full data'!G$1, Sheet11!$A$1:$AF$1, 0), FALSE)</f>
        <v>-0.55962914166324729</v>
      </c>
      <c r="H17">
        <f>VLOOKUP('full data'!$A17, Sheet11!$A$2:$AF$799, MATCH('full data'!H$1, Sheet11!$A$1:$AF$1, 0), FALSE)</f>
        <v>12.984915903635679</v>
      </c>
      <c r="I17">
        <f>VLOOKUP('full data'!$A17, Sheet11!$A$2:$AF$799, MATCH('full data'!I$1, Sheet11!$A$1:$AF$1, 0), FALSE)</f>
        <v>45.882352941176471</v>
      </c>
      <c r="J17">
        <f>VLOOKUP('full data'!$A17, Sheet11!$A$2:$AF$799, MATCH('full data'!J$1, Sheet11!$A$1:$AF$1, 0), FALSE)</f>
        <v>0.75757575757575757</v>
      </c>
      <c r="K17">
        <f>VLOOKUP('full data'!$A17, Sheet11!$A$2:$AF$799, MATCH('full data'!K$1, Sheet11!$A$1:$AF$1, 0), FALSE)</f>
        <v>-16.352941176470591</v>
      </c>
      <c r="L17">
        <f>VLOOKUP('full data'!$A17, Sheet11!$A$2:$AF$799, MATCH('full data'!L$1, Sheet11!$A$1:$AF$1, 0), FALSE)</f>
        <v>0.52941176470588236</v>
      </c>
      <c r="M17">
        <f>VLOOKUP('full data'!$A17, Sheet11!$A$2:$AF$799, MATCH('full data'!M$1, Sheet11!$A$1:$AF$1, 0), FALSE)</f>
        <v>0.58823529411764708</v>
      </c>
      <c r="N17">
        <f>VLOOKUP('full data'!$A17, Sheet11!$A$2:$AF$799, MATCH('full data'!N$1, Sheet11!$A$1:$AF$1, 0), FALSE)</f>
        <v>0.88235294117647056</v>
      </c>
      <c r="O17">
        <f>VLOOKUP('full data'!$A17, Sheet11!$A$2:$AF$799, MATCH('full data'!O$1, Sheet11!$A$1:$AF$1, 0), FALSE)</f>
        <v>12.76470588235294</v>
      </c>
      <c r="P17">
        <f>VLOOKUP('full data'!$A17, Sheet11!$A$2:$AF$799, MATCH('full data'!P$1, Sheet11!$A$1:$AF$1, 0), FALSE)</f>
        <v>0.94117647058823528</v>
      </c>
      <c r="Q17">
        <f>VLOOKUP('full data'!$A17, Sheet11!$A$2:$AF$799, MATCH('full data'!Q$1, Sheet11!$A$1:$AF$1, 0), FALSE)</f>
        <v>1.470588235294118</v>
      </c>
      <c r="R17">
        <f>VLOOKUP('full data'!$A17, Sheet11!$A$2:$AF$799, MATCH('full data'!R$1, Sheet11!$A$1:$AF$1, 0), FALSE)</f>
        <v>9</v>
      </c>
      <c r="S17">
        <f>VLOOKUP('full data'!$A17, Sheet11!$A$2:$AF$799, MATCH('full data'!S$1, Sheet11!$A$1:$AF$1, 0), FALSE)</f>
        <v>8</v>
      </c>
      <c r="T17">
        <f>VLOOKUP('full data'!$A17, Sheet11!$A$2:$AF$799, MATCH('full data'!T$1, Sheet11!$A$1:$AF$1, 0), FALSE)</f>
        <v>0</v>
      </c>
      <c r="U17">
        <f>VLOOKUP('full data'!$A17, Sheet11!$A$2:$AF$799, MATCH('full data'!U$1, Sheet11!$A$1:$AF$1, 0), FALSE)</f>
        <v>0.52941176470588236</v>
      </c>
      <c r="V17">
        <f>VLOOKUP('full data'!$A17, Sheet11!$A$2:$AF$799, MATCH('full data'!V$1, Sheet11!$A$1:$AF$1, 0), FALSE)</f>
        <v>0.31372549019607843</v>
      </c>
      <c r="W17">
        <f>VLOOKUP('full data'!$A17, Sheet11!$A$2:$AF$799, MATCH('full data'!W$1, Sheet11!$A$1:$AF$1, 0), FALSE)</f>
        <v>0.47750865051903107</v>
      </c>
      <c r="X17" t="str">
        <f>VLOOKUP('full data'!$A17, Sheet11!$A$2:$AF$799, MATCH('full data'!X$1, Sheet11!$A$1:$AF$1, 0), FALSE)</f>
        <v>0</v>
      </c>
      <c r="Y17">
        <f>VLOOKUP('full data'!$A17, Sheet11!$A$2:$AF$799, MATCH('full data'!Y$1, Sheet11!$A$1:$AF$1, 0), FALSE)</f>
        <v>3</v>
      </c>
      <c r="Z17" t="str">
        <f>VLOOKUP('full data'!$A17, Sheet11!$A$2:$AF$799, MATCH('full data'!Z$1, Sheet11!$A$1:$AF$1, 0), FALSE)</f>
        <v>AFC North</v>
      </c>
      <c r="AA17" t="s">
        <v>891</v>
      </c>
      <c r="AB17">
        <f>VLOOKUP('full data'!$A17, Sheet11!$A$2:$AF$799, MATCH('full data'!AB$1, Sheet11!$A$1:$AF$1, 0), FALSE)</f>
        <v>0.2</v>
      </c>
      <c r="AC17">
        <f>VLOOKUP('full data'!$A17, Sheet11!$A$2:$AF$799, MATCH('full data'!AC$1, Sheet11!$A$1:$AF$1, 0), FALSE)</f>
        <v>0.24</v>
      </c>
      <c r="AD17" t="str">
        <f>VLOOKUP('full data'!$A17, Sheet11!$A$2:$AF$799, MATCH('full data'!AD$1, Sheet11!$A$1:$AF$1, 0), FALSE)</f>
        <v>0</v>
      </c>
      <c r="AE17" t="str">
        <f>VLOOKUP('full data'!$A17, Sheet11!$A$2:$AF$799, MATCH('full data'!AE$1, Sheet11!$A$1:$AF$1, 0), FALSE)</f>
        <v>0</v>
      </c>
      <c r="AF17">
        <f>VLOOKUP('full data'!$A17, Sheet11!$A$2:$AF$799, MATCH('full data'!AF$1, Sheet11!$A$1:$AF$1, 0), FALSE)</f>
        <v>0.41176470588235292</v>
      </c>
      <c r="AG17">
        <f>VLOOKUP('full data'!$A17, Sheet11!$A$2:$AF$799, MATCH('full data'!AG$1, Sheet11!$A$1:$AF$1, 0), FALSE)</f>
        <v>0.5</v>
      </c>
      <c r="AH17" s="3">
        <f>VLOOKUP('full data'!$A17, Sheet11!$A$2:$AF$799, MATCH('full data'!AH$1, Sheet11!$A$1:$AF$1, 0), FALSE)</f>
        <v>1.0799774265538929E-2</v>
      </c>
      <c r="AI17" s="2">
        <f t="shared" si="0"/>
        <v>0.55720852866403103</v>
      </c>
      <c r="AJ17" s="2">
        <f>AH17/SUMIFS($AH$2:$AH$799, $B$2:$B$799, B17)</f>
        <v>3.4776525267441651E-3</v>
      </c>
      <c r="AK17">
        <f>IF(AJ17=_xlfn.MAXIFS($AJ$2:$AJ$799, $B$2:$B$799, B17, $AA$2:$AA$799, AA17), 1, 0)</f>
        <v>0</v>
      </c>
      <c r="AL17" s="2">
        <f>AJ17-AI17</f>
        <v>-0.55373087613728689</v>
      </c>
      <c r="AM17">
        <f>IF(AK17=AE17, 1, 0)</f>
        <v>0</v>
      </c>
    </row>
    <row r="18" spans="1:39" hidden="1" x14ac:dyDescent="0.45">
      <c r="A18" t="s">
        <v>861</v>
      </c>
      <c r="B18">
        <v>2024</v>
      </c>
      <c r="C18" t="s">
        <v>57</v>
      </c>
      <c r="D18" t="str">
        <f>VLOOKUP(C18, ids!$A$2:$B$37,2,FALSE)</f>
        <v>Dallas Cowboys</v>
      </c>
      <c r="E18">
        <f>VLOOKUP('full data'!$A18, Sheet11!$A$2:$AF$799, MATCH('full data'!E$1, Sheet11!$A$1:$AF$1, 0), FALSE)</f>
        <v>17</v>
      </c>
      <c r="F18">
        <f>VLOOKUP('full data'!$A18, Sheet11!$A$2:$AF$799, MATCH('full data'!F$1, Sheet11!$A$1:$AF$1, 0), FALSE)</f>
        <v>-2.71630945038314</v>
      </c>
      <c r="G18">
        <f>VLOOKUP('full data'!$A18, Sheet11!$A$2:$AF$799, MATCH('full data'!G$1, Sheet11!$A$1:$AF$1, 0), FALSE)</f>
        <v>-3.0429754792718171</v>
      </c>
      <c r="H18">
        <f>VLOOKUP('full data'!$A18, Sheet11!$A$2:$AF$799, MATCH('full data'!H$1, Sheet11!$A$1:$AF$1, 0), FALSE)</f>
        <v>0.80063879762036594</v>
      </c>
      <c r="I18">
        <f>VLOOKUP('full data'!$A18, Sheet11!$A$2:$AF$799, MATCH('full data'!I$1, Sheet11!$A$1:$AF$1, 0), FALSE)</f>
        <v>54.176470588235297</v>
      </c>
      <c r="J18">
        <f>VLOOKUP('full data'!$A18, Sheet11!$A$2:$AF$799, MATCH('full data'!J$1, Sheet11!$A$1:$AF$1, 0), FALSE)</f>
        <v>0.85106382978723405</v>
      </c>
      <c r="K18">
        <f>VLOOKUP('full data'!$A18, Sheet11!$A$2:$AF$799, MATCH('full data'!K$1, Sheet11!$A$1:$AF$1, 0), FALSE)</f>
        <v>-13.52941176470588</v>
      </c>
      <c r="L18">
        <f>VLOOKUP('full data'!$A18, Sheet11!$A$2:$AF$799, MATCH('full data'!L$1, Sheet11!$A$1:$AF$1, 0), FALSE)</f>
        <v>0.82352941176470584</v>
      </c>
      <c r="M18">
        <f>VLOOKUP('full data'!$A18, Sheet11!$A$2:$AF$799, MATCH('full data'!M$1, Sheet11!$A$1:$AF$1, 0), FALSE)</f>
        <v>0.52941176470588236</v>
      </c>
      <c r="N18">
        <f>VLOOKUP('full data'!$A18, Sheet11!$A$2:$AF$799, MATCH('full data'!N$1, Sheet11!$A$1:$AF$1, 0), FALSE)</f>
        <v>0.76470588235294112</v>
      </c>
      <c r="O18">
        <f>VLOOKUP('full data'!$A18, Sheet11!$A$2:$AF$799, MATCH('full data'!O$1, Sheet11!$A$1:$AF$1, 0), FALSE)</f>
        <v>19.411764705882351</v>
      </c>
      <c r="P18">
        <f>VLOOKUP('full data'!$A18, Sheet11!$A$2:$AF$799, MATCH('full data'!P$1, Sheet11!$A$1:$AF$1, 0), FALSE)</f>
        <v>1.2352941176470591</v>
      </c>
      <c r="Q18">
        <f>VLOOKUP('full data'!$A18, Sheet11!$A$2:$AF$799, MATCH('full data'!Q$1, Sheet11!$A$1:$AF$1, 0), FALSE)</f>
        <v>1.2941176470588229</v>
      </c>
      <c r="R18">
        <f>VLOOKUP('full data'!$A18, Sheet11!$A$2:$AF$799, MATCH('full data'!R$1, Sheet11!$A$1:$AF$1, 0), FALSE)</f>
        <v>7</v>
      </c>
      <c r="S18">
        <f>VLOOKUP('full data'!$A18, Sheet11!$A$2:$AF$799, MATCH('full data'!S$1, Sheet11!$A$1:$AF$1, 0), FALSE)</f>
        <v>10</v>
      </c>
      <c r="T18">
        <f>VLOOKUP('full data'!$A18, Sheet11!$A$2:$AF$799, MATCH('full data'!T$1, Sheet11!$A$1:$AF$1, 0), FALSE)</f>
        <v>0</v>
      </c>
      <c r="U18">
        <f>VLOOKUP('full data'!$A18, Sheet11!$A$2:$AF$799, MATCH('full data'!U$1, Sheet11!$A$1:$AF$1, 0), FALSE)</f>
        <v>0.41176470588235292</v>
      </c>
      <c r="V18">
        <f>VLOOKUP('full data'!$A18, Sheet11!$A$2:$AF$799, MATCH('full data'!V$1, Sheet11!$A$1:$AF$1, 0), FALSE)</f>
        <v>0.38655462184873951</v>
      </c>
      <c r="W18">
        <f>VLOOKUP('full data'!$A18, Sheet11!$A$2:$AF$799, MATCH('full data'!W$1, Sheet11!$A$1:$AF$1, 0), FALSE)</f>
        <v>0.52249134948096887</v>
      </c>
      <c r="X18" t="str">
        <f>VLOOKUP('full data'!$A18, Sheet11!$A$2:$AF$799, MATCH('full data'!X$1, Sheet11!$A$1:$AF$1, 0), FALSE)</f>
        <v>0</v>
      </c>
      <c r="Y18">
        <f>VLOOKUP('full data'!$A18, Sheet11!$A$2:$AF$799, MATCH('full data'!Y$1, Sheet11!$A$1:$AF$1, 0), FALSE)</f>
        <v>3</v>
      </c>
      <c r="Z18" t="str">
        <f>VLOOKUP('full data'!$A18, Sheet11!$A$2:$AF$799, MATCH('full data'!Z$1, Sheet11!$A$1:$AF$1, 0), FALSE)</f>
        <v>NFC East</v>
      </c>
      <c r="AA18" t="s">
        <v>892</v>
      </c>
      <c r="AB18">
        <f>VLOOKUP('full data'!$A18, Sheet11!$A$2:$AF$799, MATCH('full data'!AB$1, Sheet11!$A$1:$AF$1, 0), FALSE)</f>
        <v>0.25</v>
      </c>
      <c r="AC18">
        <f>VLOOKUP('full data'!$A18, Sheet11!$A$2:$AF$799, MATCH('full data'!AC$1, Sheet11!$A$1:$AF$1, 0), FALSE)</f>
        <v>0.25</v>
      </c>
      <c r="AD18" t="str">
        <f>VLOOKUP('full data'!$A18, Sheet11!$A$2:$AF$799, MATCH('full data'!AD$1, Sheet11!$A$1:$AF$1, 0), FALSE)</f>
        <v>0</v>
      </c>
      <c r="AE18" t="str">
        <f>VLOOKUP('full data'!$A18, Sheet11!$A$2:$AF$799, MATCH('full data'!AE$1, Sheet11!$A$1:$AF$1, 0), FALSE)</f>
        <v>0</v>
      </c>
      <c r="AF18">
        <f>VLOOKUP('full data'!$A18, Sheet11!$A$2:$AF$799, MATCH('full data'!AF$1, Sheet11!$A$1:$AF$1, 0), FALSE)</f>
        <v>0.41176470588235292</v>
      </c>
      <c r="AG18">
        <f>VLOOKUP('full data'!$A18, Sheet11!$A$2:$AF$799, MATCH('full data'!AG$1, Sheet11!$A$1:$AF$1, 0), FALSE)</f>
        <v>0.5</v>
      </c>
      <c r="AH18" s="3">
        <f>VLOOKUP('full data'!$A18, Sheet11!$A$2:$AF$799, MATCH('full data'!AH$1, Sheet11!$A$1:$AF$1, 0), FALSE)</f>
        <v>4.0924691254441339E-3</v>
      </c>
      <c r="AI18" s="2">
        <f t="shared" si="0"/>
        <v>0.58578200727551322</v>
      </c>
      <c r="AJ18" s="2">
        <f>AH18/SUMIFS($AH$2:$AH$799, $B$2:$B$799, B18)</f>
        <v>1.3178225067293165E-3</v>
      </c>
      <c r="AK18">
        <f>IF(AJ18=_xlfn.MAXIFS($AJ$2:$AJ$799, $B$2:$B$799, B18, $AA$2:$AA$799, AA18), 1, 0)</f>
        <v>0</v>
      </c>
      <c r="AL18" s="2">
        <f>AJ18-AI18</f>
        <v>-0.58446418476878392</v>
      </c>
      <c r="AM18">
        <f>IF(AK18=AE18, 1, 0)</f>
        <v>0</v>
      </c>
    </row>
    <row r="19" spans="1:39" hidden="1" x14ac:dyDescent="0.45">
      <c r="A19" t="s">
        <v>854</v>
      </c>
      <c r="B19">
        <v>2024</v>
      </c>
      <c r="C19" t="s">
        <v>37</v>
      </c>
      <c r="D19" t="str">
        <f>VLOOKUP(C19, ids!$A$2:$B$37,2,FALSE)</f>
        <v>Atlanta Falcons</v>
      </c>
      <c r="E19">
        <f>VLOOKUP('full data'!$A19, Sheet11!$A$2:$AF$799, MATCH('full data'!E$1, Sheet11!$A$1:$AF$1, 0), FALSE)</f>
        <v>17</v>
      </c>
      <c r="F19">
        <f>VLOOKUP('full data'!$A19, Sheet11!$A$2:$AF$799, MATCH('full data'!F$1, Sheet11!$A$1:$AF$1, 0), FALSE)</f>
        <v>2.0186286339693691</v>
      </c>
      <c r="G19">
        <f>VLOOKUP('full data'!$A19, Sheet11!$A$2:$AF$799, MATCH('full data'!G$1, Sheet11!$A$1:$AF$1, 0), FALSE)</f>
        <v>7.5538052128589382E-3</v>
      </c>
      <c r="H19">
        <f>VLOOKUP('full data'!$A19, Sheet11!$A$2:$AF$799, MATCH('full data'!H$1, Sheet11!$A$1:$AF$1, 0), FALSE)</f>
        <v>6.1261641860650284</v>
      </c>
      <c r="I19">
        <f>VLOOKUP('full data'!$A19, Sheet11!$A$2:$AF$799, MATCH('full data'!I$1, Sheet11!$A$1:$AF$1, 0), FALSE)</f>
        <v>48.705882352941167</v>
      </c>
      <c r="J19">
        <f>VLOOKUP('full data'!$A19, Sheet11!$A$2:$AF$799, MATCH('full data'!J$1, Sheet11!$A$1:$AF$1, 0), FALSE)</f>
        <v>0.70731707317073167</v>
      </c>
      <c r="K19">
        <f>VLOOKUP('full data'!$A19, Sheet11!$A$2:$AF$799, MATCH('full data'!K$1, Sheet11!$A$1:$AF$1, 0), FALSE)</f>
        <v>-12.647058823529409</v>
      </c>
      <c r="L19">
        <f>VLOOKUP('full data'!$A19, Sheet11!$A$2:$AF$799, MATCH('full data'!L$1, Sheet11!$A$1:$AF$1, 0), FALSE)</f>
        <v>1.117647058823529</v>
      </c>
      <c r="M19">
        <f>VLOOKUP('full data'!$A19, Sheet11!$A$2:$AF$799, MATCH('full data'!M$1, Sheet11!$A$1:$AF$1, 0), FALSE)</f>
        <v>0.35294117647058831</v>
      </c>
      <c r="N19">
        <f>VLOOKUP('full data'!$A19, Sheet11!$A$2:$AF$799, MATCH('full data'!N$1, Sheet11!$A$1:$AF$1, 0), FALSE)</f>
        <v>0.70588235294117652</v>
      </c>
      <c r="O19">
        <f>VLOOKUP('full data'!$A19, Sheet11!$A$2:$AF$799, MATCH('full data'!O$1, Sheet11!$A$1:$AF$1, 0), FALSE)</f>
        <v>11</v>
      </c>
      <c r="P19">
        <f>VLOOKUP('full data'!$A19, Sheet11!$A$2:$AF$799, MATCH('full data'!P$1, Sheet11!$A$1:$AF$1, 0), FALSE)</f>
        <v>1.2352941176470591</v>
      </c>
      <c r="Q19">
        <f>VLOOKUP('full data'!$A19, Sheet11!$A$2:$AF$799, MATCH('full data'!Q$1, Sheet11!$A$1:$AF$1, 0), FALSE)</f>
        <v>1.0588235294117649</v>
      </c>
      <c r="R19">
        <f>VLOOKUP('full data'!$A19, Sheet11!$A$2:$AF$799, MATCH('full data'!R$1, Sheet11!$A$1:$AF$1, 0), FALSE)</f>
        <v>8</v>
      </c>
      <c r="S19">
        <f>VLOOKUP('full data'!$A19, Sheet11!$A$2:$AF$799, MATCH('full data'!S$1, Sheet11!$A$1:$AF$1, 0), FALSE)</f>
        <v>9</v>
      </c>
      <c r="T19">
        <f>VLOOKUP('full data'!$A19, Sheet11!$A$2:$AF$799, MATCH('full data'!T$1, Sheet11!$A$1:$AF$1, 0), FALSE)</f>
        <v>0</v>
      </c>
      <c r="U19">
        <f>VLOOKUP('full data'!$A19, Sheet11!$A$2:$AF$799, MATCH('full data'!U$1, Sheet11!$A$1:$AF$1, 0), FALSE)</f>
        <v>0.47058823529411759</v>
      </c>
      <c r="V19">
        <f>VLOOKUP('full data'!$A19, Sheet11!$A$2:$AF$799, MATCH('full data'!V$1, Sheet11!$A$1:$AF$1, 0), FALSE)</f>
        <v>0.4264705882352941</v>
      </c>
      <c r="W19">
        <f>VLOOKUP('full data'!$A19, Sheet11!$A$2:$AF$799, MATCH('full data'!W$1, Sheet11!$A$1:$AF$1, 0), FALSE)</f>
        <v>0.51903114186851207</v>
      </c>
      <c r="X19" t="str">
        <f>VLOOKUP('full data'!$A19, Sheet11!$A$2:$AF$799, MATCH('full data'!X$1, Sheet11!$A$1:$AF$1, 0), FALSE)</f>
        <v>0</v>
      </c>
      <c r="Y19">
        <f>VLOOKUP('full data'!$A19, Sheet11!$A$2:$AF$799, MATCH('full data'!Y$1, Sheet11!$A$1:$AF$1, 0), FALSE)</f>
        <v>2</v>
      </c>
      <c r="Z19" t="str">
        <f>VLOOKUP('full data'!$A19, Sheet11!$A$2:$AF$799, MATCH('full data'!Z$1, Sheet11!$A$1:$AF$1, 0), FALSE)</f>
        <v>NFC South</v>
      </c>
      <c r="AA19" t="s">
        <v>892</v>
      </c>
      <c r="AB19">
        <f>VLOOKUP('full data'!$A19, Sheet11!$A$2:$AF$799, MATCH('full data'!AB$1, Sheet11!$A$1:$AF$1, 0), FALSE)</f>
        <v>0.203125</v>
      </c>
      <c r="AC19">
        <f>VLOOKUP('full data'!$A19, Sheet11!$A$2:$AF$799, MATCH('full data'!AC$1, Sheet11!$A$1:$AF$1, 0), FALSE)</f>
        <v>0.22222222222222221</v>
      </c>
      <c r="AD19" t="str">
        <f>VLOOKUP('full data'!$A19, Sheet11!$A$2:$AF$799, MATCH('full data'!AD$1, Sheet11!$A$1:$AF$1, 0), FALSE)</f>
        <v>0</v>
      </c>
      <c r="AE19" t="str">
        <f>VLOOKUP('full data'!$A19, Sheet11!$A$2:$AF$799, MATCH('full data'!AE$1, Sheet11!$A$1:$AF$1, 0), FALSE)</f>
        <v>0</v>
      </c>
      <c r="AF19">
        <f>VLOOKUP('full data'!$A19, Sheet11!$A$2:$AF$799, MATCH('full data'!AF$1, Sheet11!$A$1:$AF$1, 0), FALSE)</f>
        <v>0.1176470588235294</v>
      </c>
      <c r="AG19">
        <f>VLOOKUP('full data'!$A19, Sheet11!$A$2:$AF$799, MATCH('full data'!AG$1, Sheet11!$A$1:$AF$1, 0), FALSE)</f>
        <v>0.5</v>
      </c>
      <c r="AH19" s="3">
        <f>VLOOKUP('full data'!$A19, Sheet11!$A$2:$AF$799, MATCH('full data'!AH$1, Sheet11!$A$1:$AF$1, 0), FALSE)</f>
        <v>3.3692860786984232E-3</v>
      </c>
      <c r="AI19" s="2">
        <f t="shared" si="0"/>
        <v>0.58578200727551322</v>
      </c>
      <c r="AJ19" s="2">
        <f>AH19/SUMIFS($AH$2:$AH$799, $B$2:$B$799, B19)</f>
        <v>1.0849491810489059E-3</v>
      </c>
      <c r="AK19">
        <f>IF(AJ19=_xlfn.MAXIFS($AJ$2:$AJ$799, $B$2:$B$799, B19, $AA$2:$AA$799, AA19), 1, 0)</f>
        <v>0</v>
      </c>
      <c r="AL19" s="2">
        <f>AJ19-AI19</f>
        <v>-0.58469705809446426</v>
      </c>
      <c r="AM19">
        <f>IF(AK19=AE19, 1, 0)</f>
        <v>0</v>
      </c>
    </row>
    <row r="20" spans="1:39" hidden="1" x14ac:dyDescent="0.45">
      <c r="A20" t="s">
        <v>866</v>
      </c>
      <c r="B20">
        <v>2024</v>
      </c>
      <c r="C20" t="s">
        <v>68</v>
      </c>
      <c r="D20" t="str">
        <f>VLOOKUP(C20, ids!$A$2:$B$37,2,FALSE)</f>
        <v>Indiannapolis Colts</v>
      </c>
      <c r="E20">
        <f>VLOOKUP('full data'!$A20, Sheet11!$A$2:$AF$799, MATCH('full data'!E$1, Sheet11!$A$1:$AF$1, 0), FALSE)</f>
        <v>17</v>
      </c>
      <c r="F20">
        <f>VLOOKUP('full data'!$A20, Sheet11!$A$2:$AF$799, MATCH('full data'!F$1, Sheet11!$A$1:$AF$1, 0), FALSE)</f>
        <v>-2.039245381626571</v>
      </c>
      <c r="G20">
        <f>VLOOKUP('full data'!$A20, Sheet11!$A$2:$AF$799, MATCH('full data'!G$1, Sheet11!$A$1:$AF$1, 0), FALSE)</f>
        <v>-1.252388216539829</v>
      </c>
      <c r="H20">
        <f>VLOOKUP('full data'!$A20, Sheet11!$A$2:$AF$799, MATCH('full data'!H$1, Sheet11!$A$1:$AF$1, 0), FALSE)</f>
        <v>2.048119566305</v>
      </c>
      <c r="I20">
        <f>VLOOKUP('full data'!$A20, Sheet11!$A$2:$AF$799, MATCH('full data'!I$1, Sheet11!$A$1:$AF$1, 0), FALSE)</f>
        <v>40.235294117647058</v>
      </c>
      <c r="J20">
        <f>VLOOKUP('full data'!$A20, Sheet11!$A$2:$AF$799, MATCH('full data'!J$1, Sheet11!$A$1:$AF$1, 0), FALSE)</f>
        <v>0.83783783783783783</v>
      </c>
      <c r="K20">
        <f>VLOOKUP('full data'!$A20, Sheet11!$A$2:$AF$799, MATCH('full data'!K$1, Sheet11!$A$1:$AF$1, 0), FALSE)</f>
        <v>-14</v>
      </c>
      <c r="L20">
        <f>VLOOKUP('full data'!$A20, Sheet11!$A$2:$AF$799, MATCH('full data'!L$1, Sheet11!$A$1:$AF$1, 0), FALSE)</f>
        <v>1.117647058823529</v>
      </c>
      <c r="M20">
        <f>VLOOKUP('full data'!$A20, Sheet11!$A$2:$AF$799, MATCH('full data'!M$1, Sheet11!$A$1:$AF$1, 0), FALSE)</f>
        <v>0.52941176470588236</v>
      </c>
      <c r="N20">
        <f>VLOOKUP('full data'!$A20, Sheet11!$A$2:$AF$799, MATCH('full data'!N$1, Sheet11!$A$1:$AF$1, 0), FALSE)</f>
        <v>0.94117647058823528</v>
      </c>
      <c r="O20">
        <f>VLOOKUP('full data'!$A20, Sheet11!$A$2:$AF$799, MATCH('full data'!O$1, Sheet11!$A$1:$AF$1, 0), FALSE)</f>
        <v>14.294117647058821</v>
      </c>
      <c r="P20">
        <f>VLOOKUP('full data'!$A20, Sheet11!$A$2:$AF$799, MATCH('full data'!P$1, Sheet11!$A$1:$AF$1, 0), FALSE)</f>
        <v>1.6470588235294119</v>
      </c>
      <c r="Q20">
        <f>VLOOKUP('full data'!$A20, Sheet11!$A$2:$AF$799, MATCH('full data'!Q$1, Sheet11!$A$1:$AF$1, 0), FALSE)</f>
        <v>1.470588235294118</v>
      </c>
      <c r="R20">
        <f>VLOOKUP('full data'!$A20, Sheet11!$A$2:$AF$799, MATCH('full data'!R$1, Sheet11!$A$1:$AF$1, 0), FALSE)</f>
        <v>8</v>
      </c>
      <c r="S20">
        <f>VLOOKUP('full data'!$A20, Sheet11!$A$2:$AF$799, MATCH('full data'!S$1, Sheet11!$A$1:$AF$1, 0), FALSE)</f>
        <v>9</v>
      </c>
      <c r="T20">
        <f>VLOOKUP('full data'!$A20, Sheet11!$A$2:$AF$799, MATCH('full data'!T$1, Sheet11!$A$1:$AF$1, 0), FALSE)</f>
        <v>0</v>
      </c>
      <c r="U20">
        <f>VLOOKUP('full data'!$A20, Sheet11!$A$2:$AF$799, MATCH('full data'!U$1, Sheet11!$A$1:$AF$1, 0), FALSE)</f>
        <v>0.47058823529411759</v>
      </c>
      <c r="V20">
        <f>VLOOKUP('full data'!$A20, Sheet11!$A$2:$AF$799, MATCH('full data'!V$1, Sheet11!$A$1:$AF$1, 0), FALSE)</f>
        <v>0.30882352941176472</v>
      </c>
      <c r="W20">
        <f>VLOOKUP('full data'!$A20, Sheet11!$A$2:$AF$799, MATCH('full data'!W$1, Sheet11!$A$1:$AF$1, 0), FALSE)</f>
        <v>0.45674740484429072</v>
      </c>
      <c r="X20" t="str">
        <f>VLOOKUP('full data'!$A20, Sheet11!$A$2:$AF$799, MATCH('full data'!X$1, Sheet11!$A$1:$AF$1, 0), FALSE)</f>
        <v>0</v>
      </c>
      <c r="Y20">
        <f>VLOOKUP('full data'!$A20, Sheet11!$A$2:$AF$799, MATCH('full data'!Y$1, Sheet11!$A$1:$AF$1, 0), FALSE)</f>
        <v>2</v>
      </c>
      <c r="Z20" t="str">
        <f>VLOOKUP('full data'!$A20, Sheet11!$A$2:$AF$799, MATCH('full data'!Z$1, Sheet11!$A$1:$AF$1, 0), FALSE)</f>
        <v>AFC South</v>
      </c>
      <c r="AA20" t="s">
        <v>891</v>
      </c>
      <c r="AB20">
        <f>VLOOKUP('full data'!$A20, Sheet11!$A$2:$AF$799, MATCH('full data'!AB$1, Sheet11!$A$1:$AF$1, 0), FALSE)</f>
        <v>0.1470588235294118</v>
      </c>
      <c r="AC20">
        <f>VLOOKUP('full data'!$A20, Sheet11!$A$2:$AF$799, MATCH('full data'!AC$1, Sheet11!$A$1:$AF$1, 0), FALSE)</f>
        <v>0.1785714285714286</v>
      </c>
      <c r="AD20" t="str">
        <f>VLOOKUP('full data'!$A20, Sheet11!$A$2:$AF$799, MATCH('full data'!AD$1, Sheet11!$A$1:$AF$1, 0), FALSE)</f>
        <v>0</v>
      </c>
      <c r="AE20" t="str">
        <f>VLOOKUP('full data'!$A20, Sheet11!$A$2:$AF$799, MATCH('full data'!AE$1, Sheet11!$A$1:$AF$1, 0), FALSE)</f>
        <v>0</v>
      </c>
      <c r="AF20">
        <f>VLOOKUP('full data'!$A20, Sheet11!$A$2:$AF$799, MATCH('full data'!AF$1, Sheet11!$A$1:$AF$1, 0), FALSE)</f>
        <v>0.52941176470588225</v>
      </c>
      <c r="AG20">
        <f>VLOOKUP('full data'!$A20, Sheet11!$A$2:$AF$799, MATCH('full data'!AG$1, Sheet11!$A$1:$AF$1, 0), FALSE)</f>
        <v>0.5</v>
      </c>
      <c r="AH20" s="3">
        <f>VLOOKUP('full data'!$A20, Sheet11!$A$2:$AF$799, MATCH('full data'!AH$1, Sheet11!$A$1:$AF$1, 0), FALSE)</f>
        <v>3.159893123139378E-3</v>
      </c>
      <c r="AI20" s="2">
        <f t="shared" si="0"/>
        <v>0.55720852866403103</v>
      </c>
      <c r="AJ20" s="2">
        <f>AH20/SUMIFS($AH$2:$AH$799, $B$2:$B$799, B20)</f>
        <v>1.0175222216442128E-3</v>
      </c>
      <c r="AK20">
        <f>IF(AJ20=_xlfn.MAXIFS($AJ$2:$AJ$799, $B$2:$B$799, B20, $AA$2:$AA$799, AA20), 1, 0)</f>
        <v>0</v>
      </c>
      <c r="AL20" s="2">
        <f>AJ20-AI20</f>
        <v>-0.55619100644238684</v>
      </c>
      <c r="AM20">
        <f>IF(AK20=AE20, 1, 0)</f>
        <v>0</v>
      </c>
    </row>
    <row r="21" spans="1:39" hidden="1" x14ac:dyDescent="0.45">
      <c r="A21" t="s">
        <v>872</v>
      </c>
      <c r="B21">
        <v>2024</v>
      </c>
      <c r="C21" t="s">
        <v>76</v>
      </c>
      <c r="D21" t="str">
        <f>VLOOKUP(C21, ids!$A$2:$B$37,2,FALSE)</f>
        <v>Miami Dolphins</v>
      </c>
      <c r="E21">
        <f>VLOOKUP('full data'!$A21, Sheet11!$A$2:$AF$799, MATCH('full data'!E$1, Sheet11!$A$1:$AF$1, 0), FALSE)</f>
        <v>17</v>
      </c>
      <c r="F21">
        <f>VLOOKUP('full data'!$A21, Sheet11!$A$2:$AF$799, MATCH('full data'!F$1, Sheet11!$A$1:$AF$1, 0), FALSE)</f>
        <v>2.5577580254037029</v>
      </c>
      <c r="G21">
        <f>VLOOKUP('full data'!$A21, Sheet11!$A$2:$AF$799, MATCH('full data'!G$1, Sheet11!$A$1:$AF$1, 0), FALSE)</f>
        <v>-4.9014001636798588</v>
      </c>
      <c r="H21">
        <f>VLOOKUP('full data'!$A21, Sheet11!$A$2:$AF$799, MATCH('full data'!H$1, Sheet11!$A$1:$AF$1, 0), FALSE)</f>
        <v>8.3042415325660279</v>
      </c>
      <c r="I21">
        <f>VLOOKUP('full data'!$A21, Sheet11!$A$2:$AF$799, MATCH('full data'!I$1, Sheet11!$A$1:$AF$1, 0), FALSE)</f>
        <v>54.470588235294123</v>
      </c>
      <c r="J21">
        <f>VLOOKUP('full data'!$A21, Sheet11!$A$2:$AF$799, MATCH('full data'!J$1, Sheet11!$A$1:$AF$1, 0), FALSE)</f>
        <v>0.90243902439024393</v>
      </c>
      <c r="K21">
        <f>VLOOKUP('full data'!$A21, Sheet11!$A$2:$AF$799, MATCH('full data'!K$1, Sheet11!$A$1:$AF$1, 0), FALSE)</f>
        <v>-17.588235294117649</v>
      </c>
      <c r="L21">
        <f>VLOOKUP('full data'!$A21, Sheet11!$A$2:$AF$799, MATCH('full data'!L$1, Sheet11!$A$1:$AF$1, 0), FALSE)</f>
        <v>0.58823529411764708</v>
      </c>
      <c r="M21">
        <f>VLOOKUP('full data'!$A21, Sheet11!$A$2:$AF$799, MATCH('full data'!M$1, Sheet11!$A$1:$AF$1, 0), FALSE)</f>
        <v>0.35294117647058831</v>
      </c>
      <c r="N21">
        <f>VLOOKUP('full data'!$A21, Sheet11!$A$2:$AF$799, MATCH('full data'!N$1, Sheet11!$A$1:$AF$1, 0), FALSE)</f>
        <v>0.58823529411764708</v>
      </c>
      <c r="O21">
        <f>VLOOKUP('full data'!$A21, Sheet11!$A$2:$AF$799, MATCH('full data'!O$1, Sheet11!$A$1:$AF$1, 0), FALSE)</f>
        <v>14.52941176470588</v>
      </c>
      <c r="P21">
        <f>VLOOKUP('full data'!$A21, Sheet11!$A$2:$AF$799, MATCH('full data'!P$1, Sheet11!$A$1:$AF$1, 0), FALSE)</f>
        <v>1.0588235294117649</v>
      </c>
      <c r="Q21">
        <f>VLOOKUP('full data'!$A21, Sheet11!$A$2:$AF$799, MATCH('full data'!Q$1, Sheet11!$A$1:$AF$1, 0), FALSE)</f>
        <v>0.94117647058823528</v>
      </c>
      <c r="R21">
        <f>VLOOKUP('full data'!$A21, Sheet11!$A$2:$AF$799, MATCH('full data'!R$1, Sheet11!$A$1:$AF$1, 0), FALSE)</f>
        <v>8</v>
      </c>
      <c r="S21">
        <f>VLOOKUP('full data'!$A21, Sheet11!$A$2:$AF$799, MATCH('full data'!S$1, Sheet11!$A$1:$AF$1, 0), FALSE)</f>
        <v>9</v>
      </c>
      <c r="T21">
        <f>VLOOKUP('full data'!$A21, Sheet11!$A$2:$AF$799, MATCH('full data'!T$1, Sheet11!$A$1:$AF$1, 0), FALSE)</f>
        <v>0</v>
      </c>
      <c r="U21">
        <f>VLOOKUP('full data'!$A21, Sheet11!$A$2:$AF$799, MATCH('full data'!U$1, Sheet11!$A$1:$AF$1, 0), FALSE)</f>
        <v>0.47058823529411759</v>
      </c>
      <c r="V21">
        <f>VLOOKUP('full data'!$A21, Sheet11!$A$2:$AF$799, MATCH('full data'!V$1, Sheet11!$A$1:$AF$1, 0), FALSE)</f>
        <v>0.29411764705882348</v>
      </c>
      <c r="W21">
        <f>VLOOKUP('full data'!$A21, Sheet11!$A$2:$AF$799, MATCH('full data'!W$1, Sheet11!$A$1:$AF$1, 0), FALSE)</f>
        <v>0.41868512110726641</v>
      </c>
      <c r="X21" t="str">
        <f>VLOOKUP('full data'!$A21, Sheet11!$A$2:$AF$799, MATCH('full data'!X$1, Sheet11!$A$1:$AF$1, 0), FALSE)</f>
        <v>0</v>
      </c>
      <c r="Y21">
        <f>VLOOKUP('full data'!$A21, Sheet11!$A$2:$AF$799, MATCH('full data'!Y$1, Sheet11!$A$1:$AF$1, 0), FALSE)</f>
        <v>2</v>
      </c>
      <c r="Z21" t="str">
        <f>VLOOKUP('full data'!$A21, Sheet11!$A$2:$AF$799, MATCH('full data'!Z$1, Sheet11!$A$1:$AF$1, 0), FALSE)</f>
        <v>AFC East</v>
      </c>
      <c r="AA21" t="s">
        <v>891</v>
      </c>
      <c r="AB21">
        <f>VLOOKUP('full data'!$A21, Sheet11!$A$2:$AF$799, MATCH('full data'!AB$1, Sheet11!$A$1:$AF$1, 0), FALSE)</f>
        <v>8.6206896551724144E-2</v>
      </c>
      <c r="AC21">
        <f>VLOOKUP('full data'!$A21, Sheet11!$A$2:$AF$799, MATCH('full data'!AC$1, Sheet11!$A$1:$AF$1, 0), FALSE)</f>
        <v>0.2</v>
      </c>
      <c r="AD21" t="str">
        <f>VLOOKUP('full data'!$A21, Sheet11!$A$2:$AF$799, MATCH('full data'!AD$1, Sheet11!$A$1:$AF$1, 0), FALSE)</f>
        <v>0</v>
      </c>
      <c r="AE21" t="str">
        <f>VLOOKUP('full data'!$A21, Sheet11!$A$2:$AF$799, MATCH('full data'!AE$1, Sheet11!$A$1:$AF$1, 0), FALSE)</f>
        <v>0</v>
      </c>
      <c r="AF21">
        <f>VLOOKUP('full data'!$A21, Sheet11!$A$2:$AF$799, MATCH('full data'!AF$1, Sheet11!$A$1:$AF$1, 0), FALSE)</f>
        <v>0.47058823529411759</v>
      </c>
      <c r="AG21">
        <f>VLOOKUP('full data'!$A21, Sheet11!$A$2:$AF$799, MATCH('full data'!AG$1, Sheet11!$A$1:$AF$1, 0), FALSE)</f>
        <v>0.5</v>
      </c>
      <c r="AH21" s="3">
        <f>VLOOKUP('full data'!$A21, Sheet11!$A$2:$AF$799, MATCH('full data'!AH$1, Sheet11!$A$1:$AF$1, 0), FALSE)</f>
        <v>2.7156211574255458E-3</v>
      </c>
      <c r="AI21" s="2">
        <f t="shared" si="0"/>
        <v>0.55720852866403103</v>
      </c>
      <c r="AJ21" s="2">
        <f>AH21/SUMIFS($AH$2:$AH$799, $B$2:$B$799, B21)</f>
        <v>8.7446149776812857E-4</v>
      </c>
      <c r="AK21">
        <f>IF(AJ21=_xlfn.MAXIFS($AJ$2:$AJ$799, $B$2:$B$799, B21, $AA$2:$AA$799, AA21), 1, 0)</f>
        <v>0</v>
      </c>
      <c r="AL21" s="2">
        <f>AJ21-AI21</f>
        <v>-0.55633406716626288</v>
      </c>
      <c r="AM21">
        <f>IF(AK21=AE21, 1, 0)</f>
        <v>0</v>
      </c>
    </row>
    <row r="22" spans="1:39" hidden="1" x14ac:dyDescent="0.45">
      <c r="A22" t="s">
        <v>853</v>
      </c>
      <c r="B22">
        <v>2024</v>
      </c>
      <c r="C22" t="s">
        <v>33</v>
      </c>
      <c r="D22" t="str">
        <f>VLOOKUP(C22, ids!$A$2:$B$37,2,FALSE)</f>
        <v>Arizona Cardinals</v>
      </c>
      <c r="E22">
        <f>VLOOKUP('full data'!$A22, Sheet11!$A$2:$AF$799, MATCH('full data'!E$1, Sheet11!$A$1:$AF$1, 0), FALSE)</f>
        <v>17</v>
      </c>
      <c r="F22">
        <f>VLOOKUP('full data'!$A22, Sheet11!$A$2:$AF$799, MATCH('full data'!F$1, Sheet11!$A$1:$AF$1, 0), FALSE)</f>
        <v>3.795667600160439</v>
      </c>
      <c r="G22">
        <f>VLOOKUP('full data'!$A22, Sheet11!$A$2:$AF$799, MATCH('full data'!G$1, Sheet11!$A$1:$AF$1, 0), FALSE)</f>
        <v>1.2772898839678519</v>
      </c>
      <c r="H22">
        <f>VLOOKUP('full data'!$A22, Sheet11!$A$2:$AF$799, MATCH('full data'!H$1, Sheet11!$A$1:$AF$1, 0), FALSE)</f>
        <v>6.4468267361954341</v>
      </c>
      <c r="I22">
        <f>VLOOKUP('full data'!$A22, Sheet11!$A$2:$AF$799, MATCH('full data'!I$1, Sheet11!$A$1:$AF$1, 0), FALSE)</f>
        <v>47.411764705882362</v>
      </c>
      <c r="J22">
        <f>VLOOKUP('full data'!$A22, Sheet11!$A$2:$AF$799, MATCH('full data'!J$1, Sheet11!$A$1:$AF$1, 0), FALSE)</f>
        <v>0.89473684210526316</v>
      </c>
      <c r="K22">
        <f>VLOOKUP('full data'!$A22, Sheet11!$A$2:$AF$799, MATCH('full data'!K$1, Sheet11!$A$1:$AF$1, 0), FALSE)</f>
        <v>-12.941176470588241</v>
      </c>
      <c r="L22">
        <f>VLOOKUP('full data'!$A22, Sheet11!$A$2:$AF$799, MATCH('full data'!L$1, Sheet11!$A$1:$AF$1, 0), FALSE)</f>
        <v>0.6470588235294118</v>
      </c>
      <c r="M22">
        <f>VLOOKUP('full data'!$A22, Sheet11!$A$2:$AF$799, MATCH('full data'!M$1, Sheet11!$A$1:$AF$1, 0), FALSE)</f>
        <v>0.47058823529411759</v>
      </c>
      <c r="N22">
        <f>VLOOKUP('full data'!$A22, Sheet11!$A$2:$AF$799, MATCH('full data'!N$1, Sheet11!$A$1:$AF$1, 0), FALSE)</f>
        <v>0.52941176470588236</v>
      </c>
      <c r="O22">
        <f>VLOOKUP('full data'!$A22, Sheet11!$A$2:$AF$799, MATCH('full data'!O$1, Sheet11!$A$1:$AF$1, 0), FALSE)</f>
        <v>15.058823529411759</v>
      </c>
      <c r="P22">
        <f>VLOOKUP('full data'!$A22, Sheet11!$A$2:$AF$799, MATCH('full data'!P$1, Sheet11!$A$1:$AF$1, 0), FALSE)</f>
        <v>0.94117647058823528</v>
      </c>
      <c r="Q22">
        <f>VLOOKUP('full data'!$A22, Sheet11!$A$2:$AF$799, MATCH('full data'!Q$1, Sheet11!$A$1:$AF$1, 0), FALSE)</f>
        <v>1</v>
      </c>
      <c r="R22">
        <f>VLOOKUP('full data'!$A22, Sheet11!$A$2:$AF$799, MATCH('full data'!R$1, Sheet11!$A$1:$AF$1, 0), FALSE)</f>
        <v>8</v>
      </c>
      <c r="S22">
        <f>VLOOKUP('full data'!$A22, Sheet11!$A$2:$AF$799, MATCH('full data'!S$1, Sheet11!$A$1:$AF$1, 0), FALSE)</f>
        <v>9</v>
      </c>
      <c r="T22">
        <f>VLOOKUP('full data'!$A22, Sheet11!$A$2:$AF$799, MATCH('full data'!T$1, Sheet11!$A$1:$AF$1, 0), FALSE)</f>
        <v>0</v>
      </c>
      <c r="U22">
        <f>VLOOKUP('full data'!$A22, Sheet11!$A$2:$AF$799, MATCH('full data'!U$1, Sheet11!$A$1:$AF$1, 0), FALSE)</f>
        <v>0.47058823529411759</v>
      </c>
      <c r="V22">
        <f>VLOOKUP('full data'!$A22, Sheet11!$A$2:$AF$799, MATCH('full data'!V$1, Sheet11!$A$1:$AF$1, 0), FALSE)</f>
        <v>0.40441176470588241</v>
      </c>
      <c r="W22">
        <f>VLOOKUP('full data'!$A22, Sheet11!$A$2:$AF$799, MATCH('full data'!W$1, Sheet11!$A$1:$AF$1, 0), FALSE)</f>
        <v>0.53633217993079585</v>
      </c>
      <c r="X22" t="str">
        <f>VLOOKUP('full data'!$A22, Sheet11!$A$2:$AF$799, MATCH('full data'!X$1, Sheet11!$A$1:$AF$1, 0), FALSE)</f>
        <v>0</v>
      </c>
      <c r="Y22">
        <f>VLOOKUP('full data'!$A22, Sheet11!$A$2:$AF$799, MATCH('full data'!Y$1, Sheet11!$A$1:$AF$1, 0), FALSE)</f>
        <v>3</v>
      </c>
      <c r="Z22" t="str">
        <f>VLOOKUP('full data'!$A22, Sheet11!$A$2:$AF$799, MATCH('full data'!Z$1, Sheet11!$A$1:$AF$1, 0), FALSE)</f>
        <v>NFC West</v>
      </c>
      <c r="AA22" t="s">
        <v>892</v>
      </c>
      <c r="AB22">
        <f>VLOOKUP('full data'!$A22, Sheet11!$A$2:$AF$799, MATCH('full data'!AB$1, Sheet11!$A$1:$AF$1, 0), FALSE)</f>
        <v>0.125</v>
      </c>
      <c r="AC22">
        <f>VLOOKUP('full data'!$A22, Sheet11!$A$2:$AF$799, MATCH('full data'!AC$1, Sheet11!$A$1:$AF$1, 0), FALSE)</f>
        <v>0.1470588235294118</v>
      </c>
      <c r="AD22" t="str">
        <f>VLOOKUP('full data'!$A22, Sheet11!$A$2:$AF$799, MATCH('full data'!AD$1, Sheet11!$A$1:$AF$1, 0), FALSE)</f>
        <v>0</v>
      </c>
      <c r="AE22" t="str">
        <f>VLOOKUP('full data'!$A22, Sheet11!$A$2:$AF$799, MATCH('full data'!AE$1, Sheet11!$A$1:$AF$1, 0), FALSE)</f>
        <v>0</v>
      </c>
      <c r="AF22">
        <f>VLOOKUP('full data'!$A22, Sheet11!$A$2:$AF$799, MATCH('full data'!AF$1, Sheet11!$A$1:$AF$1, 0), FALSE)</f>
        <v>0.29411764705882348</v>
      </c>
      <c r="AG22">
        <f>VLOOKUP('full data'!$A22, Sheet11!$A$2:$AF$799, MATCH('full data'!AG$1, Sheet11!$A$1:$AF$1, 0), FALSE)</f>
        <v>0.5</v>
      </c>
      <c r="AH22" s="3">
        <f>VLOOKUP('full data'!$A22, Sheet11!$A$2:$AF$799, MATCH('full data'!AH$1, Sheet11!$A$1:$AF$1, 0), FALSE)</f>
        <v>2.642462400043026E-3</v>
      </c>
      <c r="AI22" s="2">
        <f t="shared" si="0"/>
        <v>0.58578200727551322</v>
      </c>
      <c r="AJ22" s="2">
        <f>AH22/SUMIFS($AH$2:$AH$799, $B$2:$B$799, B22)</f>
        <v>8.5090352968386813E-4</v>
      </c>
      <c r="AK22">
        <f>IF(AJ22=_xlfn.MAXIFS($AJ$2:$AJ$799, $B$2:$B$799, B22, $AA$2:$AA$799, AA22), 1, 0)</f>
        <v>0</v>
      </c>
      <c r="AL22" s="2">
        <f>AJ22-AI22</f>
        <v>-0.58493110374582935</v>
      </c>
      <c r="AM22">
        <f>IF(AK22=AE22, 1, 0)</f>
        <v>0</v>
      </c>
    </row>
    <row r="23" spans="1:39" hidden="1" x14ac:dyDescent="0.45">
      <c r="A23" t="s">
        <v>858</v>
      </c>
      <c r="B23">
        <v>2024</v>
      </c>
      <c r="C23" t="s">
        <v>50</v>
      </c>
      <c r="D23" t="str">
        <f>VLOOKUP(C23, ids!$A$2:$B$37,2,FALSE)</f>
        <v>Chicago Bears</v>
      </c>
      <c r="E23">
        <f>VLOOKUP('full data'!$A23, Sheet11!$A$2:$AF$799, MATCH('full data'!E$1, Sheet11!$A$1:$AF$1, 0), FALSE)</f>
        <v>17</v>
      </c>
      <c r="F23">
        <f>VLOOKUP('full data'!$A23, Sheet11!$A$2:$AF$799, MATCH('full data'!F$1, Sheet11!$A$1:$AF$1, 0), FALSE)</f>
        <v>-3.1361418357028348</v>
      </c>
      <c r="G23">
        <f>VLOOKUP('full data'!$A23, Sheet11!$A$2:$AF$799, MATCH('full data'!G$1, Sheet11!$A$1:$AF$1, 0), FALSE)</f>
        <v>-1.6102104527296059</v>
      </c>
      <c r="H23">
        <f>VLOOKUP('full data'!$A23, Sheet11!$A$2:$AF$799, MATCH('full data'!H$1, Sheet11!$A$1:$AF$1, 0), FALSE)</f>
        <v>4.7758858828992956</v>
      </c>
      <c r="I23">
        <f>VLOOKUP('full data'!$A23, Sheet11!$A$2:$AF$799, MATCH('full data'!I$1, Sheet11!$A$1:$AF$1, 0), FALSE)</f>
        <v>51</v>
      </c>
      <c r="J23">
        <f>VLOOKUP('full data'!$A23, Sheet11!$A$2:$AF$799, MATCH('full data'!J$1, Sheet11!$A$1:$AF$1, 0), FALSE)</f>
        <v>0.84</v>
      </c>
      <c r="K23">
        <f>VLOOKUP('full data'!$A23, Sheet11!$A$2:$AF$799, MATCH('full data'!K$1, Sheet11!$A$1:$AF$1, 0), FALSE)</f>
        <v>-27.411764705882351</v>
      </c>
      <c r="L23">
        <f>VLOOKUP('full data'!$A23, Sheet11!$A$2:$AF$799, MATCH('full data'!L$1, Sheet11!$A$1:$AF$1, 0), FALSE)</f>
        <v>0.41176470588235292</v>
      </c>
      <c r="M23">
        <f>VLOOKUP('full data'!$A23, Sheet11!$A$2:$AF$799, MATCH('full data'!M$1, Sheet11!$A$1:$AF$1, 0), FALSE)</f>
        <v>0.76470588235294112</v>
      </c>
      <c r="N23">
        <f>VLOOKUP('full data'!$A23, Sheet11!$A$2:$AF$799, MATCH('full data'!N$1, Sheet11!$A$1:$AF$1, 0), FALSE)</f>
        <v>0.6470588235294118</v>
      </c>
      <c r="O23">
        <f>VLOOKUP('full data'!$A23, Sheet11!$A$2:$AF$799, MATCH('full data'!O$1, Sheet11!$A$1:$AF$1, 0), FALSE)</f>
        <v>14.941176470588241</v>
      </c>
      <c r="P23">
        <f>VLOOKUP('full data'!$A23, Sheet11!$A$2:$AF$799, MATCH('full data'!P$1, Sheet11!$A$1:$AF$1, 0), FALSE)</f>
        <v>0.70588235294117652</v>
      </c>
      <c r="Q23">
        <f>VLOOKUP('full data'!$A23, Sheet11!$A$2:$AF$799, MATCH('full data'!Q$1, Sheet11!$A$1:$AF$1, 0), FALSE)</f>
        <v>1.411764705882353</v>
      </c>
      <c r="R23">
        <f>VLOOKUP('full data'!$A23, Sheet11!$A$2:$AF$799, MATCH('full data'!R$1, Sheet11!$A$1:$AF$1, 0), FALSE)</f>
        <v>5</v>
      </c>
      <c r="S23">
        <f>VLOOKUP('full data'!$A23, Sheet11!$A$2:$AF$799, MATCH('full data'!S$1, Sheet11!$A$1:$AF$1, 0), FALSE)</f>
        <v>12</v>
      </c>
      <c r="T23">
        <f>VLOOKUP('full data'!$A23, Sheet11!$A$2:$AF$799, MATCH('full data'!T$1, Sheet11!$A$1:$AF$1, 0), FALSE)</f>
        <v>0</v>
      </c>
      <c r="U23">
        <f>VLOOKUP('full data'!$A23, Sheet11!$A$2:$AF$799, MATCH('full data'!U$1, Sheet11!$A$1:$AF$1, 0), FALSE)</f>
        <v>0.29411764705882348</v>
      </c>
      <c r="V23">
        <f>VLOOKUP('full data'!$A23, Sheet11!$A$2:$AF$799, MATCH('full data'!V$1, Sheet11!$A$1:$AF$1, 0), FALSE)</f>
        <v>0.38823529411764712</v>
      </c>
      <c r="W23">
        <f>VLOOKUP('full data'!$A23, Sheet11!$A$2:$AF$799, MATCH('full data'!W$1, Sheet11!$A$1:$AF$1, 0), FALSE)</f>
        <v>0.55363321799307963</v>
      </c>
      <c r="X23" t="str">
        <f>VLOOKUP('full data'!$A23, Sheet11!$A$2:$AF$799, MATCH('full data'!X$1, Sheet11!$A$1:$AF$1, 0), FALSE)</f>
        <v>0</v>
      </c>
      <c r="Y23">
        <f>VLOOKUP('full data'!$A23, Sheet11!$A$2:$AF$799, MATCH('full data'!Y$1, Sheet11!$A$1:$AF$1, 0), FALSE)</f>
        <v>4</v>
      </c>
      <c r="Z23" t="str">
        <f>VLOOKUP('full data'!$A23, Sheet11!$A$2:$AF$799, MATCH('full data'!Z$1, Sheet11!$A$1:$AF$1, 0), FALSE)</f>
        <v>NFC North</v>
      </c>
      <c r="AA23" t="s">
        <v>892</v>
      </c>
      <c r="AB23">
        <f>VLOOKUP('full data'!$A23, Sheet11!$A$2:$AF$799, MATCH('full data'!AB$1, Sheet11!$A$1:$AF$1, 0), FALSE)</f>
        <v>0.28000000000000003</v>
      </c>
      <c r="AC23">
        <f>VLOOKUP('full data'!$A23, Sheet11!$A$2:$AF$799, MATCH('full data'!AC$1, Sheet11!$A$1:$AF$1, 0), FALSE)</f>
        <v>0.1</v>
      </c>
      <c r="AD23" t="str">
        <f>VLOOKUP('full data'!$A23, Sheet11!$A$2:$AF$799, MATCH('full data'!AD$1, Sheet11!$A$1:$AF$1, 0), FALSE)</f>
        <v>0</v>
      </c>
      <c r="AE23" t="str">
        <f>VLOOKUP('full data'!$A23, Sheet11!$A$2:$AF$799, MATCH('full data'!AE$1, Sheet11!$A$1:$AF$1, 0), FALSE)</f>
        <v>0</v>
      </c>
      <c r="AF23">
        <f>VLOOKUP('full data'!$A23, Sheet11!$A$2:$AF$799, MATCH('full data'!AF$1, Sheet11!$A$1:$AF$1, 0), FALSE)</f>
        <v>0.29411764705882348</v>
      </c>
      <c r="AG23">
        <f>VLOOKUP('full data'!$A23, Sheet11!$A$2:$AF$799, MATCH('full data'!AG$1, Sheet11!$A$1:$AF$1, 0), FALSE)</f>
        <v>0.5</v>
      </c>
      <c r="AH23" s="3">
        <f>VLOOKUP('full data'!$A23, Sheet11!$A$2:$AF$799, MATCH('full data'!AH$1, Sheet11!$A$1:$AF$1, 0), FALSE)</f>
        <v>2.0637512952612642E-3</v>
      </c>
      <c r="AI23" s="2">
        <f t="shared" si="0"/>
        <v>0.58578200727551322</v>
      </c>
      <c r="AJ23" s="2">
        <f>AH23/SUMIFS($AH$2:$AH$799, $B$2:$B$799, B23)</f>
        <v>6.6455184433234372E-4</v>
      </c>
      <c r="AK23">
        <f>IF(AJ23=_xlfn.MAXIFS($AJ$2:$AJ$799, $B$2:$B$799, B23, $AA$2:$AA$799, AA23), 1, 0)</f>
        <v>0</v>
      </c>
      <c r="AL23" s="2">
        <f>AJ23-AI23</f>
        <v>-0.58511745543118088</v>
      </c>
      <c r="AM23">
        <f>IF(AK23=AE23, 1, 0)</f>
        <v>0</v>
      </c>
    </row>
    <row r="24" spans="1:39" hidden="1" x14ac:dyDescent="0.45">
      <c r="A24" t="s">
        <v>877</v>
      </c>
      <c r="B24">
        <v>2024</v>
      </c>
      <c r="C24" t="s">
        <v>88</v>
      </c>
      <c r="D24" t="str">
        <f>VLOOKUP(C24, ids!$A$2:$B$37,2,FALSE)</f>
        <v>New York Jets</v>
      </c>
      <c r="E24">
        <f>VLOOKUP('full data'!$A24, Sheet11!$A$2:$AF$799, MATCH('full data'!E$1, Sheet11!$A$1:$AF$1, 0), FALSE)</f>
        <v>17</v>
      </c>
      <c r="F24">
        <f>VLOOKUP('full data'!$A24, Sheet11!$A$2:$AF$799, MATCH('full data'!F$1, Sheet11!$A$1:$AF$1, 0), FALSE)</f>
        <v>1.255428469894925</v>
      </c>
      <c r="G24">
        <f>VLOOKUP('full data'!$A24, Sheet11!$A$2:$AF$799, MATCH('full data'!G$1, Sheet11!$A$1:$AF$1, 0), FALSE)</f>
        <v>-1.408761303095716</v>
      </c>
      <c r="H24">
        <f>VLOOKUP('full data'!$A24, Sheet11!$A$2:$AF$799, MATCH('full data'!H$1, Sheet11!$A$1:$AF$1, 0), FALSE)</f>
        <v>5.3670353277255733</v>
      </c>
      <c r="I24">
        <f>VLOOKUP('full data'!$A24, Sheet11!$A$2:$AF$799, MATCH('full data'!I$1, Sheet11!$A$1:$AF$1, 0), FALSE)</f>
        <v>66.705882352941174</v>
      </c>
      <c r="J24">
        <f>VLOOKUP('full data'!$A24, Sheet11!$A$2:$AF$799, MATCH('full data'!J$1, Sheet11!$A$1:$AF$1, 0), FALSE)</f>
        <v>0.7142857142857143</v>
      </c>
      <c r="K24">
        <f>VLOOKUP('full data'!$A24, Sheet11!$A$2:$AF$799, MATCH('full data'!K$1, Sheet11!$A$1:$AF$1, 0), FALSE)</f>
        <v>-17.764705882352938</v>
      </c>
      <c r="L24">
        <f>VLOOKUP('full data'!$A24, Sheet11!$A$2:$AF$799, MATCH('full data'!L$1, Sheet11!$A$1:$AF$1, 0), FALSE)</f>
        <v>0.6470588235294118</v>
      </c>
      <c r="M24">
        <f>VLOOKUP('full data'!$A24, Sheet11!$A$2:$AF$799, MATCH('full data'!M$1, Sheet11!$A$1:$AF$1, 0), FALSE)</f>
        <v>0.58823529411764708</v>
      </c>
      <c r="N24">
        <f>VLOOKUP('full data'!$A24, Sheet11!$A$2:$AF$799, MATCH('full data'!N$1, Sheet11!$A$1:$AF$1, 0), FALSE)</f>
        <v>0.41176470588235292</v>
      </c>
      <c r="O24">
        <f>VLOOKUP('full data'!$A24, Sheet11!$A$2:$AF$799, MATCH('full data'!O$1, Sheet11!$A$1:$AF$1, 0), FALSE)</f>
        <v>18.117647058823529</v>
      </c>
      <c r="P24">
        <f>VLOOKUP('full data'!$A24, Sheet11!$A$2:$AF$799, MATCH('full data'!P$1, Sheet11!$A$1:$AF$1, 0), FALSE)</f>
        <v>0.88235294117647067</v>
      </c>
      <c r="Q24">
        <f>VLOOKUP('full data'!$A24, Sheet11!$A$2:$AF$799, MATCH('full data'!Q$1, Sheet11!$A$1:$AF$1, 0), FALSE)</f>
        <v>1</v>
      </c>
      <c r="R24">
        <f>VLOOKUP('full data'!$A24, Sheet11!$A$2:$AF$799, MATCH('full data'!R$1, Sheet11!$A$1:$AF$1, 0), FALSE)</f>
        <v>5</v>
      </c>
      <c r="S24">
        <f>VLOOKUP('full data'!$A24, Sheet11!$A$2:$AF$799, MATCH('full data'!S$1, Sheet11!$A$1:$AF$1, 0), FALSE)</f>
        <v>12</v>
      </c>
      <c r="T24">
        <f>VLOOKUP('full data'!$A24, Sheet11!$A$2:$AF$799, MATCH('full data'!T$1, Sheet11!$A$1:$AF$1, 0), FALSE)</f>
        <v>0</v>
      </c>
      <c r="U24">
        <f>VLOOKUP('full data'!$A24, Sheet11!$A$2:$AF$799, MATCH('full data'!U$1, Sheet11!$A$1:$AF$1, 0), FALSE)</f>
        <v>0.29411764705882348</v>
      </c>
      <c r="V24">
        <f>VLOOKUP('full data'!$A24, Sheet11!$A$2:$AF$799, MATCH('full data'!V$1, Sheet11!$A$1:$AF$1, 0), FALSE)</f>
        <v>0.3411764705882353</v>
      </c>
      <c r="W24">
        <f>VLOOKUP('full data'!$A24, Sheet11!$A$2:$AF$799, MATCH('full data'!W$1, Sheet11!$A$1:$AF$1, 0), FALSE)</f>
        <v>0.49480968858131491</v>
      </c>
      <c r="X24" t="str">
        <f>VLOOKUP('full data'!$A24, Sheet11!$A$2:$AF$799, MATCH('full data'!X$1, Sheet11!$A$1:$AF$1, 0), FALSE)</f>
        <v>0</v>
      </c>
      <c r="Y24">
        <f>VLOOKUP('full data'!$A24, Sheet11!$A$2:$AF$799, MATCH('full data'!Y$1, Sheet11!$A$1:$AF$1, 0), FALSE)</f>
        <v>3</v>
      </c>
      <c r="Z24" t="str">
        <f>VLOOKUP('full data'!$A24, Sheet11!$A$2:$AF$799, MATCH('full data'!Z$1, Sheet11!$A$1:$AF$1, 0), FALSE)</f>
        <v>AFC East</v>
      </c>
      <c r="AA24" t="s">
        <v>891</v>
      </c>
      <c r="AB24">
        <f>VLOOKUP('full data'!$A24, Sheet11!$A$2:$AF$799, MATCH('full data'!AB$1, Sheet11!$A$1:$AF$1, 0), FALSE)</f>
        <v>0.16666666666666671</v>
      </c>
      <c r="AC24">
        <f>VLOOKUP('full data'!$A24, Sheet11!$A$2:$AF$799, MATCH('full data'!AC$1, Sheet11!$A$1:$AF$1, 0), FALSE)</f>
        <v>9.6774193548387094E-2</v>
      </c>
      <c r="AD24" t="str">
        <f>VLOOKUP('full data'!$A24, Sheet11!$A$2:$AF$799, MATCH('full data'!AD$1, Sheet11!$A$1:$AF$1, 0), FALSE)</f>
        <v>0</v>
      </c>
      <c r="AE24" t="str">
        <f>VLOOKUP('full data'!$A24, Sheet11!$A$2:$AF$799, MATCH('full data'!AE$1, Sheet11!$A$1:$AF$1, 0), FALSE)</f>
        <v>0</v>
      </c>
      <c r="AF24">
        <f>VLOOKUP('full data'!$A24, Sheet11!$A$2:$AF$799, MATCH('full data'!AF$1, Sheet11!$A$1:$AF$1, 0), FALSE)</f>
        <v>0.23529411764705879</v>
      </c>
      <c r="AG24">
        <f>VLOOKUP('full data'!$A24, Sheet11!$A$2:$AF$799, MATCH('full data'!AG$1, Sheet11!$A$1:$AF$1, 0), FALSE)</f>
        <v>0.5</v>
      </c>
      <c r="AH24" s="3">
        <f>VLOOKUP('full data'!$A24, Sheet11!$A$2:$AF$799, MATCH('full data'!AH$1, Sheet11!$A$1:$AF$1, 0), FALSE)</f>
        <v>5.732975031423898E-4</v>
      </c>
      <c r="AI24" s="2">
        <f t="shared" si="0"/>
        <v>0.55720852866403103</v>
      </c>
      <c r="AJ24" s="2">
        <f>AH24/SUMIFS($AH$2:$AH$799, $B$2:$B$799, B24)</f>
        <v>1.8460844285801947E-4</v>
      </c>
      <c r="AK24">
        <f>IF(AJ24=_xlfn.MAXIFS($AJ$2:$AJ$799, $B$2:$B$799, B24, $AA$2:$AA$799, AA24), 1, 0)</f>
        <v>0</v>
      </c>
      <c r="AL24" s="2">
        <f>AJ24-AI24</f>
        <v>-0.55702392022117297</v>
      </c>
      <c r="AM24">
        <f>IF(AK24=AE24, 1, 0)</f>
        <v>0</v>
      </c>
    </row>
    <row r="25" spans="1:39" hidden="1" x14ac:dyDescent="0.45">
      <c r="A25" t="s">
        <v>857</v>
      </c>
      <c r="B25">
        <v>2024</v>
      </c>
      <c r="C25" t="s">
        <v>48</v>
      </c>
      <c r="D25" t="str">
        <f>VLOOKUP(C25, ids!$A$2:$B$37,2,FALSE)</f>
        <v>Carolina Panthers</v>
      </c>
      <c r="E25">
        <f>VLOOKUP('full data'!$A25, Sheet11!$A$2:$AF$799, MATCH('full data'!E$1, Sheet11!$A$1:$AF$1, 0), FALSE)</f>
        <v>17</v>
      </c>
      <c r="F25">
        <f>VLOOKUP('full data'!$A25, Sheet11!$A$2:$AF$799, MATCH('full data'!F$1, Sheet11!$A$1:$AF$1, 0), FALSE)</f>
        <v>-2.9006362011345539</v>
      </c>
      <c r="G25">
        <f>VLOOKUP('full data'!$A25, Sheet11!$A$2:$AF$799, MATCH('full data'!G$1, Sheet11!$A$1:$AF$1, 0), FALSE)</f>
        <v>0.22021665135679799</v>
      </c>
      <c r="H25">
        <f>VLOOKUP('full data'!$A25, Sheet11!$A$2:$AF$799, MATCH('full data'!H$1, Sheet11!$A$1:$AF$1, 0), FALSE)</f>
        <v>1.675720858419945</v>
      </c>
      <c r="I25">
        <f>VLOOKUP('full data'!$A25, Sheet11!$A$2:$AF$799, MATCH('full data'!I$1, Sheet11!$A$1:$AF$1, 0), FALSE)</f>
        <v>55.705882352941167</v>
      </c>
      <c r="J25">
        <f>VLOOKUP('full data'!$A25, Sheet11!$A$2:$AF$799, MATCH('full data'!J$1, Sheet11!$A$1:$AF$1, 0), FALSE)</f>
        <v>0.84615384615384615</v>
      </c>
      <c r="K25">
        <f>VLOOKUP('full data'!$A25, Sheet11!$A$2:$AF$799, MATCH('full data'!K$1, Sheet11!$A$1:$AF$1, 0), FALSE)</f>
        <v>-13.117647058823531</v>
      </c>
      <c r="L25">
        <f>VLOOKUP('full data'!$A25, Sheet11!$A$2:$AF$799, MATCH('full data'!L$1, Sheet11!$A$1:$AF$1, 0), FALSE)</f>
        <v>0.88235294117647056</v>
      </c>
      <c r="M25">
        <f>VLOOKUP('full data'!$A25, Sheet11!$A$2:$AF$799, MATCH('full data'!M$1, Sheet11!$A$1:$AF$1, 0), FALSE)</f>
        <v>0.47058823529411759</v>
      </c>
      <c r="N25">
        <f>VLOOKUP('full data'!$A25, Sheet11!$A$2:$AF$799, MATCH('full data'!N$1, Sheet11!$A$1:$AF$1, 0), FALSE)</f>
        <v>0.52941176470588236</v>
      </c>
      <c r="O25">
        <f>VLOOKUP('full data'!$A25, Sheet11!$A$2:$AF$799, MATCH('full data'!O$1, Sheet11!$A$1:$AF$1, 0), FALSE)</f>
        <v>13.117647058823531</v>
      </c>
      <c r="P25">
        <f>VLOOKUP('full data'!$A25, Sheet11!$A$2:$AF$799, MATCH('full data'!P$1, Sheet11!$A$1:$AF$1, 0), FALSE)</f>
        <v>1.117647058823529</v>
      </c>
      <c r="Q25">
        <f>VLOOKUP('full data'!$A25, Sheet11!$A$2:$AF$799, MATCH('full data'!Q$1, Sheet11!$A$1:$AF$1, 0), FALSE)</f>
        <v>1</v>
      </c>
      <c r="R25">
        <f>VLOOKUP('full data'!$A25, Sheet11!$A$2:$AF$799, MATCH('full data'!R$1, Sheet11!$A$1:$AF$1, 0), FALSE)</f>
        <v>5</v>
      </c>
      <c r="S25">
        <f>VLOOKUP('full data'!$A25, Sheet11!$A$2:$AF$799, MATCH('full data'!S$1, Sheet11!$A$1:$AF$1, 0), FALSE)</f>
        <v>12</v>
      </c>
      <c r="T25">
        <f>VLOOKUP('full data'!$A25, Sheet11!$A$2:$AF$799, MATCH('full data'!T$1, Sheet11!$A$1:$AF$1, 0), FALSE)</f>
        <v>0</v>
      </c>
      <c r="U25">
        <f>VLOOKUP('full data'!$A25, Sheet11!$A$2:$AF$799, MATCH('full data'!U$1, Sheet11!$A$1:$AF$1, 0), FALSE)</f>
        <v>0.29411764705882348</v>
      </c>
      <c r="V25">
        <f>VLOOKUP('full data'!$A25, Sheet11!$A$2:$AF$799, MATCH('full data'!V$1, Sheet11!$A$1:$AF$1, 0), FALSE)</f>
        <v>0.32941176470588229</v>
      </c>
      <c r="W25">
        <f>VLOOKUP('full data'!$A25, Sheet11!$A$2:$AF$799, MATCH('full data'!W$1, Sheet11!$A$1:$AF$1, 0), FALSE)</f>
        <v>0.4982698961937716</v>
      </c>
      <c r="X25" t="str">
        <f>VLOOKUP('full data'!$A25, Sheet11!$A$2:$AF$799, MATCH('full data'!X$1, Sheet11!$A$1:$AF$1, 0), FALSE)</f>
        <v>0</v>
      </c>
      <c r="Y25">
        <f>VLOOKUP('full data'!$A25, Sheet11!$A$2:$AF$799, MATCH('full data'!Y$1, Sheet11!$A$1:$AF$1, 0), FALSE)</f>
        <v>3</v>
      </c>
      <c r="Z25" t="str">
        <f>VLOOKUP('full data'!$A25, Sheet11!$A$2:$AF$799, MATCH('full data'!Z$1, Sheet11!$A$1:$AF$1, 0), FALSE)</f>
        <v>NFC South</v>
      </c>
      <c r="AA25" t="s">
        <v>892</v>
      </c>
      <c r="AB25">
        <f>VLOOKUP('full data'!$A25, Sheet11!$A$2:$AF$799, MATCH('full data'!AB$1, Sheet11!$A$1:$AF$1, 0), FALSE)</f>
        <v>0.2413793103448276</v>
      </c>
      <c r="AC25">
        <f>VLOOKUP('full data'!$A25, Sheet11!$A$2:$AF$799, MATCH('full data'!AC$1, Sheet11!$A$1:$AF$1, 0), FALSE)</f>
        <v>0.25714285714285712</v>
      </c>
      <c r="AD25" t="str">
        <f>VLOOKUP('full data'!$A25, Sheet11!$A$2:$AF$799, MATCH('full data'!AD$1, Sheet11!$A$1:$AF$1, 0), FALSE)</f>
        <v>0</v>
      </c>
      <c r="AE25" t="str">
        <f>VLOOKUP('full data'!$A25, Sheet11!$A$2:$AF$799, MATCH('full data'!AE$1, Sheet11!$A$1:$AF$1, 0), FALSE)</f>
        <v>0</v>
      </c>
      <c r="AF25">
        <f>VLOOKUP('full data'!$A25, Sheet11!$A$2:$AF$799, MATCH('full data'!AF$1, Sheet11!$A$1:$AF$1, 0), FALSE)</f>
        <v>0.23529411764705879</v>
      </c>
      <c r="AG25">
        <f>VLOOKUP('full data'!$A25, Sheet11!$A$2:$AF$799, MATCH('full data'!AG$1, Sheet11!$A$1:$AF$1, 0), FALSE)</f>
        <v>0.5</v>
      </c>
      <c r="AH25" s="3">
        <f>VLOOKUP('full data'!$A25, Sheet11!$A$2:$AF$799, MATCH('full data'!AH$1, Sheet11!$A$1:$AF$1, 0), FALSE)</f>
        <v>4.8592552067640532E-4</v>
      </c>
      <c r="AI25" s="2">
        <f t="shared" si="0"/>
        <v>0.58578200727551322</v>
      </c>
      <c r="AJ25" s="2">
        <f>AH25/SUMIFS($AH$2:$AH$799, $B$2:$B$799, B25)</f>
        <v>1.564736515078861E-4</v>
      </c>
      <c r="AK25">
        <f>IF(AJ25=_xlfn.MAXIFS($AJ$2:$AJ$799, $B$2:$B$799, B25, $AA$2:$AA$799, AA25), 1, 0)</f>
        <v>0</v>
      </c>
      <c r="AL25" s="2">
        <f>AJ25-AI25</f>
        <v>-0.58562553362400538</v>
      </c>
      <c r="AM25">
        <f>IF(AK25=AE25, 1, 0)</f>
        <v>0</v>
      </c>
    </row>
    <row r="26" spans="1:39" hidden="1" x14ac:dyDescent="0.45">
      <c r="A26" t="s">
        <v>881</v>
      </c>
      <c r="B26">
        <v>2024</v>
      </c>
      <c r="C26" t="s">
        <v>100</v>
      </c>
      <c r="D26" t="str">
        <f>VLOOKUP(C26, ids!$A$2:$B$37,2,FALSE)</f>
        <v>San Francisco 49ers</v>
      </c>
      <c r="E26">
        <f>VLOOKUP('full data'!$A26, Sheet11!$A$2:$AF$799, MATCH('full data'!E$1, Sheet11!$A$1:$AF$1, 0), FALSE)</f>
        <v>17</v>
      </c>
      <c r="F26">
        <f>VLOOKUP('full data'!$A26, Sheet11!$A$2:$AF$799, MATCH('full data'!F$1, Sheet11!$A$1:$AF$1, 0), FALSE)</f>
        <v>4.0214805231306894</v>
      </c>
      <c r="G26">
        <f>VLOOKUP('full data'!$A26, Sheet11!$A$2:$AF$799, MATCH('full data'!G$1, Sheet11!$A$1:$AF$1, 0), FALSE)</f>
        <v>-7.4467520842971785E-2</v>
      </c>
      <c r="H26">
        <f>VLOOKUP('full data'!$A26, Sheet11!$A$2:$AF$799, MATCH('full data'!H$1, Sheet11!$A$1:$AF$1, 0), FALSE)</f>
        <v>8.0441846417903928</v>
      </c>
      <c r="I26">
        <f>VLOOKUP('full data'!$A26, Sheet11!$A$2:$AF$799, MATCH('full data'!I$1, Sheet11!$A$1:$AF$1, 0), FALSE)</f>
        <v>49.588235294117638</v>
      </c>
      <c r="J26">
        <f>VLOOKUP('full data'!$A26, Sheet11!$A$2:$AF$799, MATCH('full data'!J$1, Sheet11!$A$1:$AF$1, 0), FALSE)</f>
        <v>0.76744186046511631</v>
      </c>
      <c r="K26">
        <f>VLOOKUP('full data'!$A26, Sheet11!$A$2:$AF$799, MATCH('full data'!K$1, Sheet11!$A$1:$AF$1, 0), FALSE)</f>
        <v>-11.17647058823529</v>
      </c>
      <c r="L26">
        <f>VLOOKUP('full data'!$A26, Sheet11!$A$2:$AF$799, MATCH('full data'!L$1, Sheet11!$A$1:$AF$1, 0), FALSE)</f>
        <v>0.94117647058823528</v>
      </c>
      <c r="M26">
        <f>VLOOKUP('full data'!$A26, Sheet11!$A$2:$AF$799, MATCH('full data'!M$1, Sheet11!$A$1:$AF$1, 0), FALSE)</f>
        <v>0.35294117647058831</v>
      </c>
      <c r="N26">
        <f>VLOOKUP('full data'!$A26, Sheet11!$A$2:$AF$799, MATCH('full data'!N$1, Sheet11!$A$1:$AF$1, 0), FALSE)</f>
        <v>0.6470588235294118</v>
      </c>
      <c r="O26">
        <f>VLOOKUP('full data'!$A26, Sheet11!$A$2:$AF$799, MATCH('full data'!O$1, Sheet11!$A$1:$AF$1, 0), FALSE)</f>
        <v>11.17647058823529</v>
      </c>
      <c r="P26">
        <f>VLOOKUP('full data'!$A26, Sheet11!$A$2:$AF$799, MATCH('full data'!P$1, Sheet11!$A$1:$AF$1, 0), FALSE)</f>
        <v>1.3529411764705881</v>
      </c>
      <c r="Q26">
        <f>VLOOKUP('full data'!$A26, Sheet11!$A$2:$AF$799, MATCH('full data'!Q$1, Sheet11!$A$1:$AF$1, 0), FALSE)</f>
        <v>1</v>
      </c>
      <c r="R26">
        <f>VLOOKUP('full data'!$A26, Sheet11!$A$2:$AF$799, MATCH('full data'!R$1, Sheet11!$A$1:$AF$1, 0), FALSE)</f>
        <v>6</v>
      </c>
      <c r="S26">
        <f>VLOOKUP('full data'!$A26, Sheet11!$A$2:$AF$799, MATCH('full data'!S$1, Sheet11!$A$1:$AF$1, 0), FALSE)</f>
        <v>11</v>
      </c>
      <c r="T26">
        <f>VLOOKUP('full data'!$A26, Sheet11!$A$2:$AF$799, MATCH('full data'!T$1, Sheet11!$A$1:$AF$1, 0), FALSE)</f>
        <v>0</v>
      </c>
      <c r="U26">
        <f>VLOOKUP('full data'!$A26, Sheet11!$A$2:$AF$799, MATCH('full data'!U$1, Sheet11!$A$1:$AF$1, 0), FALSE)</f>
        <v>0.35294117647058831</v>
      </c>
      <c r="V26">
        <f>VLOOKUP('full data'!$A26, Sheet11!$A$2:$AF$799, MATCH('full data'!V$1, Sheet11!$A$1:$AF$1, 0), FALSE)</f>
        <v>0.40196078431372551</v>
      </c>
      <c r="W26">
        <f>VLOOKUP('full data'!$A26, Sheet11!$A$2:$AF$799, MATCH('full data'!W$1, Sheet11!$A$1:$AF$1, 0), FALSE)</f>
        <v>0.56401384083044981</v>
      </c>
      <c r="X26" t="str">
        <f>VLOOKUP('full data'!$A26, Sheet11!$A$2:$AF$799, MATCH('full data'!X$1, Sheet11!$A$1:$AF$1, 0), FALSE)</f>
        <v>0</v>
      </c>
      <c r="Y26">
        <f>VLOOKUP('full data'!$A26, Sheet11!$A$2:$AF$799, MATCH('full data'!Y$1, Sheet11!$A$1:$AF$1, 0), FALSE)</f>
        <v>4</v>
      </c>
      <c r="Z26" t="str">
        <f>VLOOKUP('full data'!$A26, Sheet11!$A$2:$AF$799, MATCH('full data'!Z$1, Sheet11!$A$1:$AF$1, 0), FALSE)</f>
        <v>NFC West</v>
      </c>
      <c r="AA26" t="s">
        <v>892</v>
      </c>
      <c r="AB26">
        <f>VLOOKUP('full data'!$A26, Sheet11!$A$2:$AF$799, MATCH('full data'!AB$1, Sheet11!$A$1:$AF$1, 0), FALSE)</f>
        <v>0.1492537313432836</v>
      </c>
      <c r="AC26">
        <f>VLOOKUP('full data'!$A26, Sheet11!$A$2:$AF$799, MATCH('full data'!AC$1, Sheet11!$A$1:$AF$1, 0), FALSE)</f>
        <v>0.22413793103448279</v>
      </c>
      <c r="AD26" t="str">
        <f>VLOOKUP('full data'!$A26, Sheet11!$A$2:$AF$799, MATCH('full data'!AD$1, Sheet11!$A$1:$AF$1, 0), FALSE)</f>
        <v>0</v>
      </c>
      <c r="AE26" t="str">
        <f>VLOOKUP('full data'!$A26, Sheet11!$A$2:$AF$799, MATCH('full data'!AE$1, Sheet11!$A$1:$AF$1, 0), FALSE)</f>
        <v>0</v>
      </c>
      <c r="AF26">
        <f>VLOOKUP('full data'!$A26, Sheet11!$A$2:$AF$799, MATCH('full data'!AF$1, Sheet11!$A$1:$AF$1, 0), FALSE)</f>
        <v>0.41176470588235292</v>
      </c>
      <c r="AG26">
        <f>VLOOKUP('full data'!$A26, Sheet11!$A$2:$AF$799, MATCH('full data'!AG$1, Sheet11!$A$1:$AF$1, 0), FALSE)</f>
        <v>0.5</v>
      </c>
      <c r="AH26" s="3">
        <f>VLOOKUP('full data'!$A26, Sheet11!$A$2:$AF$799, MATCH('full data'!AH$1, Sheet11!$A$1:$AF$1, 0), FALSE)</f>
        <v>4.2509554226102732E-4</v>
      </c>
      <c r="AI26" s="2">
        <f t="shared" si="0"/>
        <v>0.58578200727551322</v>
      </c>
      <c r="AJ26" s="2">
        <f>AH26/SUMIFS($AH$2:$AH$799, $B$2:$B$799, B26)</f>
        <v>1.3688569319165959E-4</v>
      </c>
      <c r="AK26">
        <f>IF(AJ26=_xlfn.MAXIFS($AJ$2:$AJ$799, $B$2:$B$799, B26, $AA$2:$AA$799, AA26), 1, 0)</f>
        <v>0</v>
      </c>
      <c r="AL26" s="2">
        <f>AJ26-AI26</f>
        <v>-0.58564512158232152</v>
      </c>
      <c r="AM26">
        <f>IF(AK26=AE26, 1, 0)</f>
        <v>0</v>
      </c>
    </row>
    <row r="27" spans="1:39" hidden="1" x14ac:dyDescent="0.45">
      <c r="A27" t="s">
        <v>860</v>
      </c>
      <c r="B27">
        <v>2024</v>
      </c>
      <c r="C27" t="s">
        <v>55</v>
      </c>
      <c r="D27" t="str">
        <f>VLOOKUP(C27, ids!$A$2:$B$37,2,FALSE)</f>
        <v>Cleveland Browns</v>
      </c>
      <c r="E27">
        <f>VLOOKUP('full data'!$A27, Sheet11!$A$2:$AF$799, MATCH('full data'!E$1, Sheet11!$A$1:$AF$1, 0), FALSE)</f>
        <v>17</v>
      </c>
      <c r="F27">
        <f>VLOOKUP('full data'!$A27, Sheet11!$A$2:$AF$799, MATCH('full data'!F$1, Sheet11!$A$1:$AF$1, 0), FALSE)</f>
        <v>-10.294422666355549</v>
      </c>
      <c r="G27">
        <f>VLOOKUP('full data'!$A27, Sheet11!$A$2:$AF$799, MATCH('full data'!G$1, Sheet11!$A$1:$AF$1, 0), FALSE)</f>
        <v>-1.520355998036049</v>
      </c>
      <c r="H27">
        <f>VLOOKUP('full data'!$A27, Sheet11!$A$2:$AF$799, MATCH('full data'!H$1, Sheet11!$A$1:$AF$1, 0), FALSE)</f>
        <v>-2.2104334896838731</v>
      </c>
      <c r="I27">
        <f>VLOOKUP('full data'!$A27, Sheet11!$A$2:$AF$799, MATCH('full data'!I$1, Sheet11!$A$1:$AF$1, 0), FALSE)</f>
        <v>53.823529411764703</v>
      </c>
      <c r="J27">
        <f>VLOOKUP('full data'!$A27, Sheet11!$A$2:$AF$799, MATCH('full data'!J$1, Sheet11!$A$1:$AF$1, 0), FALSE)</f>
        <v>0.66666666666666663</v>
      </c>
      <c r="K27">
        <f>VLOOKUP('full data'!$A27, Sheet11!$A$2:$AF$799, MATCH('full data'!K$1, Sheet11!$A$1:$AF$1, 0), FALSE)</f>
        <v>-21.941176470588239</v>
      </c>
      <c r="L27">
        <f>VLOOKUP('full data'!$A27, Sheet11!$A$2:$AF$799, MATCH('full data'!L$1, Sheet11!$A$1:$AF$1, 0), FALSE)</f>
        <v>1.3529411764705881</v>
      </c>
      <c r="M27">
        <f>VLOOKUP('full data'!$A27, Sheet11!$A$2:$AF$799, MATCH('full data'!M$1, Sheet11!$A$1:$AF$1, 0), FALSE)</f>
        <v>0.47058823529411759</v>
      </c>
      <c r="N27">
        <f>VLOOKUP('full data'!$A27, Sheet11!$A$2:$AF$799, MATCH('full data'!N$1, Sheet11!$A$1:$AF$1, 0), FALSE)</f>
        <v>0.23529411764705879</v>
      </c>
      <c r="O27">
        <f>VLOOKUP('full data'!$A27, Sheet11!$A$2:$AF$799, MATCH('full data'!O$1, Sheet11!$A$1:$AF$1, 0), FALSE)</f>
        <v>15.705882352941179</v>
      </c>
      <c r="P27">
        <f>VLOOKUP('full data'!$A27, Sheet11!$A$2:$AF$799, MATCH('full data'!P$1, Sheet11!$A$1:$AF$1, 0), FALSE)</f>
        <v>1.8235294117647061</v>
      </c>
      <c r="Q27">
        <f>VLOOKUP('full data'!$A27, Sheet11!$A$2:$AF$799, MATCH('full data'!Q$1, Sheet11!$A$1:$AF$1, 0), FALSE)</f>
        <v>0.70588235294117641</v>
      </c>
      <c r="R27">
        <f>VLOOKUP('full data'!$A27, Sheet11!$A$2:$AF$799, MATCH('full data'!R$1, Sheet11!$A$1:$AF$1, 0), FALSE)</f>
        <v>3</v>
      </c>
      <c r="S27">
        <f>VLOOKUP('full data'!$A27, Sheet11!$A$2:$AF$799, MATCH('full data'!S$1, Sheet11!$A$1:$AF$1, 0), FALSE)</f>
        <v>14</v>
      </c>
      <c r="T27">
        <f>VLOOKUP('full data'!$A27, Sheet11!$A$2:$AF$799, MATCH('full data'!T$1, Sheet11!$A$1:$AF$1, 0), FALSE)</f>
        <v>0</v>
      </c>
      <c r="U27">
        <f>VLOOKUP('full data'!$A27, Sheet11!$A$2:$AF$799, MATCH('full data'!U$1, Sheet11!$A$1:$AF$1, 0), FALSE)</f>
        <v>0.1764705882352941</v>
      </c>
      <c r="V27">
        <f>VLOOKUP('full data'!$A27, Sheet11!$A$2:$AF$799, MATCH('full data'!V$1, Sheet11!$A$1:$AF$1, 0), FALSE)</f>
        <v>0.50980392156862742</v>
      </c>
      <c r="W27">
        <f>VLOOKUP('full data'!$A27, Sheet11!$A$2:$AF$799, MATCH('full data'!W$1, Sheet11!$A$1:$AF$1, 0), FALSE)</f>
        <v>0.53633217993079585</v>
      </c>
      <c r="X27" t="str">
        <f>VLOOKUP('full data'!$A27, Sheet11!$A$2:$AF$799, MATCH('full data'!X$1, Sheet11!$A$1:$AF$1, 0), FALSE)</f>
        <v>0</v>
      </c>
      <c r="Y27">
        <f>VLOOKUP('full data'!$A27, Sheet11!$A$2:$AF$799, MATCH('full data'!Y$1, Sheet11!$A$1:$AF$1, 0), FALSE)</f>
        <v>4</v>
      </c>
      <c r="Z27" t="str">
        <f>VLOOKUP('full data'!$A27, Sheet11!$A$2:$AF$799, MATCH('full data'!Z$1, Sheet11!$A$1:$AF$1, 0), FALSE)</f>
        <v>AFC North</v>
      </c>
      <c r="AA27" t="s">
        <v>891</v>
      </c>
      <c r="AB27">
        <f>VLOOKUP('full data'!$A27, Sheet11!$A$2:$AF$799, MATCH('full data'!AB$1, Sheet11!$A$1:$AF$1, 0), FALSE)</f>
        <v>0.2452830188679245</v>
      </c>
      <c r="AC27">
        <f>VLOOKUP('full data'!$A27, Sheet11!$A$2:$AF$799, MATCH('full data'!AC$1, Sheet11!$A$1:$AF$1, 0), FALSE)</f>
        <v>0.16666666666666671</v>
      </c>
      <c r="AD27" t="str">
        <f>VLOOKUP('full data'!$A27, Sheet11!$A$2:$AF$799, MATCH('full data'!AD$1, Sheet11!$A$1:$AF$1, 0), FALSE)</f>
        <v>0</v>
      </c>
      <c r="AE27" t="str">
        <f>VLOOKUP('full data'!$A27, Sheet11!$A$2:$AF$799, MATCH('full data'!AE$1, Sheet11!$A$1:$AF$1, 0), FALSE)</f>
        <v>0</v>
      </c>
      <c r="AF27">
        <f>VLOOKUP('full data'!$A27, Sheet11!$A$2:$AF$799, MATCH('full data'!AF$1, Sheet11!$A$1:$AF$1, 0), FALSE)</f>
        <v>0.47058823529411759</v>
      </c>
      <c r="AG27">
        <f>VLOOKUP('full data'!$A27, Sheet11!$A$2:$AF$799, MATCH('full data'!AG$1, Sheet11!$A$1:$AF$1, 0), FALSE)</f>
        <v>0.5</v>
      </c>
      <c r="AH27" s="3">
        <f>VLOOKUP('full data'!$A27, Sheet11!$A$2:$AF$799, MATCH('full data'!AH$1, Sheet11!$A$1:$AF$1, 0), FALSE)</f>
        <v>2.3183609181299839E-4</v>
      </c>
      <c r="AI27" s="2">
        <f t="shared" si="0"/>
        <v>0.55720852866403103</v>
      </c>
      <c r="AJ27" s="2">
        <f>AH27/SUMIFS($AH$2:$AH$799, $B$2:$B$799, B27)</f>
        <v>7.465390948555469E-5</v>
      </c>
      <c r="AK27">
        <f>IF(AJ27=_xlfn.MAXIFS($AJ$2:$AJ$799, $B$2:$B$799, B27, $AA$2:$AA$799, AA27), 1, 0)</f>
        <v>0</v>
      </c>
      <c r="AL27" s="2">
        <f>AJ27-AI27</f>
        <v>-0.55713387475454546</v>
      </c>
      <c r="AM27">
        <f>IF(AK27=AE27, 1, 0)</f>
        <v>0</v>
      </c>
    </row>
    <row r="28" spans="1:39" hidden="1" x14ac:dyDescent="0.45">
      <c r="A28" t="s">
        <v>875</v>
      </c>
      <c r="B28">
        <v>2024</v>
      </c>
      <c r="C28" t="s">
        <v>83</v>
      </c>
      <c r="D28" t="str">
        <f>VLOOKUP(C28, ids!$A$2:$B$37,2,FALSE)</f>
        <v>New Orleans Saints</v>
      </c>
      <c r="E28">
        <f>VLOOKUP('full data'!$A28, Sheet11!$A$2:$AF$799, MATCH('full data'!E$1, Sheet11!$A$1:$AF$1, 0), FALSE)</f>
        <v>17</v>
      </c>
      <c r="F28">
        <f>VLOOKUP('full data'!$A28, Sheet11!$A$2:$AF$799, MATCH('full data'!F$1, Sheet11!$A$1:$AF$1, 0), FALSE)</f>
        <v>-2.657935744669647</v>
      </c>
      <c r="G28">
        <f>VLOOKUP('full data'!$A28, Sheet11!$A$2:$AF$799, MATCH('full data'!G$1, Sheet11!$A$1:$AF$1, 0), FALSE)</f>
        <v>6.7490589832643805E-2</v>
      </c>
      <c r="H28">
        <f>VLOOKUP('full data'!$A28, Sheet11!$A$2:$AF$799, MATCH('full data'!H$1, Sheet11!$A$1:$AF$1, 0), FALSE)</f>
        <v>1.6957655434587671</v>
      </c>
      <c r="I28">
        <f>VLOOKUP('full data'!$A28, Sheet11!$A$2:$AF$799, MATCH('full data'!I$1, Sheet11!$A$1:$AF$1, 0), FALSE)</f>
        <v>59</v>
      </c>
      <c r="J28">
        <f>VLOOKUP('full data'!$A28, Sheet11!$A$2:$AF$799, MATCH('full data'!J$1, Sheet11!$A$1:$AF$1, 0), FALSE)</f>
        <v>0.87096774193548387</v>
      </c>
      <c r="K28">
        <f>VLOOKUP('full data'!$A28, Sheet11!$A$2:$AF$799, MATCH('full data'!K$1, Sheet11!$A$1:$AF$1, 0), FALSE)</f>
        <v>-14.23529411764706</v>
      </c>
      <c r="L28">
        <f>VLOOKUP('full data'!$A28, Sheet11!$A$2:$AF$799, MATCH('full data'!L$1, Sheet11!$A$1:$AF$1, 0), FALSE)</f>
        <v>0.70588235294117652</v>
      </c>
      <c r="M28">
        <f>VLOOKUP('full data'!$A28, Sheet11!$A$2:$AF$799, MATCH('full data'!M$1, Sheet11!$A$1:$AF$1, 0), FALSE)</f>
        <v>0.1764705882352941</v>
      </c>
      <c r="N28">
        <f>VLOOKUP('full data'!$A28, Sheet11!$A$2:$AF$799, MATCH('full data'!N$1, Sheet11!$A$1:$AF$1, 0), FALSE)</f>
        <v>0.82352941176470584</v>
      </c>
      <c r="O28">
        <f>VLOOKUP('full data'!$A28, Sheet11!$A$2:$AF$799, MATCH('full data'!O$1, Sheet11!$A$1:$AF$1, 0), FALSE)</f>
        <v>14.117647058823531</v>
      </c>
      <c r="P28">
        <f>VLOOKUP('full data'!$A28, Sheet11!$A$2:$AF$799, MATCH('full data'!P$1, Sheet11!$A$1:$AF$1, 0), FALSE)</f>
        <v>0.88235294117647067</v>
      </c>
      <c r="Q28">
        <f>VLOOKUP('full data'!$A28, Sheet11!$A$2:$AF$799, MATCH('full data'!Q$1, Sheet11!$A$1:$AF$1, 0), FALSE)</f>
        <v>1</v>
      </c>
      <c r="R28">
        <f>VLOOKUP('full data'!$A28, Sheet11!$A$2:$AF$799, MATCH('full data'!R$1, Sheet11!$A$1:$AF$1, 0), FALSE)</f>
        <v>5</v>
      </c>
      <c r="S28">
        <f>VLOOKUP('full data'!$A28, Sheet11!$A$2:$AF$799, MATCH('full data'!S$1, Sheet11!$A$1:$AF$1, 0), FALSE)</f>
        <v>12</v>
      </c>
      <c r="T28">
        <f>VLOOKUP('full data'!$A28, Sheet11!$A$2:$AF$799, MATCH('full data'!T$1, Sheet11!$A$1:$AF$1, 0), FALSE)</f>
        <v>0</v>
      </c>
      <c r="U28">
        <f>VLOOKUP('full data'!$A28, Sheet11!$A$2:$AF$799, MATCH('full data'!U$1, Sheet11!$A$1:$AF$1, 0), FALSE)</f>
        <v>0.29411764705882348</v>
      </c>
      <c r="V28">
        <f>VLOOKUP('full data'!$A28, Sheet11!$A$2:$AF$799, MATCH('full data'!V$1, Sheet11!$A$1:$AF$1, 0), FALSE)</f>
        <v>0.30588235294117649</v>
      </c>
      <c r="W28">
        <f>VLOOKUP('full data'!$A28, Sheet11!$A$2:$AF$799, MATCH('full data'!W$1, Sheet11!$A$1:$AF$1, 0), FALSE)</f>
        <v>0.50519031141868509</v>
      </c>
      <c r="X28" t="str">
        <f>VLOOKUP('full data'!$A28, Sheet11!$A$2:$AF$799, MATCH('full data'!X$1, Sheet11!$A$1:$AF$1, 0), FALSE)</f>
        <v>0</v>
      </c>
      <c r="Y28">
        <f>VLOOKUP('full data'!$A28, Sheet11!$A$2:$AF$799, MATCH('full data'!Y$1, Sheet11!$A$1:$AF$1, 0), FALSE)</f>
        <v>4</v>
      </c>
      <c r="Z28" t="str">
        <f>VLOOKUP('full data'!$A28, Sheet11!$A$2:$AF$799, MATCH('full data'!Z$1, Sheet11!$A$1:$AF$1, 0), FALSE)</f>
        <v>NFC South</v>
      </c>
      <c r="AA28" t="s">
        <v>892</v>
      </c>
      <c r="AB28">
        <f>VLOOKUP('full data'!$A28, Sheet11!$A$2:$AF$799, MATCH('full data'!AB$1, Sheet11!$A$1:$AF$1, 0), FALSE)</f>
        <v>0.1111111111111111</v>
      </c>
      <c r="AC28">
        <f>VLOOKUP('full data'!$A28, Sheet11!$A$2:$AF$799, MATCH('full data'!AC$1, Sheet11!$A$1:$AF$1, 0), FALSE)</f>
        <v>0.4</v>
      </c>
      <c r="AD28" t="str">
        <f>VLOOKUP('full data'!$A28, Sheet11!$A$2:$AF$799, MATCH('full data'!AD$1, Sheet11!$A$1:$AF$1, 0), FALSE)</f>
        <v>0</v>
      </c>
      <c r="AE28" t="str">
        <f>VLOOKUP('full data'!$A28, Sheet11!$A$2:$AF$799, MATCH('full data'!AE$1, Sheet11!$A$1:$AF$1, 0), FALSE)</f>
        <v>0</v>
      </c>
      <c r="AF28">
        <f>VLOOKUP('full data'!$A28, Sheet11!$A$2:$AF$799, MATCH('full data'!AF$1, Sheet11!$A$1:$AF$1, 0), FALSE)</f>
        <v>0.1764705882352941</v>
      </c>
      <c r="AG28">
        <f>VLOOKUP('full data'!$A28, Sheet11!$A$2:$AF$799, MATCH('full data'!AG$1, Sheet11!$A$1:$AF$1, 0), FALSE)</f>
        <v>0.5</v>
      </c>
      <c r="AH28" s="3">
        <f>VLOOKUP('full data'!$A28, Sheet11!$A$2:$AF$799, MATCH('full data'!AH$1, Sheet11!$A$1:$AF$1, 0), FALSE)</f>
        <v>2.2507262915805651E-4</v>
      </c>
      <c r="AI28" s="2">
        <f t="shared" si="0"/>
        <v>0.58578200727551322</v>
      </c>
      <c r="AJ28" s="2">
        <f>AH28/SUMIFS($AH$2:$AH$799, $B$2:$B$799, B28)</f>
        <v>7.2475996094665423E-5</v>
      </c>
      <c r="AK28">
        <f>IF(AJ28=_xlfn.MAXIFS($AJ$2:$AJ$799, $B$2:$B$799, B28, $AA$2:$AA$799, AA28), 1, 0)</f>
        <v>0</v>
      </c>
      <c r="AL28" s="2">
        <f>AJ28-AI28</f>
        <v>-0.5857095312794186</v>
      </c>
      <c r="AM28">
        <f>IF(AK28=AE28, 1, 0)</f>
        <v>0</v>
      </c>
    </row>
    <row r="29" spans="1:39" hidden="1" x14ac:dyDescent="0.45">
      <c r="A29" t="s">
        <v>867</v>
      </c>
      <c r="B29">
        <v>2024</v>
      </c>
      <c r="C29" t="s">
        <v>72</v>
      </c>
      <c r="D29" t="str">
        <f>VLOOKUP(C29, ids!$A$2:$B$37,2,FALSE)</f>
        <v>Jacksonville Jaguars</v>
      </c>
      <c r="E29">
        <f>VLOOKUP('full data'!$A29, Sheet11!$A$2:$AF$799, MATCH('full data'!E$1, Sheet11!$A$1:$AF$1, 0), FALSE)</f>
        <v>17</v>
      </c>
      <c r="F29">
        <f>VLOOKUP('full data'!$A29, Sheet11!$A$2:$AF$799, MATCH('full data'!F$1, Sheet11!$A$1:$AF$1, 0), FALSE)</f>
        <v>0.165594291539819</v>
      </c>
      <c r="G29">
        <f>VLOOKUP('full data'!$A29, Sheet11!$A$2:$AF$799, MATCH('full data'!G$1, Sheet11!$A$1:$AF$1, 0), FALSE)</f>
        <v>-0.79965433038245459</v>
      </c>
      <c r="H29">
        <f>VLOOKUP('full data'!$A29, Sheet11!$A$2:$AF$799, MATCH('full data'!H$1, Sheet11!$A$1:$AF$1, 0), FALSE)</f>
        <v>4.0159038347278253</v>
      </c>
      <c r="I29">
        <f>VLOOKUP('full data'!$A29, Sheet11!$A$2:$AF$799, MATCH('full data'!I$1, Sheet11!$A$1:$AF$1, 0), FALSE)</f>
        <v>46.352941176470587</v>
      </c>
      <c r="J29">
        <f>VLOOKUP('full data'!$A29, Sheet11!$A$2:$AF$799, MATCH('full data'!J$1, Sheet11!$A$1:$AF$1, 0), FALSE)</f>
        <v>0.93103448275862066</v>
      </c>
      <c r="K29">
        <f>VLOOKUP('full data'!$A29, Sheet11!$A$2:$AF$799, MATCH('full data'!K$1, Sheet11!$A$1:$AF$1, 0), FALSE)</f>
        <v>-14.117647058823531</v>
      </c>
      <c r="L29">
        <f>VLOOKUP('full data'!$A29, Sheet11!$A$2:$AF$799, MATCH('full data'!L$1, Sheet11!$A$1:$AF$1, 0), FALSE)</f>
        <v>0.88235294117647056</v>
      </c>
      <c r="M29">
        <f>VLOOKUP('full data'!$A29, Sheet11!$A$2:$AF$799, MATCH('full data'!M$1, Sheet11!$A$1:$AF$1, 0), FALSE)</f>
        <v>0.1764705882352941</v>
      </c>
      <c r="N29">
        <f>VLOOKUP('full data'!$A29, Sheet11!$A$2:$AF$799, MATCH('full data'!N$1, Sheet11!$A$1:$AF$1, 0), FALSE)</f>
        <v>0.35294117647058831</v>
      </c>
      <c r="O29">
        <f>VLOOKUP('full data'!$A29, Sheet11!$A$2:$AF$799, MATCH('full data'!O$1, Sheet11!$A$1:$AF$1, 0), FALSE)</f>
        <v>13.52941176470588</v>
      </c>
      <c r="P29">
        <f>VLOOKUP('full data'!$A29, Sheet11!$A$2:$AF$799, MATCH('full data'!P$1, Sheet11!$A$1:$AF$1, 0), FALSE)</f>
        <v>1.1764705882352939</v>
      </c>
      <c r="Q29">
        <f>VLOOKUP('full data'!$A29, Sheet11!$A$2:$AF$799, MATCH('full data'!Q$1, Sheet11!$A$1:$AF$1, 0), FALSE)</f>
        <v>0.52941176470588236</v>
      </c>
      <c r="R29">
        <f>VLOOKUP('full data'!$A29, Sheet11!$A$2:$AF$799, MATCH('full data'!R$1, Sheet11!$A$1:$AF$1, 0), FALSE)</f>
        <v>4</v>
      </c>
      <c r="S29">
        <f>VLOOKUP('full data'!$A29, Sheet11!$A$2:$AF$799, MATCH('full data'!S$1, Sheet11!$A$1:$AF$1, 0), FALSE)</f>
        <v>13</v>
      </c>
      <c r="T29">
        <f>VLOOKUP('full data'!$A29, Sheet11!$A$2:$AF$799, MATCH('full data'!T$1, Sheet11!$A$1:$AF$1, 0), FALSE)</f>
        <v>0</v>
      </c>
      <c r="U29">
        <f>VLOOKUP('full data'!$A29, Sheet11!$A$2:$AF$799, MATCH('full data'!U$1, Sheet11!$A$1:$AF$1, 0), FALSE)</f>
        <v>0.23529411764705879</v>
      </c>
      <c r="V29">
        <f>VLOOKUP('full data'!$A29, Sheet11!$A$2:$AF$799, MATCH('full data'!V$1, Sheet11!$A$1:$AF$1, 0), FALSE)</f>
        <v>0.26470588235294118</v>
      </c>
      <c r="W29">
        <f>VLOOKUP('full data'!$A29, Sheet11!$A$2:$AF$799, MATCH('full data'!W$1, Sheet11!$A$1:$AF$1, 0), FALSE)</f>
        <v>0.47750865051903107</v>
      </c>
      <c r="X29" t="str">
        <f>VLOOKUP('full data'!$A29, Sheet11!$A$2:$AF$799, MATCH('full data'!X$1, Sheet11!$A$1:$AF$1, 0), FALSE)</f>
        <v>0</v>
      </c>
      <c r="Y29">
        <f>VLOOKUP('full data'!$A29, Sheet11!$A$2:$AF$799, MATCH('full data'!Y$1, Sheet11!$A$1:$AF$1, 0), FALSE)</f>
        <v>3</v>
      </c>
      <c r="Z29" t="str">
        <f>VLOOKUP('full data'!$A29, Sheet11!$A$2:$AF$799, MATCH('full data'!Z$1, Sheet11!$A$1:$AF$1, 0), FALSE)</f>
        <v>AFC South</v>
      </c>
      <c r="AA29" t="s">
        <v>891</v>
      </c>
      <c r="AB29">
        <f>VLOOKUP('full data'!$A29, Sheet11!$A$2:$AF$799, MATCH('full data'!AB$1, Sheet11!$A$1:$AF$1, 0), FALSE)</f>
        <v>0.1785714285714286</v>
      </c>
      <c r="AC29">
        <f>VLOOKUP('full data'!$A29, Sheet11!$A$2:$AF$799, MATCH('full data'!AC$1, Sheet11!$A$1:$AF$1, 0), FALSE)</f>
        <v>0.1470588235294118</v>
      </c>
      <c r="AD29" t="str">
        <f>VLOOKUP('full data'!$A29, Sheet11!$A$2:$AF$799, MATCH('full data'!AD$1, Sheet11!$A$1:$AF$1, 0), FALSE)</f>
        <v>0</v>
      </c>
      <c r="AE29" t="str">
        <f>VLOOKUP('full data'!$A29, Sheet11!$A$2:$AF$799, MATCH('full data'!AE$1, Sheet11!$A$1:$AF$1, 0), FALSE)</f>
        <v>0</v>
      </c>
      <c r="AF29">
        <f>VLOOKUP('full data'!$A29, Sheet11!$A$2:$AF$799, MATCH('full data'!AF$1, Sheet11!$A$1:$AF$1, 0), FALSE)</f>
        <v>0.29411764705882348</v>
      </c>
      <c r="AG29">
        <f>VLOOKUP('full data'!$A29, Sheet11!$A$2:$AF$799, MATCH('full data'!AG$1, Sheet11!$A$1:$AF$1, 0), FALSE)</f>
        <v>0.5</v>
      </c>
      <c r="AH29" s="3">
        <f>VLOOKUP('full data'!$A29, Sheet11!$A$2:$AF$799, MATCH('full data'!AH$1, Sheet11!$A$1:$AF$1, 0), FALSE)</f>
        <v>1.5533745968349561E-4</v>
      </c>
      <c r="AI29" s="2">
        <f t="shared" si="0"/>
        <v>0.55720852866403103</v>
      </c>
      <c r="AJ29" s="2">
        <f>AH29/SUMIFS($AH$2:$AH$799, $B$2:$B$799, B29)</f>
        <v>5.0020463010054483E-5</v>
      </c>
      <c r="AK29">
        <f>IF(AJ29=_xlfn.MAXIFS($AJ$2:$AJ$799, $B$2:$B$799, B29, $AA$2:$AA$799, AA29), 1, 0)</f>
        <v>0</v>
      </c>
      <c r="AL29" s="2">
        <f>AJ29-AI29</f>
        <v>-0.55715850820102097</v>
      </c>
      <c r="AM29">
        <f>IF(AK29=AE29, 1, 0)</f>
        <v>0</v>
      </c>
    </row>
    <row r="30" spans="1:39" hidden="1" x14ac:dyDescent="0.45">
      <c r="A30" t="s">
        <v>876</v>
      </c>
      <c r="B30">
        <v>2024</v>
      </c>
      <c r="C30" t="s">
        <v>86</v>
      </c>
      <c r="D30" t="str">
        <f>VLOOKUP(C30, ids!$A$2:$B$37,2,FALSE)</f>
        <v>New York Giants</v>
      </c>
      <c r="E30">
        <f>VLOOKUP('full data'!$A30, Sheet11!$A$2:$AF$799, MATCH('full data'!E$1, Sheet11!$A$1:$AF$1, 0), FALSE)</f>
        <v>17</v>
      </c>
      <c r="F30">
        <f>VLOOKUP('full data'!$A30, Sheet11!$A$2:$AF$799, MATCH('full data'!F$1, Sheet11!$A$1:$AF$1, 0), FALSE)</f>
        <v>-5.6558016840978702</v>
      </c>
      <c r="G30">
        <f>VLOOKUP('full data'!$A30, Sheet11!$A$2:$AF$799, MATCH('full data'!G$1, Sheet11!$A$1:$AF$1, 0), FALSE)</f>
        <v>-1.703574318546109</v>
      </c>
      <c r="H30">
        <f>VLOOKUP('full data'!$A30, Sheet11!$A$2:$AF$799, MATCH('full data'!H$1, Sheet11!$A$1:$AF$1, 0), FALSE)</f>
        <v>1.707790691996838</v>
      </c>
      <c r="I30">
        <f>VLOOKUP('full data'!$A30, Sheet11!$A$2:$AF$799, MATCH('full data'!I$1, Sheet11!$A$1:$AF$1, 0), FALSE)</f>
        <v>54.588235294117638</v>
      </c>
      <c r="J30">
        <f>VLOOKUP('full data'!$A30, Sheet11!$A$2:$AF$799, MATCH('full data'!J$1, Sheet11!$A$1:$AF$1, 0), FALSE)</f>
        <v>0.8214285714285714</v>
      </c>
      <c r="K30">
        <f>VLOOKUP('full data'!$A30, Sheet11!$A$2:$AF$799, MATCH('full data'!K$1, Sheet11!$A$1:$AF$1, 0), FALSE)</f>
        <v>-17.235294117647062</v>
      </c>
      <c r="L30">
        <f>VLOOKUP('full data'!$A30, Sheet11!$A$2:$AF$799, MATCH('full data'!L$1, Sheet11!$A$1:$AF$1, 0), FALSE)</f>
        <v>0.76470588235294112</v>
      </c>
      <c r="M30">
        <f>VLOOKUP('full data'!$A30, Sheet11!$A$2:$AF$799, MATCH('full data'!M$1, Sheet11!$A$1:$AF$1, 0), FALSE)</f>
        <v>0.58823529411764708</v>
      </c>
      <c r="N30">
        <f>VLOOKUP('full data'!$A30, Sheet11!$A$2:$AF$799, MATCH('full data'!N$1, Sheet11!$A$1:$AF$1, 0), FALSE)</f>
        <v>0.29411764705882348</v>
      </c>
      <c r="O30">
        <f>VLOOKUP('full data'!$A30, Sheet11!$A$2:$AF$799, MATCH('full data'!O$1, Sheet11!$A$1:$AF$1, 0), FALSE)</f>
        <v>17</v>
      </c>
      <c r="P30">
        <f>VLOOKUP('full data'!$A30, Sheet11!$A$2:$AF$799, MATCH('full data'!P$1, Sheet11!$A$1:$AF$1, 0), FALSE)</f>
        <v>1.294117647058824</v>
      </c>
      <c r="Q30">
        <f>VLOOKUP('full data'!$A30, Sheet11!$A$2:$AF$799, MATCH('full data'!Q$1, Sheet11!$A$1:$AF$1, 0), FALSE)</f>
        <v>0.88235294117647056</v>
      </c>
      <c r="R30">
        <f>VLOOKUP('full data'!$A30, Sheet11!$A$2:$AF$799, MATCH('full data'!R$1, Sheet11!$A$1:$AF$1, 0), FALSE)</f>
        <v>3</v>
      </c>
      <c r="S30">
        <f>VLOOKUP('full data'!$A30, Sheet11!$A$2:$AF$799, MATCH('full data'!S$1, Sheet11!$A$1:$AF$1, 0), FALSE)</f>
        <v>14</v>
      </c>
      <c r="T30">
        <f>VLOOKUP('full data'!$A30, Sheet11!$A$2:$AF$799, MATCH('full data'!T$1, Sheet11!$A$1:$AF$1, 0), FALSE)</f>
        <v>0</v>
      </c>
      <c r="U30">
        <f>VLOOKUP('full data'!$A30, Sheet11!$A$2:$AF$799, MATCH('full data'!U$1, Sheet11!$A$1:$AF$1, 0), FALSE)</f>
        <v>0.1764705882352941</v>
      </c>
      <c r="V30">
        <f>VLOOKUP('full data'!$A30, Sheet11!$A$2:$AF$799, MATCH('full data'!V$1, Sheet11!$A$1:$AF$1, 0), FALSE)</f>
        <v>0.41176470588235292</v>
      </c>
      <c r="W30">
        <f>VLOOKUP('full data'!$A30, Sheet11!$A$2:$AF$799, MATCH('full data'!W$1, Sheet11!$A$1:$AF$1, 0), FALSE)</f>
        <v>0.55363321799307963</v>
      </c>
      <c r="X30" t="str">
        <f>VLOOKUP('full data'!$A30, Sheet11!$A$2:$AF$799, MATCH('full data'!X$1, Sheet11!$A$1:$AF$1, 0), FALSE)</f>
        <v>0</v>
      </c>
      <c r="Y30">
        <f>VLOOKUP('full data'!$A30, Sheet11!$A$2:$AF$799, MATCH('full data'!Y$1, Sheet11!$A$1:$AF$1, 0), FALSE)</f>
        <v>4</v>
      </c>
      <c r="Z30" t="str">
        <f>VLOOKUP('full data'!$A30, Sheet11!$A$2:$AF$799, MATCH('full data'!Z$1, Sheet11!$A$1:$AF$1, 0), FALSE)</f>
        <v>NFC East</v>
      </c>
      <c r="AA30" t="s">
        <v>892</v>
      </c>
      <c r="AB30">
        <f>VLOOKUP('full data'!$A30, Sheet11!$A$2:$AF$799, MATCH('full data'!AB$1, Sheet11!$A$1:$AF$1, 0), FALSE)</f>
        <v>0.22222222222222221</v>
      </c>
      <c r="AC30">
        <f>VLOOKUP('full data'!$A30, Sheet11!$A$2:$AF$799, MATCH('full data'!AC$1, Sheet11!$A$1:$AF$1, 0), FALSE)</f>
        <v>0.14285714285714279</v>
      </c>
      <c r="AD30" t="str">
        <f>VLOOKUP('full data'!$A30, Sheet11!$A$2:$AF$799, MATCH('full data'!AD$1, Sheet11!$A$1:$AF$1, 0), FALSE)</f>
        <v>0</v>
      </c>
      <c r="AE30" t="str">
        <f>VLOOKUP('full data'!$A30, Sheet11!$A$2:$AF$799, MATCH('full data'!AE$1, Sheet11!$A$1:$AF$1, 0), FALSE)</f>
        <v>0</v>
      </c>
      <c r="AF30">
        <f>VLOOKUP('full data'!$A30, Sheet11!$A$2:$AF$799, MATCH('full data'!AF$1, Sheet11!$A$1:$AF$1, 0), FALSE)</f>
        <v>0.52941176470588225</v>
      </c>
      <c r="AG30">
        <f>VLOOKUP('full data'!$A30, Sheet11!$A$2:$AF$799, MATCH('full data'!AG$1, Sheet11!$A$1:$AF$1, 0), FALSE)</f>
        <v>0.5</v>
      </c>
      <c r="AH30" s="3">
        <f>VLOOKUP('full data'!$A30, Sheet11!$A$2:$AF$799, MATCH('full data'!AH$1, Sheet11!$A$1:$AF$1, 0), FALSE)</f>
        <v>1.5303223919965159E-4</v>
      </c>
      <c r="AI30" s="2">
        <f t="shared" si="0"/>
        <v>0.58578200727551322</v>
      </c>
      <c r="AJ30" s="2">
        <f>AH30/SUMIFS($AH$2:$AH$799, $B$2:$B$799, B30)</f>
        <v>4.9278155287390014E-5</v>
      </c>
      <c r="AK30">
        <f>IF(AJ30=_xlfn.MAXIFS($AJ$2:$AJ$799, $B$2:$B$799, B30, $AA$2:$AA$799, AA30), 1, 0)</f>
        <v>0</v>
      </c>
      <c r="AL30" s="2">
        <f>AJ30-AI30</f>
        <v>-0.58573272912022578</v>
      </c>
      <c r="AM30">
        <f>IF(AK30=AE30, 1, 0)</f>
        <v>0</v>
      </c>
    </row>
    <row r="31" spans="1:39" hidden="1" x14ac:dyDescent="0.45">
      <c r="A31" t="s">
        <v>874</v>
      </c>
      <c r="B31">
        <v>2024</v>
      </c>
      <c r="C31" t="s">
        <v>81</v>
      </c>
      <c r="D31" t="str">
        <f>VLOOKUP(C31, ids!$A$2:$B$37,2,FALSE)</f>
        <v>New England Patriots</v>
      </c>
      <c r="E31">
        <f>VLOOKUP('full data'!$A31, Sheet11!$A$2:$AF$799, MATCH('full data'!E$1, Sheet11!$A$1:$AF$1, 0), FALSE)</f>
        <v>17</v>
      </c>
      <c r="F31">
        <f>VLOOKUP('full data'!$A31, Sheet11!$A$2:$AF$799, MATCH('full data'!F$1, Sheet11!$A$1:$AF$1, 0), FALSE)</f>
        <v>-3.1233668844934752</v>
      </c>
      <c r="G31">
        <f>VLOOKUP('full data'!$A31, Sheet11!$A$2:$AF$799, MATCH('full data'!G$1, Sheet11!$A$1:$AF$1, 0), FALSE)</f>
        <v>-1.8546776958208999</v>
      </c>
      <c r="H31">
        <f>VLOOKUP('full data'!$A31, Sheet11!$A$2:$AF$799, MATCH('full data'!H$1, Sheet11!$A$1:$AF$1, 0), FALSE)</f>
        <v>3.8563785532051771</v>
      </c>
      <c r="I31">
        <f>VLOOKUP('full data'!$A31, Sheet11!$A$2:$AF$799, MATCH('full data'!I$1, Sheet11!$A$1:$AF$1, 0), FALSE)</f>
        <v>53.882352941176471</v>
      </c>
      <c r="J31">
        <f>VLOOKUP('full data'!$A31, Sheet11!$A$2:$AF$799, MATCH('full data'!J$1, Sheet11!$A$1:$AF$1, 0), FALSE)</f>
        <v>0.78787878787878785</v>
      </c>
      <c r="K31">
        <f>VLOOKUP('full data'!$A31, Sheet11!$A$2:$AF$799, MATCH('full data'!K$1, Sheet11!$A$1:$AF$1, 0), FALSE)</f>
        <v>-20.47058823529412</v>
      </c>
      <c r="L31">
        <f>VLOOKUP('full data'!$A31, Sheet11!$A$2:$AF$799, MATCH('full data'!L$1, Sheet11!$A$1:$AF$1, 0), FALSE)</f>
        <v>0.6470588235294118</v>
      </c>
      <c r="M31">
        <f>VLOOKUP('full data'!$A31, Sheet11!$A$2:$AF$799, MATCH('full data'!M$1, Sheet11!$A$1:$AF$1, 0), FALSE)</f>
        <v>0.29411764705882348</v>
      </c>
      <c r="N31">
        <f>VLOOKUP('full data'!$A31, Sheet11!$A$2:$AF$799, MATCH('full data'!N$1, Sheet11!$A$1:$AF$1, 0), FALSE)</f>
        <v>0.41176470588235292</v>
      </c>
      <c r="O31">
        <f>VLOOKUP('full data'!$A31, Sheet11!$A$2:$AF$799, MATCH('full data'!O$1, Sheet11!$A$1:$AF$1, 0), FALSE)</f>
        <v>9</v>
      </c>
      <c r="P31">
        <f>VLOOKUP('full data'!$A31, Sheet11!$A$2:$AF$799, MATCH('full data'!P$1, Sheet11!$A$1:$AF$1, 0), FALSE)</f>
        <v>1.294117647058824</v>
      </c>
      <c r="Q31">
        <f>VLOOKUP('full data'!$A31, Sheet11!$A$2:$AF$799, MATCH('full data'!Q$1, Sheet11!$A$1:$AF$1, 0), FALSE)</f>
        <v>0.70588235294117641</v>
      </c>
      <c r="R31">
        <f>VLOOKUP('full data'!$A31, Sheet11!$A$2:$AF$799, MATCH('full data'!R$1, Sheet11!$A$1:$AF$1, 0), FALSE)</f>
        <v>4</v>
      </c>
      <c r="S31">
        <f>VLOOKUP('full data'!$A31, Sheet11!$A$2:$AF$799, MATCH('full data'!S$1, Sheet11!$A$1:$AF$1, 0), FALSE)</f>
        <v>13</v>
      </c>
      <c r="T31">
        <f>VLOOKUP('full data'!$A31, Sheet11!$A$2:$AF$799, MATCH('full data'!T$1, Sheet11!$A$1:$AF$1, 0), FALSE)</f>
        <v>0</v>
      </c>
      <c r="U31">
        <f>VLOOKUP('full data'!$A31, Sheet11!$A$2:$AF$799, MATCH('full data'!U$1, Sheet11!$A$1:$AF$1, 0), FALSE)</f>
        <v>0.23529411764705879</v>
      </c>
      <c r="V31">
        <f>VLOOKUP('full data'!$A31, Sheet11!$A$2:$AF$799, MATCH('full data'!V$1, Sheet11!$A$1:$AF$1, 0), FALSE)</f>
        <v>0.47058823529411759</v>
      </c>
      <c r="W31">
        <f>VLOOKUP('full data'!$A31, Sheet11!$A$2:$AF$799, MATCH('full data'!W$1, Sheet11!$A$1:$AF$1, 0), FALSE)</f>
        <v>0.47058823529411759</v>
      </c>
      <c r="X31" t="str">
        <f>VLOOKUP('full data'!$A31, Sheet11!$A$2:$AF$799, MATCH('full data'!X$1, Sheet11!$A$1:$AF$1, 0), FALSE)</f>
        <v>0</v>
      </c>
      <c r="Y31">
        <f>VLOOKUP('full data'!$A31, Sheet11!$A$2:$AF$799, MATCH('full data'!Y$1, Sheet11!$A$1:$AF$1, 0), FALSE)</f>
        <v>4</v>
      </c>
      <c r="Z31" t="str">
        <f>VLOOKUP('full data'!$A31, Sheet11!$A$2:$AF$799, MATCH('full data'!Z$1, Sheet11!$A$1:$AF$1, 0), FALSE)</f>
        <v>AFC East</v>
      </c>
      <c r="AA31" t="s">
        <v>891</v>
      </c>
      <c r="AB31">
        <f>VLOOKUP('full data'!$A31, Sheet11!$A$2:$AF$799, MATCH('full data'!AB$1, Sheet11!$A$1:$AF$1, 0), FALSE)</f>
        <v>0.15384615384615391</v>
      </c>
      <c r="AC31">
        <f>VLOOKUP('full data'!$A31, Sheet11!$A$2:$AF$799, MATCH('full data'!AC$1, Sheet11!$A$1:$AF$1, 0), FALSE)</f>
        <v>0.2608695652173913</v>
      </c>
      <c r="AD31" t="str">
        <f>VLOOKUP('full data'!$A31, Sheet11!$A$2:$AF$799, MATCH('full data'!AD$1, Sheet11!$A$1:$AF$1, 0), FALSE)</f>
        <v>0</v>
      </c>
      <c r="AE31" t="str">
        <f>VLOOKUP('full data'!$A31, Sheet11!$A$2:$AF$799, MATCH('full data'!AE$1, Sheet11!$A$1:$AF$1, 0), FALSE)</f>
        <v>0</v>
      </c>
      <c r="AF31">
        <f>VLOOKUP('full data'!$A31, Sheet11!$A$2:$AF$799, MATCH('full data'!AF$1, Sheet11!$A$1:$AF$1, 0), FALSE)</f>
        <v>0.6470588235294118</v>
      </c>
      <c r="AG31">
        <f>VLOOKUP('full data'!$A31, Sheet11!$A$2:$AF$799, MATCH('full data'!AG$1, Sheet11!$A$1:$AF$1, 0), FALSE)</f>
        <v>0.5</v>
      </c>
      <c r="AH31" s="3">
        <f>VLOOKUP('full data'!$A31, Sheet11!$A$2:$AF$799, MATCH('full data'!AH$1, Sheet11!$A$1:$AF$1, 0), FALSE)</f>
        <v>1.5041862611427209E-4</v>
      </c>
      <c r="AI31" s="2">
        <f t="shared" si="0"/>
        <v>0.55720852866403103</v>
      </c>
      <c r="AJ31" s="2">
        <f>AH31/SUMIFS($AH$2:$AH$799, $B$2:$B$799, B31)</f>
        <v>4.8436541571508513E-5</v>
      </c>
      <c r="AK31">
        <f>IF(AJ31=_xlfn.MAXIFS($AJ$2:$AJ$799, $B$2:$B$799, B31, $AA$2:$AA$799, AA31), 1, 0)</f>
        <v>0</v>
      </c>
      <c r="AL31" s="2">
        <f>AJ31-AI31</f>
        <v>-0.55716009212245954</v>
      </c>
      <c r="AM31">
        <f>IF(AK31=AE31, 1, 0)</f>
        <v>0</v>
      </c>
    </row>
    <row r="32" spans="1:39" hidden="1" x14ac:dyDescent="0.45">
      <c r="A32" t="s">
        <v>871</v>
      </c>
      <c r="B32">
        <v>2024</v>
      </c>
      <c r="C32" t="s">
        <v>230</v>
      </c>
      <c r="D32" t="str">
        <f>VLOOKUP(C32, ids!$A$2:$B$37,2,FALSE)</f>
        <v>Las Vegas Raiders</v>
      </c>
      <c r="E32">
        <f>VLOOKUP('full data'!$A32, Sheet11!$A$2:$AF$799, MATCH('full data'!E$1, Sheet11!$A$1:$AF$1, 0), FALSE)</f>
        <v>17</v>
      </c>
      <c r="F32">
        <f>VLOOKUP('full data'!$A32, Sheet11!$A$2:$AF$799, MATCH('full data'!F$1, Sheet11!$A$1:$AF$1, 0), FALSE)</f>
        <v>-3.7010194616072432</v>
      </c>
      <c r="G32">
        <f>VLOOKUP('full data'!$A32, Sheet11!$A$2:$AF$799, MATCH('full data'!G$1, Sheet11!$A$1:$AF$1, 0), FALSE)</f>
        <v>-5.404411252963059</v>
      </c>
      <c r="H32">
        <f>VLOOKUP('full data'!$A32, Sheet11!$A$2:$AF$799, MATCH('full data'!H$1, Sheet11!$A$1:$AF$1, 0), FALSE)</f>
        <v>4.2359514418792381</v>
      </c>
      <c r="I32">
        <f>VLOOKUP('full data'!$A32, Sheet11!$A$2:$AF$799, MATCH('full data'!I$1, Sheet11!$A$1:$AF$1, 0), FALSE)</f>
        <v>47.470588235294123</v>
      </c>
      <c r="J32">
        <f>VLOOKUP('full data'!$A32, Sheet11!$A$2:$AF$799, MATCH('full data'!J$1, Sheet11!$A$1:$AF$1, 0), FALSE)</f>
        <v>0.85</v>
      </c>
      <c r="K32">
        <f>VLOOKUP('full data'!$A32, Sheet11!$A$2:$AF$799, MATCH('full data'!K$1, Sheet11!$A$1:$AF$1, 0), FALSE)</f>
        <v>-18.82352941176471</v>
      </c>
      <c r="L32">
        <f>VLOOKUP('full data'!$A32, Sheet11!$A$2:$AF$799, MATCH('full data'!L$1, Sheet11!$A$1:$AF$1, 0), FALSE)</f>
        <v>0.94117647058823528</v>
      </c>
      <c r="M32">
        <f>VLOOKUP('full data'!$A32, Sheet11!$A$2:$AF$799, MATCH('full data'!M$1, Sheet11!$A$1:$AF$1, 0), FALSE)</f>
        <v>0.1764705882352941</v>
      </c>
      <c r="N32">
        <f>VLOOKUP('full data'!$A32, Sheet11!$A$2:$AF$799, MATCH('full data'!N$1, Sheet11!$A$1:$AF$1, 0), FALSE)</f>
        <v>0.58823529411764708</v>
      </c>
      <c r="O32">
        <f>VLOOKUP('full data'!$A32, Sheet11!$A$2:$AF$799, MATCH('full data'!O$1, Sheet11!$A$1:$AF$1, 0), FALSE)</f>
        <v>17.235294117647062</v>
      </c>
      <c r="P32">
        <f>VLOOKUP('full data'!$A32, Sheet11!$A$2:$AF$799, MATCH('full data'!P$1, Sheet11!$A$1:$AF$1, 0), FALSE)</f>
        <v>1.705882352941176</v>
      </c>
      <c r="Q32">
        <f>VLOOKUP('full data'!$A32, Sheet11!$A$2:$AF$799, MATCH('full data'!Q$1, Sheet11!$A$1:$AF$1, 0), FALSE)</f>
        <v>0.76470588235294124</v>
      </c>
      <c r="R32">
        <f>VLOOKUP('full data'!$A32, Sheet11!$A$2:$AF$799, MATCH('full data'!R$1, Sheet11!$A$1:$AF$1, 0), FALSE)</f>
        <v>4</v>
      </c>
      <c r="S32">
        <f>VLOOKUP('full data'!$A32, Sheet11!$A$2:$AF$799, MATCH('full data'!S$1, Sheet11!$A$1:$AF$1, 0), FALSE)</f>
        <v>13</v>
      </c>
      <c r="T32">
        <f>VLOOKUP('full data'!$A32, Sheet11!$A$2:$AF$799, MATCH('full data'!T$1, Sheet11!$A$1:$AF$1, 0), FALSE)</f>
        <v>0</v>
      </c>
      <c r="U32">
        <f>VLOOKUP('full data'!$A32, Sheet11!$A$2:$AF$799, MATCH('full data'!U$1, Sheet11!$A$1:$AF$1, 0), FALSE)</f>
        <v>0.23529411764705879</v>
      </c>
      <c r="V32">
        <f>VLOOKUP('full data'!$A32, Sheet11!$A$2:$AF$799, MATCH('full data'!V$1, Sheet11!$A$1:$AF$1, 0), FALSE)</f>
        <v>0.35294117647058831</v>
      </c>
      <c r="W32">
        <f>VLOOKUP('full data'!$A32, Sheet11!$A$2:$AF$799, MATCH('full data'!W$1, Sheet11!$A$1:$AF$1, 0), FALSE)</f>
        <v>0.53979238754325265</v>
      </c>
      <c r="X32" t="str">
        <f>VLOOKUP('full data'!$A32, Sheet11!$A$2:$AF$799, MATCH('full data'!X$1, Sheet11!$A$1:$AF$1, 0), FALSE)</f>
        <v>0</v>
      </c>
      <c r="Y32">
        <f>VLOOKUP('full data'!$A32, Sheet11!$A$2:$AF$799, MATCH('full data'!Y$1, Sheet11!$A$1:$AF$1, 0), FALSE)</f>
        <v>4</v>
      </c>
      <c r="Z32" t="str">
        <f>VLOOKUP('full data'!$A32, Sheet11!$A$2:$AF$799, MATCH('full data'!Z$1, Sheet11!$A$1:$AF$1, 0), FALSE)</f>
        <v>AFC West</v>
      </c>
      <c r="AA32" t="s">
        <v>891</v>
      </c>
      <c r="AB32">
        <f>VLOOKUP('full data'!$A32, Sheet11!$A$2:$AF$799, MATCH('full data'!AB$1, Sheet11!$A$1:$AF$1, 0), FALSE)</f>
        <v>8.6956521739130432E-2</v>
      </c>
      <c r="AC32">
        <f>VLOOKUP('full data'!$A32, Sheet11!$A$2:$AF$799, MATCH('full data'!AC$1, Sheet11!$A$1:$AF$1, 0), FALSE)</f>
        <v>0.25806451612903231</v>
      </c>
      <c r="AD32" t="str">
        <f>VLOOKUP('full data'!$A32, Sheet11!$A$2:$AF$799, MATCH('full data'!AD$1, Sheet11!$A$1:$AF$1, 0), FALSE)</f>
        <v>0</v>
      </c>
      <c r="AE32" t="str">
        <f>VLOOKUP('full data'!$A32, Sheet11!$A$2:$AF$799, MATCH('full data'!AE$1, Sheet11!$A$1:$AF$1, 0), FALSE)</f>
        <v>0</v>
      </c>
      <c r="AF32">
        <f>VLOOKUP('full data'!$A32, Sheet11!$A$2:$AF$799, MATCH('full data'!AF$1, Sheet11!$A$1:$AF$1, 0), FALSE)</f>
        <v>0.76470588235294112</v>
      </c>
      <c r="AG32">
        <f>VLOOKUP('full data'!$A32, Sheet11!$A$2:$AF$799, MATCH('full data'!AG$1, Sheet11!$A$1:$AF$1, 0), FALSE)</f>
        <v>0.5</v>
      </c>
      <c r="AH32" s="3">
        <f>VLOOKUP('full data'!$A32, Sheet11!$A$2:$AF$799, MATCH('full data'!AH$1, Sheet11!$A$1:$AF$1, 0), FALSE)</f>
        <v>1.4897724554931261E-4</v>
      </c>
      <c r="AI32" s="2">
        <f t="shared" si="0"/>
        <v>0.55720852866403103</v>
      </c>
      <c r="AJ32" s="2">
        <f>AH32/SUMIFS($AH$2:$AH$799, $B$2:$B$799, B32)</f>
        <v>4.7972400318137499E-5</v>
      </c>
      <c r="AK32">
        <f>IF(AJ32=_xlfn.MAXIFS($AJ$2:$AJ$799, $B$2:$B$799, B32, $AA$2:$AA$799, AA32), 1, 0)</f>
        <v>0</v>
      </c>
      <c r="AL32" s="2">
        <f>AJ32-AI32</f>
        <v>-0.55716055626371286</v>
      </c>
      <c r="AM32">
        <f>IF(AK32=AE32, 1, 0)</f>
        <v>0</v>
      </c>
    </row>
    <row r="33" spans="1:39" hidden="1" x14ac:dyDescent="0.45">
      <c r="A33" t="s">
        <v>883</v>
      </c>
      <c r="B33">
        <v>2024</v>
      </c>
      <c r="C33" t="s">
        <v>106</v>
      </c>
      <c r="D33" t="str">
        <f>VLOOKUP(C33, ids!$A$2:$B$37,2,FALSE)</f>
        <v>Tennessee Titans</v>
      </c>
      <c r="E33">
        <f>VLOOKUP('full data'!$A33, Sheet11!$A$2:$AF$799, MATCH('full data'!E$1, Sheet11!$A$1:$AF$1, 0), FALSE)</f>
        <v>17</v>
      </c>
      <c r="F33">
        <f>VLOOKUP('full data'!$A33, Sheet11!$A$2:$AF$799, MATCH('full data'!F$1, Sheet11!$A$1:$AF$1, 0), FALSE)</f>
        <v>-3.931558195504238</v>
      </c>
      <c r="G33">
        <f>VLOOKUP('full data'!$A33, Sheet11!$A$2:$AF$799, MATCH('full data'!G$1, Sheet11!$A$1:$AF$1, 0), FALSE)</f>
        <v>-2.9568341026140952</v>
      </c>
      <c r="H33">
        <f>VLOOKUP('full data'!$A33, Sheet11!$A$2:$AF$799, MATCH('full data'!H$1, Sheet11!$A$1:$AF$1, 0), FALSE)</f>
        <v>1.836288841450316</v>
      </c>
      <c r="I33">
        <f>VLOOKUP('full data'!$A33, Sheet11!$A$2:$AF$799, MATCH('full data'!I$1, Sheet11!$A$1:$AF$1, 0), FALSE)</f>
        <v>60.588235294117638</v>
      </c>
      <c r="J33">
        <f>VLOOKUP('full data'!$A33, Sheet11!$A$2:$AF$799, MATCH('full data'!J$1, Sheet11!$A$1:$AF$1, 0), FALSE)</f>
        <v>0.92592592592592593</v>
      </c>
      <c r="K33">
        <f>VLOOKUP('full data'!$A33, Sheet11!$A$2:$AF$799, MATCH('full data'!K$1, Sheet11!$A$1:$AF$1, 0), FALSE)</f>
        <v>-17.882352941176471</v>
      </c>
      <c r="L33">
        <f>VLOOKUP('full data'!$A33, Sheet11!$A$2:$AF$799, MATCH('full data'!L$1, Sheet11!$A$1:$AF$1, 0), FALSE)</f>
        <v>1.2352941176470591</v>
      </c>
      <c r="M33">
        <f>VLOOKUP('full data'!$A33, Sheet11!$A$2:$AF$799, MATCH('full data'!M$1, Sheet11!$A$1:$AF$1, 0), FALSE)</f>
        <v>0.35294117647058831</v>
      </c>
      <c r="N33">
        <f>VLOOKUP('full data'!$A33, Sheet11!$A$2:$AF$799, MATCH('full data'!N$1, Sheet11!$A$1:$AF$1, 0), FALSE)</f>
        <v>0.6470588235294118</v>
      </c>
      <c r="O33">
        <f>VLOOKUP('full data'!$A33, Sheet11!$A$2:$AF$799, MATCH('full data'!O$1, Sheet11!$A$1:$AF$1, 0), FALSE)</f>
        <v>11.882352941176469</v>
      </c>
      <c r="P33">
        <f>VLOOKUP('full data'!$A33, Sheet11!$A$2:$AF$799, MATCH('full data'!P$1, Sheet11!$A$1:$AF$1, 0), FALSE)</f>
        <v>1.8235294117647061</v>
      </c>
      <c r="Q33">
        <f>VLOOKUP('full data'!$A33, Sheet11!$A$2:$AF$799, MATCH('full data'!Q$1, Sheet11!$A$1:$AF$1, 0), FALSE)</f>
        <v>1</v>
      </c>
      <c r="R33">
        <f>VLOOKUP('full data'!$A33, Sheet11!$A$2:$AF$799, MATCH('full data'!R$1, Sheet11!$A$1:$AF$1, 0), FALSE)</f>
        <v>3</v>
      </c>
      <c r="S33">
        <f>VLOOKUP('full data'!$A33, Sheet11!$A$2:$AF$799, MATCH('full data'!S$1, Sheet11!$A$1:$AF$1, 0), FALSE)</f>
        <v>14</v>
      </c>
      <c r="T33">
        <f>VLOOKUP('full data'!$A33, Sheet11!$A$2:$AF$799, MATCH('full data'!T$1, Sheet11!$A$1:$AF$1, 0), FALSE)</f>
        <v>0</v>
      </c>
      <c r="U33">
        <f>VLOOKUP('full data'!$A33, Sheet11!$A$2:$AF$799, MATCH('full data'!U$1, Sheet11!$A$1:$AF$1, 0), FALSE)</f>
        <v>0.1764705882352941</v>
      </c>
      <c r="V33">
        <f>VLOOKUP('full data'!$A33, Sheet11!$A$2:$AF$799, MATCH('full data'!V$1, Sheet11!$A$1:$AF$1, 0), FALSE)</f>
        <v>0.43137254901960792</v>
      </c>
      <c r="W33">
        <f>VLOOKUP('full data'!$A33, Sheet11!$A$2:$AF$799, MATCH('full data'!W$1, Sheet11!$A$1:$AF$1, 0), FALSE)</f>
        <v>0.52249134948096887</v>
      </c>
      <c r="X33" t="str">
        <f>VLOOKUP('full data'!$A33, Sheet11!$A$2:$AF$799, MATCH('full data'!X$1, Sheet11!$A$1:$AF$1, 0), FALSE)</f>
        <v>0</v>
      </c>
      <c r="Y33">
        <f>VLOOKUP('full data'!$A33, Sheet11!$A$2:$AF$799, MATCH('full data'!Y$1, Sheet11!$A$1:$AF$1, 0), FALSE)</f>
        <v>4</v>
      </c>
      <c r="Z33" t="str">
        <f>VLOOKUP('full data'!$A33, Sheet11!$A$2:$AF$799, MATCH('full data'!Z$1, Sheet11!$A$1:$AF$1, 0), FALSE)</f>
        <v>AFC South</v>
      </c>
      <c r="AA33" t="s">
        <v>891</v>
      </c>
      <c r="AB33">
        <f>VLOOKUP('full data'!$A33, Sheet11!$A$2:$AF$799, MATCH('full data'!AB$1, Sheet11!$A$1:$AF$1, 0), FALSE)</f>
        <v>0.21739130434782611</v>
      </c>
      <c r="AC33">
        <f>VLOOKUP('full data'!$A33, Sheet11!$A$2:$AF$799, MATCH('full data'!AC$1, Sheet11!$A$1:$AF$1, 0), FALSE)</f>
        <v>0.28000000000000003</v>
      </c>
      <c r="AD33" t="str">
        <f>VLOOKUP('full data'!$A33, Sheet11!$A$2:$AF$799, MATCH('full data'!AD$1, Sheet11!$A$1:$AF$1, 0), FALSE)</f>
        <v>0</v>
      </c>
      <c r="AE33" t="str">
        <f>VLOOKUP('full data'!$A33, Sheet11!$A$2:$AF$799, MATCH('full data'!AE$1, Sheet11!$A$1:$AF$1, 0), FALSE)</f>
        <v>0</v>
      </c>
      <c r="AF33">
        <f>VLOOKUP('full data'!$A33, Sheet11!$A$2:$AF$799, MATCH('full data'!AF$1, Sheet11!$A$1:$AF$1, 0), FALSE)</f>
        <v>0.58823529411764697</v>
      </c>
      <c r="AG33">
        <f>VLOOKUP('full data'!$A33, Sheet11!$A$2:$AF$799, MATCH('full data'!AG$1, Sheet11!$A$1:$AF$1, 0), FALSE)</f>
        <v>0.5</v>
      </c>
      <c r="AH33" s="3">
        <f>VLOOKUP('full data'!$A33, Sheet11!$A$2:$AF$799, MATCH('full data'!AH$1, Sheet11!$A$1:$AF$1, 0), FALSE)</f>
        <v>1.078311444554049E-4</v>
      </c>
      <c r="AI33" s="2">
        <f t="shared" si="0"/>
        <v>0.55720852866403103</v>
      </c>
      <c r="AJ33" s="2">
        <f>AH33/SUMIFS($AH$2:$AH$799, $B$2:$B$799, B33)</f>
        <v>3.4722878715496997E-5</v>
      </c>
      <c r="AK33">
        <f>IF(AJ33=_xlfn.MAXIFS($AJ$2:$AJ$799, $B$2:$B$799, B33, $AA$2:$AA$799, AA33), 1, 0)</f>
        <v>0</v>
      </c>
      <c r="AL33" s="2">
        <f>AJ33-AI33</f>
        <v>-0.5571738057853155</v>
      </c>
      <c r="AM33">
        <f>IF(AK33=AE33, 1, 0)</f>
        <v>0</v>
      </c>
    </row>
    <row r="34" spans="1:39" x14ac:dyDescent="0.45">
      <c r="A34" t="s">
        <v>823</v>
      </c>
      <c r="B34">
        <v>2023</v>
      </c>
      <c r="C34" t="s">
        <v>40</v>
      </c>
      <c r="D34" t="str">
        <f>VLOOKUP(C34, ids!$A$2:$B$37,2,FALSE)</f>
        <v>Baltimore Ravens</v>
      </c>
      <c r="E34">
        <f>VLOOKUP('full data'!$A34, Sheet11!$A$2:$AF$799, MATCH('full data'!E$1, Sheet11!$A$1:$AF$1, 0), FALSE)</f>
        <v>17</v>
      </c>
      <c r="F34">
        <f>VLOOKUP('full data'!$A34, Sheet11!$A$2:$AF$799, MATCH('full data'!F$1, Sheet11!$A$1:$AF$1, 0), FALSE)</f>
        <v>3.6983554767721749</v>
      </c>
      <c r="G34">
        <f>VLOOKUP('full data'!$A34, Sheet11!$A$2:$AF$799, MATCH('full data'!G$1, Sheet11!$A$1:$AF$1, 0), FALSE)</f>
        <v>0.40036400244666159</v>
      </c>
      <c r="H34">
        <f>VLOOKUP('full data'!$A34, Sheet11!$A$2:$AF$799, MATCH('full data'!H$1, Sheet11!$A$1:$AF$1, 0), FALSE)</f>
        <v>8.5556125678790167</v>
      </c>
      <c r="I34">
        <f>VLOOKUP('full data'!$A34, Sheet11!$A$2:$AF$799, MATCH('full data'!I$1, Sheet11!$A$1:$AF$1, 0), FALSE)</f>
        <v>56.176470588235297</v>
      </c>
      <c r="J34">
        <f>VLOOKUP('full data'!$A34, Sheet11!$A$2:$AF$799, MATCH('full data'!J$1, Sheet11!$A$1:$AF$1, 0), FALSE)</f>
        <v>0.86486486486486491</v>
      </c>
      <c r="K34">
        <f>VLOOKUP('full data'!$A34, Sheet11!$A$2:$AF$799, MATCH('full data'!K$1, Sheet11!$A$1:$AF$1, 0), FALSE)</f>
        <v>-14.47058823529412</v>
      </c>
      <c r="L34">
        <f>VLOOKUP('full data'!$A34, Sheet11!$A$2:$AF$799, MATCH('full data'!L$1, Sheet11!$A$1:$AF$1, 0), FALSE)</f>
        <v>0.41176470588235292</v>
      </c>
      <c r="M34">
        <f>VLOOKUP('full data'!$A34, Sheet11!$A$2:$AF$799, MATCH('full data'!M$1, Sheet11!$A$1:$AF$1, 0), FALSE)</f>
        <v>0.76470588235294112</v>
      </c>
      <c r="N34">
        <f>VLOOKUP('full data'!$A34, Sheet11!$A$2:$AF$799, MATCH('full data'!N$1, Sheet11!$A$1:$AF$1, 0), FALSE)</f>
        <v>1.0588235294117649</v>
      </c>
      <c r="O34">
        <f>VLOOKUP('full data'!$A34, Sheet11!$A$2:$AF$799, MATCH('full data'!O$1, Sheet11!$A$1:$AF$1, 0), FALSE)</f>
        <v>25.588235294117649</v>
      </c>
      <c r="P34">
        <f>VLOOKUP('full data'!$A34, Sheet11!$A$2:$AF$799, MATCH('full data'!P$1, Sheet11!$A$1:$AF$1, 0), FALSE)</f>
        <v>0.94117647058823528</v>
      </c>
      <c r="Q34">
        <f>VLOOKUP('full data'!$A34, Sheet11!$A$2:$AF$799, MATCH('full data'!Q$1, Sheet11!$A$1:$AF$1, 0), FALSE)</f>
        <v>1.8235294117647061</v>
      </c>
      <c r="R34">
        <f>VLOOKUP('full data'!$A34, Sheet11!$A$2:$AF$799, MATCH('full data'!R$1, Sheet11!$A$1:$AF$1, 0), FALSE)</f>
        <v>13</v>
      </c>
      <c r="S34">
        <f>VLOOKUP('full data'!$A34, Sheet11!$A$2:$AF$799, MATCH('full data'!S$1, Sheet11!$A$1:$AF$1, 0), FALSE)</f>
        <v>4</v>
      </c>
      <c r="T34">
        <f>VLOOKUP('full data'!$A34, Sheet11!$A$2:$AF$799, MATCH('full data'!T$1, Sheet11!$A$1:$AF$1, 0), FALSE)</f>
        <v>0</v>
      </c>
      <c r="U34">
        <f>VLOOKUP('full data'!$A34, Sheet11!$A$2:$AF$799, MATCH('full data'!U$1, Sheet11!$A$1:$AF$1, 0), FALSE)</f>
        <v>0.76470588235294112</v>
      </c>
      <c r="V34">
        <f>VLOOKUP('full data'!$A34, Sheet11!$A$2:$AF$799, MATCH('full data'!V$1, Sheet11!$A$1:$AF$1, 0), FALSE)</f>
        <v>0.52941176470588236</v>
      </c>
      <c r="W34">
        <f>VLOOKUP('full data'!$A34, Sheet11!$A$2:$AF$799, MATCH('full data'!W$1, Sheet11!$A$1:$AF$1, 0), FALSE)</f>
        <v>0.54325259515570934</v>
      </c>
      <c r="X34" t="str">
        <f>VLOOKUP('full data'!$A34, Sheet11!$A$2:$AF$799, MATCH('full data'!X$1, Sheet11!$A$1:$AF$1, 0), FALSE)</f>
        <v>1</v>
      </c>
      <c r="Y34">
        <f>VLOOKUP('full data'!$A34, Sheet11!$A$2:$AF$799, MATCH('full data'!Y$1, Sheet11!$A$1:$AF$1, 0), FALSE)</f>
        <v>1</v>
      </c>
      <c r="Z34" t="str">
        <f>VLOOKUP('full data'!$A34, Sheet11!$A$2:$AF$799, MATCH('full data'!Z$1, Sheet11!$A$1:$AF$1, 0), FALSE)</f>
        <v>AFC North</v>
      </c>
      <c r="AA34" t="s">
        <v>891</v>
      </c>
      <c r="AB34">
        <f>VLOOKUP('full data'!$A34, Sheet11!$A$2:$AF$799, MATCH('full data'!AB$1, Sheet11!$A$1:$AF$1, 0), FALSE)</f>
        <v>0.14473684210526319</v>
      </c>
      <c r="AC34">
        <f>VLOOKUP('full data'!$A34, Sheet11!$A$2:$AF$799, MATCH('full data'!AC$1, Sheet11!$A$1:$AF$1, 0), FALSE)</f>
        <v>0.24324324324324331</v>
      </c>
      <c r="AD34" t="str">
        <f>VLOOKUP('full data'!$A34, Sheet11!$A$2:$AF$799, MATCH('full data'!AD$1, Sheet11!$A$1:$AF$1, 0), FALSE)</f>
        <v>0</v>
      </c>
      <c r="AE34" t="str">
        <f>VLOOKUP('full data'!$A34, Sheet11!$A$2:$AF$799, MATCH('full data'!AE$1, Sheet11!$A$1:$AF$1, 0), FALSE)</f>
        <v>0</v>
      </c>
      <c r="AF34">
        <f>VLOOKUP('full data'!$A34, Sheet11!$A$2:$AF$799, MATCH('full data'!AF$1, Sheet11!$A$1:$AF$1, 0), FALSE)</f>
        <v>0.52941176470588225</v>
      </c>
      <c r="AG34">
        <f>VLOOKUP('full data'!$A34, Sheet11!$A$2:$AF$799, MATCH('full data'!AG$1, Sheet11!$A$1:$AF$1, 0), FALSE)</f>
        <v>0.5</v>
      </c>
      <c r="AH34" s="3">
        <f>VLOOKUP('full data'!$A34, Sheet11!$A$2:$AF$799, MATCH('full data'!AH$1, Sheet11!$A$1:$AF$1, 0), FALSE)</f>
        <v>0.28029078529124468</v>
      </c>
      <c r="AI34" s="2">
        <f t="shared" si="0"/>
        <v>0.28029078529124468</v>
      </c>
      <c r="AJ34" s="2">
        <f>AH34/SUMIFS($AH$2:$AH$799, $B$2:$B$799, B34)</f>
        <v>0.22987799423682909</v>
      </c>
      <c r="AK34">
        <f>IF(AJ34=_xlfn.MAXIFS($AJ$2:$AJ$799, $B$2:$B$799, B34, $AA$2:$AA$799, AA34), 1, 0)</f>
        <v>1</v>
      </c>
      <c r="AL34" s="2">
        <f>AJ34-AI34</f>
        <v>-5.0412791054415595E-2</v>
      </c>
      <c r="AM34">
        <f>IF(AK34=AE34, 1, 0)</f>
        <v>0</v>
      </c>
    </row>
    <row r="35" spans="1:39" x14ac:dyDescent="0.45">
      <c r="A35" t="s">
        <v>829</v>
      </c>
      <c r="B35">
        <v>2023</v>
      </c>
      <c r="C35" t="s">
        <v>57</v>
      </c>
      <c r="D35" t="str">
        <f>VLOOKUP(C35, ids!$A$2:$B$37,2,FALSE)</f>
        <v>Dallas Cowboys</v>
      </c>
      <c r="E35">
        <f>VLOOKUP('full data'!$A35, Sheet11!$A$2:$AF$799, MATCH('full data'!E$1, Sheet11!$A$1:$AF$1, 0), FALSE)</f>
        <v>17</v>
      </c>
      <c r="F35">
        <f>VLOOKUP('full data'!$A35, Sheet11!$A$2:$AF$799, MATCH('full data'!F$1, Sheet11!$A$1:$AF$1, 0), FALSE)</f>
        <v>6.8593010023849033</v>
      </c>
      <c r="G35">
        <f>VLOOKUP('full data'!$A35, Sheet11!$A$2:$AF$799, MATCH('full data'!G$1, Sheet11!$A$1:$AF$1, 0), FALSE)</f>
        <v>-0.32412070091146489</v>
      </c>
      <c r="H35">
        <f>VLOOKUP('full data'!$A35, Sheet11!$A$2:$AF$799, MATCH('full data'!H$1, Sheet11!$A$1:$AF$1, 0), FALSE)</f>
        <v>10.97628034725682</v>
      </c>
      <c r="I35">
        <f>VLOOKUP('full data'!$A35, Sheet11!$A$2:$AF$799, MATCH('full data'!I$1, Sheet11!$A$1:$AF$1, 0), FALSE)</f>
        <v>56.705882352941167</v>
      </c>
      <c r="J35">
        <f>VLOOKUP('full data'!$A35, Sheet11!$A$2:$AF$799, MATCH('full data'!J$1, Sheet11!$A$1:$AF$1, 0), FALSE)</f>
        <v>0.94736842105263153</v>
      </c>
      <c r="K35">
        <f>VLOOKUP('full data'!$A35, Sheet11!$A$2:$AF$799, MATCH('full data'!K$1, Sheet11!$A$1:$AF$1, 0), FALSE)</f>
        <v>-15.47058823529412</v>
      </c>
      <c r="L35">
        <f>VLOOKUP('full data'!$A35, Sheet11!$A$2:$AF$799, MATCH('full data'!L$1, Sheet11!$A$1:$AF$1, 0), FALSE)</f>
        <v>0.58823529411764708</v>
      </c>
      <c r="M35">
        <f>VLOOKUP('full data'!$A35, Sheet11!$A$2:$AF$799, MATCH('full data'!M$1, Sheet11!$A$1:$AF$1, 0), FALSE)</f>
        <v>0.52941176470588236</v>
      </c>
      <c r="N35">
        <f>VLOOKUP('full data'!$A35, Sheet11!$A$2:$AF$799, MATCH('full data'!N$1, Sheet11!$A$1:$AF$1, 0), FALSE)</f>
        <v>1</v>
      </c>
      <c r="O35">
        <f>VLOOKUP('full data'!$A35, Sheet11!$A$2:$AF$799, MATCH('full data'!O$1, Sheet11!$A$1:$AF$1, 0), FALSE)</f>
        <v>17.411764705882351</v>
      </c>
      <c r="P35">
        <f>VLOOKUP('full data'!$A35, Sheet11!$A$2:$AF$799, MATCH('full data'!P$1, Sheet11!$A$1:$AF$1, 0), FALSE)</f>
        <v>0.76470588235294124</v>
      </c>
      <c r="Q35">
        <f>VLOOKUP('full data'!$A35, Sheet11!$A$2:$AF$799, MATCH('full data'!Q$1, Sheet11!$A$1:$AF$1, 0), FALSE)</f>
        <v>1.529411764705882</v>
      </c>
      <c r="R35">
        <f>VLOOKUP('full data'!$A35, Sheet11!$A$2:$AF$799, MATCH('full data'!R$1, Sheet11!$A$1:$AF$1, 0), FALSE)</f>
        <v>12</v>
      </c>
      <c r="S35">
        <f>VLOOKUP('full data'!$A35, Sheet11!$A$2:$AF$799, MATCH('full data'!S$1, Sheet11!$A$1:$AF$1, 0), FALSE)</f>
        <v>5</v>
      </c>
      <c r="T35">
        <f>VLOOKUP('full data'!$A35, Sheet11!$A$2:$AF$799, MATCH('full data'!T$1, Sheet11!$A$1:$AF$1, 0), FALSE)</f>
        <v>0</v>
      </c>
      <c r="U35">
        <f>VLOOKUP('full data'!$A35, Sheet11!$A$2:$AF$799, MATCH('full data'!U$1, Sheet11!$A$1:$AF$1, 0), FALSE)</f>
        <v>0.70588235294117652</v>
      </c>
      <c r="V35">
        <f>VLOOKUP('full data'!$A35, Sheet11!$A$2:$AF$799, MATCH('full data'!V$1, Sheet11!$A$1:$AF$1, 0), FALSE)</f>
        <v>0.39215686274509798</v>
      </c>
      <c r="W35">
        <f>VLOOKUP('full data'!$A35, Sheet11!$A$2:$AF$799, MATCH('full data'!W$1, Sheet11!$A$1:$AF$1, 0), FALSE)</f>
        <v>0.44636678200692043</v>
      </c>
      <c r="X35" t="str">
        <f>VLOOKUP('full data'!$A35, Sheet11!$A$2:$AF$799, MATCH('full data'!X$1, Sheet11!$A$1:$AF$1, 0), FALSE)</f>
        <v>2</v>
      </c>
      <c r="Y35">
        <f>VLOOKUP('full data'!$A35, Sheet11!$A$2:$AF$799, MATCH('full data'!Y$1, Sheet11!$A$1:$AF$1, 0), FALSE)</f>
        <v>1</v>
      </c>
      <c r="Z35" t="str">
        <f>VLOOKUP('full data'!$A35, Sheet11!$A$2:$AF$799, MATCH('full data'!Z$1, Sheet11!$A$1:$AF$1, 0), FALSE)</f>
        <v>NFC East</v>
      </c>
      <c r="AA35" t="s">
        <v>892</v>
      </c>
      <c r="AB35">
        <f>VLOOKUP('full data'!$A35, Sheet11!$A$2:$AF$799, MATCH('full data'!AB$1, Sheet11!$A$1:$AF$1, 0), FALSE)</f>
        <v>0.2151898734177215</v>
      </c>
      <c r="AC35">
        <f>VLOOKUP('full data'!$A35, Sheet11!$A$2:$AF$799, MATCH('full data'!AC$1, Sheet11!$A$1:$AF$1, 0), FALSE)</f>
        <v>0.17777777777777781</v>
      </c>
      <c r="AD35" t="str">
        <f>VLOOKUP('full data'!$A35, Sheet11!$A$2:$AF$799, MATCH('full data'!AD$1, Sheet11!$A$1:$AF$1, 0), FALSE)</f>
        <v>0</v>
      </c>
      <c r="AE35" t="str">
        <f>VLOOKUP('full data'!$A35, Sheet11!$A$2:$AF$799, MATCH('full data'!AE$1, Sheet11!$A$1:$AF$1, 0), FALSE)</f>
        <v>0</v>
      </c>
      <c r="AF35">
        <f>VLOOKUP('full data'!$A35, Sheet11!$A$2:$AF$799, MATCH('full data'!AF$1, Sheet11!$A$1:$AF$1, 0), FALSE)</f>
        <v>0.1764705882352941</v>
      </c>
      <c r="AG35">
        <f>VLOOKUP('full data'!$A35, Sheet11!$A$2:$AF$799, MATCH('full data'!AG$1, Sheet11!$A$1:$AF$1, 0), FALSE)</f>
        <v>0.5</v>
      </c>
      <c r="AH35" s="3">
        <f>VLOOKUP('full data'!$A35, Sheet11!$A$2:$AF$799, MATCH('full data'!AH$1, Sheet11!$A$1:$AF$1, 0), FALSE)</f>
        <v>0.14810042888082861</v>
      </c>
      <c r="AI35" s="2">
        <f t="shared" si="0"/>
        <v>0.14810042888082861</v>
      </c>
      <c r="AJ35" s="2">
        <f>AH35/SUMIFS($AH$2:$AH$799, $B$2:$B$799, B35)</f>
        <v>0.12146324932288984</v>
      </c>
      <c r="AK35">
        <f>IF(AJ35=_xlfn.MAXIFS($AJ$2:$AJ$799, $B$2:$B$799, B35, $AA$2:$AA$799, AA35), 1, 0)</f>
        <v>1</v>
      </c>
      <c r="AL35" s="2">
        <f>AJ35-AI35</f>
        <v>-2.6637179557938775E-2</v>
      </c>
      <c r="AM35">
        <f>IF(AK35=AE35, 1, 0)</f>
        <v>0</v>
      </c>
    </row>
    <row r="36" spans="1:39" hidden="1" x14ac:dyDescent="0.45">
      <c r="A36" t="s">
        <v>849</v>
      </c>
      <c r="B36">
        <v>2023</v>
      </c>
      <c r="C36" t="s">
        <v>100</v>
      </c>
      <c r="D36" t="str">
        <f>VLOOKUP(C36, ids!$A$2:$B$37,2,FALSE)</f>
        <v>San Francisco 49ers</v>
      </c>
      <c r="E36">
        <f>VLOOKUP('full data'!$A36, Sheet11!$A$2:$AF$799, MATCH('full data'!E$1, Sheet11!$A$1:$AF$1, 0), FALSE)</f>
        <v>17</v>
      </c>
      <c r="F36">
        <f>VLOOKUP('full data'!$A36, Sheet11!$A$2:$AF$799, MATCH('full data'!F$1, Sheet11!$A$1:$AF$1, 0), FALSE)</f>
        <v>8.414600827103401</v>
      </c>
      <c r="G36">
        <f>VLOOKUP('full data'!$A36, Sheet11!$A$2:$AF$799, MATCH('full data'!G$1, Sheet11!$A$1:$AF$1, 0), FALSE)</f>
        <v>1.118266818839706</v>
      </c>
      <c r="H36">
        <f>VLOOKUP('full data'!$A36, Sheet11!$A$2:$AF$799, MATCH('full data'!H$1, Sheet11!$A$1:$AF$1, 0), FALSE)</f>
        <v>12.397914761833979</v>
      </c>
      <c r="I36">
        <f>VLOOKUP('full data'!$A36, Sheet11!$A$2:$AF$799, MATCH('full data'!I$1, Sheet11!$A$1:$AF$1, 0), FALSE)</f>
        <v>54.882352941176471</v>
      </c>
      <c r="J36">
        <f>VLOOKUP('full data'!$A36, Sheet11!$A$2:$AF$799, MATCH('full data'!J$1, Sheet11!$A$1:$AF$1, 0), FALSE)</f>
        <v>0.84</v>
      </c>
      <c r="K36">
        <f>VLOOKUP('full data'!$A36, Sheet11!$A$2:$AF$799, MATCH('full data'!K$1, Sheet11!$A$1:$AF$1, 0), FALSE)</f>
        <v>-11.352941176470591</v>
      </c>
      <c r="L36">
        <f>VLOOKUP('full data'!$A36, Sheet11!$A$2:$AF$799, MATCH('full data'!L$1, Sheet11!$A$1:$AF$1, 0), FALSE)</f>
        <v>0.70588235294117652</v>
      </c>
      <c r="M36">
        <f>VLOOKUP('full data'!$A36, Sheet11!$A$2:$AF$799, MATCH('full data'!M$1, Sheet11!$A$1:$AF$1, 0), FALSE)</f>
        <v>0.35294117647058831</v>
      </c>
      <c r="N36">
        <f>VLOOKUP('full data'!$A36, Sheet11!$A$2:$AF$799, MATCH('full data'!N$1, Sheet11!$A$1:$AF$1, 0), FALSE)</f>
        <v>1.294117647058824</v>
      </c>
      <c r="O36">
        <f>VLOOKUP('full data'!$A36, Sheet11!$A$2:$AF$799, MATCH('full data'!O$1, Sheet11!$A$1:$AF$1, 0), FALSE)</f>
        <v>18.058823529411761</v>
      </c>
      <c r="P36">
        <f>VLOOKUP('full data'!$A36, Sheet11!$A$2:$AF$799, MATCH('full data'!P$1, Sheet11!$A$1:$AF$1, 0), FALSE)</f>
        <v>1</v>
      </c>
      <c r="Q36">
        <f>VLOOKUP('full data'!$A36, Sheet11!$A$2:$AF$799, MATCH('full data'!Q$1, Sheet11!$A$1:$AF$1, 0), FALSE)</f>
        <v>1.6470588235294119</v>
      </c>
      <c r="R36">
        <f>VLOOKUP('full data'!$A36, Sheet11!$A$2:$AF$799, MATCH('full data'!R$1, Sheet11!$A$1:$AF$1, 0), FALSE)</f>
        <v>12</v>
      </c>
      <c r="S36">
        <f>VLOOKUP('full data'!$A36, Sheet11!$A$2:$AF$799, MATCH('full data'!S$1, Sheet11!$A$1:$AF$1, 0), FALSE)</f>
        <v>5</v>
      </c>
      <c r="T36">
        <f>VLOOKUP('full data'!$A36, Sheet11!$A$2:$AF$799, MATCH('full data'!T$1, Sheet11!$A$1:$AF$1, 0), FALSE)</f>
        <v>0</v>
      </c>
      <c r="U36">
        <f>VLOOKUP('full data'!$A36, Sheet11!$A$2:$AF$799, MATCH('full data'!U$1, Sheet11!$A$1:$AF$1, 0), FALSE)</f>
        <v>0.70588235294117652</v>
      </c>
      <c r="V36">
        <f>VLOOKUP('full data'!$A36, Sheet11!$A$2:$AF$799, MATCH('full data'!V$1, Sheet11!$A$1:$AF$1, 0), FALSE)</f>
        <v>0.47549019607843129</v>
      </c>
      <c r="W36">
        <f>VLOOKUP('full data'!$A36, Sheet11!$A$2:$AF$799, MATCH('full data'!W$1, Sheet11!$A$1:$AF$1, 0), FALSE)</f>
        <v>0.50865051903114189</v>
      </c>
      <c r="X36" t="str">
        <f>VLOOKUP('full data'!$A36, Sheet11!$A$2:$AF$799, MATCH('full data'!X$1, Sheet11!$A$1:$AF$1, 0), FALSE)</f>
        <v>1</v>
      </c>
      <c r="Y36">
        <f>VLOOKUP('full data'!$A36, Sheet11!$A$2:$AF$799, MATCH('full data'!Y$1, Sheet11!$A$1:$AF$1, 0), FALSE)</f>
        <v>1</v>
      </c>
      <c r="Z36" t="str">
        <f>VLOOKUP('full data'!$A36, Sheet11!$A$2:$AF$799, MATCH('full data'!Z$1, Sheet11!$A$1:$AF$1, 0), FALSE)</f>
        <v>NFC West</v>
      </c>
      <c r="AA36" t="s">
        <v>892</v>
      </c>
      <c r="AB36">
        <f>VLOOKUP('full data'!$A36, Sheet11!$A$2:$AF$799, MATCH('full data'!AB$1, Sheet11!$A$1:$AF$1, 0), FALSE)</f>
        <v>0.23214285714285721</v>
      </c>
      <c r="AC36">
        <f>VLOOKUP('full data'!$A36, Sheet11!$A$2:$AF$799, MATCH('full data'!AC$1, Sheet11!$A$1:$AF$1, 0), FALSE)</f>
        <v>0.27500000000000002</v>
      </c>
      <c r="AD36" t="str">
        <f>VLOOKUP('full data'!$A36, Sheet11!$A$2:$AF$799, MATCH('full data'!AD$1, Sheet11!$A$1:$AF$1, 0), FALSE)</f>
        <v>0</v>
      </c>
      <c r="AE36" t="str">
        <f>VLOOKUP('full data'!$A36, Sheet11!$A$2:$AF$799, MATCH('full data'!AE$1, Sheet11!$A$1:$AF$1, 0), FALSE)</f>
        <v>1</v>
      </c>
      <c r="AF36">
        <f>VLOOKUP('full data'!$A36, Sheet11!$A$2:$AF$799, MATCH('full data'!AF$1, Sheet11!$A$1:$AF$1, 0), FALSE)</f>
        <v>0.29411764705882348</v>
      </c>
      <c r="AG36">
        <f>VLOOKUP('full data'!$A36, Sheet11!$A$2:$AF$799, MATCH('full data'!AG$1, Sheet11!$A$1:$AF$1, 0), FALSE)</f>
        <v>9.5</v>
      </c>
      <c r="AH36" s="3">
        <f>VLOOKUP('full data'!$A36, Sheet11!$A$2:$AF$799, MATCH('full data'!AH$1, Sheet11!$A$1:$AF$1, 0), FALSE)</f>
        <v>0.13186315702620369</v>
      </c>
      <c r="AI36" s="2">
        <f t="shared" si="0"/>
        <v>0.14810042888082861</v>
      </c>
      <c r="AJ36" s="2">
        <f>AH36/SUMIFS($AH$2:$AH$799, $B$2:$B$799, B36)</f>
        <v>0.10814639524957154</v>
      </c>
      <c r="AK36">
        <f>IF(AJ36=_xlfn.MAXIFS($AJ$2:$AJ$799, $B$2:$B$799, B36, $AA$2:$AA$799, AA36), 1, 0)</f>
        <v>0</v>
      </c>
      <c r="AL36" s="2">
        <f>AJ36-AI36</f>
        <v>-3.9954033631257074E-2</v>
      </c>
      <c r="AM36">
        <f>IF(AK36=AE36, 1, 0)</f>
        <v>0</v>
      </c>
    </row>
    <row r="37" spans="1:39" hidden="1" x14ac:dyDescent="0.45">
      <c r="A37" t="s">
        <v>831</v>
      </c>
      <c r="B37">
        <v>2023</v>
      </c>
      <c r="C37" t="s">
        <v>64</v>
      </c>
      <c r="D37" t="str">
        <f>VLOOKUP(C37, ids!$A$2:$B$37,2,FALSE)</f>
        <v>Detriot Lions</v>
      </c>
      <c r="E37">
        <f>VLOOKUP('full data'!$A37, Sheet11!$A$2:$AF$799, MATCH('full data'!E$1, Sheet11!$A$1:$AF$1, 0), FALSE)</f>
        <v>17</v>
      </c>
      <c r="F37">
        <f>VLOOKUP('full data'!$A37, Sheet11!$A$2:$AF$799, MATCH('full data'!F$1, Sheet11!$A$1:$AF$1, 0), FALSE)</f>
        <v>4.8888635496852162</v>
      </c>
      <c r="G37">
        <f>VLOOKUP('full data'!$A37, Sheet11!$A$2:$AF$799, MATCH('full data'!G$1, Sheet11!$A$1:$AF$1, 0), FALSE)</f>
        <v>-1.237827067724709</v>
      </c>
      <c r="H37">
        <f>VLOOKUP('full data'!$A37, Sheet11!$A$2:$AF$799, MATCH('full data'!H$1, Sheet11!$A$1:$AF$1, 0), FALSE)</f>
        <v>9.2887604328827731</v>
      </c>
      <c r="I37">
        <f>VLOOKUP('full data'!$A37, Sheet11!$A$2:$AF$799, MATCH('full data'!I$1, Sheet11!$A$1:$AF$1, 0), FALSE)</f>
        <v>49.588235294117638</v>
      </c>
      <c r="J37">
        <f>VLOOKUP('full data'!$A37, Sheet11!$A$2:$AF$799, MATCH('full data'!J$1, Sheet11!$A$1:$AF$1, 0), FALSE)</f>
        <v>0.90476190476190477</v>
      </c>
      <c r="K37">
        <f>VLOOKUP('full data'!$A37, Sheet11!$A$2:$AF$799, MATCH('full data'!K$1, Sheet11!$A$1:$AF$1, 0), FALSE)</f>
        <v>-12.058823529411759</v>
      </c>
      <c r="L37">
        <f>VLOOKUP('full data'!$A37, Sheet11!$A$2:$AF$799, MATCH('full data'!L$1, Sheet11!$A$1:$AF$1, 0), FALSE)</f>
        <v>0.70588235294117652</v>
      </c>
      <c r="M37">
        <f>VLOOKUP('full data'!$A37, Sheet11!$A$2:$AF$799, MATCH('full data'!M$1, Sheet11!$A$1:$AF$1, 0), FALSE)</f>
        <v>0.35294117647058831</v>
      </c>
      <c r="N37">
        <f>VLOOKUP('full data'!$A37, Sheet11!$A$2:$AF$799, MATCH('full data'!N$1, Sheet11!$A$1:$AF$1, 0), FALSE)</f>
        <v>0.94117647058823528</v>
      </c>
      <c r="O37">
        <f>VLOOKUP('full data'!$A37, Sheet11!$A$2:$AF$799, MATCH('full data'!O$1, Sheet11!$A$1:$AF$1, 0), FALSE)</f>
        <v>21</v>
      </c>
      <c r="P37">
        <f>VLOOKUP('full data'!$A37, Sheet11!$A$2:$AF$799, MATCH('full data'!P$1, Sheet11!$A$1:$AF$1, 0), FALSE)</f>
        <v>1.117647058823529</v>
      </c>
      <c r="Q37">
        <f>VLOOKUP('full data'!$A37, Sheet11!$A$2:$AF$799, MATCH('full data'!Q$1, Sheet11!$A$1:$AF$1, 0), FALSE)</f>
        <v>1.294117647058824</v>
      </c>
      <c r="R37">
        <f>VLOOKUP('full data'!$A37, Sheet11!$A$2:$AF$799, MATCH('full data'!R$1, Sheet11!$A$1:$AF$1, 0), FALSE)</f>
        <v>12</v>
      </c>
      <c r="S37">
        <f>VLOOKUP('full data'!$A37, Sheet11!$A$2:$AF$799, MATCH('full data'!S$1, Sheet11!$A$1:$AF$1, 0), FALSE)</f>
        <v>5</v>
      </c>
      <c r="T37">
        <f>VLOOKUP('full data'!$A37, Sheet11!$A$2:$AF$799, MATCH('full data'!T$1, Sheet11!$A$1:$AF$1, 0), FALSE)</f>
        <v>0</v>
      </c>
      <c r="U37">
        <f>VLOOKUP('full data'!$A37, Sheet11!$A$2:$AF$799, MATCH('full data'!U$1, Sheet11!$A$1:$AF$1, 0), FALSE)</f>
        <v>0.70588235294117652</v>
      </c>
      <c r="V37">
        <f>VLOOKUP('full data'!$A37, Sheet11!$A$2:$AF$799, MATCH('full data'!V$1, Sheet11!$A$1:$AF$1, 0), FALSE)</f>
        <v>0.43627450980392157</v>
      </c>
      <c r="W37">
        <f>VLOOKUP('full data'!$A37, Sheet11!$A$2:$AF$799, MATCH('full data'!W$1, Sheet11!$A$1:$AF$1, 0), FALSE)</f>
        <v>0.48096885813148788</v>
      </c>
      <c r="X37" t="str">
        <f>VLOOKUP('full data'!$A37, Sheet11!$A$2:$AF$799, MATCH('full data'!X$1, Sheet11!$A$1:$AF$1, 0), FALSE)</f>
        <v>3</v>
      </c>
      <c r="Y37">
        <f>VLOOKUP('full data'!$A37, Sheet11!$A$2:$AF$799, MATCH('full data'!Y$1, Sheet11!$A$1:$AF$1, 0), FALSE)</f>
        <v>1</v>
      </c>
      <c r="Z37" t="str">
        <f>VLOOKUP('full data'!$A37, Sheet11!$A$2:$AF$799, MATCH('full data'!Z$1, Sheet11!$A$1:$AF$1, 0), FALSE)</f>
        <v>NFC North</v>
      </c>
      <c r="AA37" t="s">
        <v>892</v>
      </c>
      <c r="AB37">
        <f>VLOOKUP('full data'!$A37, Sheet11!$A$2:$AF$799, MATCH('full data'!AB$1, Sheet11!$A$1:$AF$1, 0), FALSE)</f>
        <v>0.13675213675213679</v>
      </c>
      <c r="AC37">
        <f>VLOOKUP('full data'!$A37, Sheet11!$A$2:$AF$799, MATCH('full data'!AC$1, Sheet11!$A$1:$AF$1, 0), FALSE)</f>
        <v>0.14285714285714279</v>
      </c>
      <c r="AD37" t="str">
        <f>VLOOKUP('full data'!$A37, Sheet11!$A$2:$AF$799, MATCH('full data'!AD$1, Sheet11!$A$1:$AF$1, 0), FALSE)</f>
        <v>0</v>
      </c>
      <c r="AE37" t="str">
        <f>VLOOKUP('full data'!$A37, Sheet11!$A$2:$AF$799, MATCH('full data'!AE$1, Sheet11!$A$1:$AF$1, 0), FALSE)</f>
        <v>0</v>
      </c>
      <c r="AF37">
        <f>VLOOKUP('full data'!$A37, Sheet11!$A$2:$AF$799, MATCH('full data'!AF$1, Sheet11!$A$1:$AF$1, 0), FALSE)</f>
        <v>0.41176470588235292</v>
      </c>
      <c r="AG37">
        <f>VLOOKUP('full data'!$A37, Sheet11!$A$2:$AF$799, MATCH('full data'!AG$1, Sheet11!$A$1:$AF$1, 0), FALSE)</f>
        <v>0.5</v>
      </c>
      <c r="AH37" s="3">
        <f>VLOOKUP('full data'!$A37, Sheet11!$A$2:$AF$799, MATCH('full data'!AH$1, Sheet11!$A$1:$AF$1, 0), FALSE)</f>
        <v>9.1139277681822839E-2</v>
      </c>
      <c r="AI37" s="2">
        <f t="shared" si="0"/>
        <v>0.14810042888082861</v>
      </c>
      <c r="AJ37" s="2">
        <f>AH37/SUMIFS($AH$2:$AH$799, $B$2:$B$799, B37)</f>
        <v>7.4747067863544459E-2</v>
      </c>
      <c r="AK37">
        <f>IF(AJ37=_xlfn.MAXIFS($AJ$2:$AJ$799, $B$2:$B$799, B37, $AA$2:$AA$799, AA37), 1, 0)</f>
        <v>0</v>
      </c>
      <c r="AL37" s="2">
        <f>AJ37-AI37</f>
        <v>-7.3353361017284152E-2</v>
      </c>
      <c r="AM37">
        <f>IF(AK37=AE37, 1, 0)</f>
        <v>0</v>
      </c>
    </row>
    <row r="38" spans="1:39" hidden="1" x14ac:dyDescent="0.45">
      <c r="A38" t="s">
        <v>828</v>
      </c>
      <c r="B38">
        <v>2023</v>
      </c>
      <c r="C38" t="s">
        <v>55</v>
      </c>
      <c r="D38" t="str">
        <f>VLOOKUP(C38, ids!$A$2:$B$37,2,FALSE)</f>
        <v>Cleveland Browns</v>
      </c>
      <c r="E38">
        <f>VLOOKUP('full data'!$A38, Sheet11!$A$2:$AF$799, MATCH('full data'!E$1, Sheet11!$A$1:$AF$1, 0), FALSE)</f>
        <v>17</v>
      </c>
      <c r="F38">
        <f>VLOOKUP('full data'!$A38, Sheet11!$A$2:$AF$799, MATCH('full data'!F$1, Sheet11!$A$1:$AF$1, 0), FALSE)</f>
        <v>-6.1737541452161961</v>
      </c>
      <c r="G38">
        <f>VLOOKUP('full data'!$A38, Sheet11!$A$2:$AF$799, MATCH('full data'!G$1, Sheet11!$A$1:$AF$1, 0), FALSE)</f>
        <v>-2.8159782105738711</v>
      </c>
      <c r="H38">
        <f>VLOOKUP('full data'!$A38, Sheet11!$A$2:$AF$799, MATCH('full data'!H$1, Sheet11!$A$1:$AF$1, 0), FALSE)</f>
        <v>-1.319701325208871</v>
      </c>
      <c r="I38">
        <f>VLOOKUP('full data'!$A38, Sheet11!$A$2:$AF$799, MATCH('full data'!I$1, Sheet11!$A$1:$AF$1, 0), FALSE)</f>
        <v>52.764705882352942</v>
      </c>
      <c r="J38">
        <f>VLOOKUP('full data'!$A38, Sheet11!$A$2:$AF$799, MATCH('full data'!J$1, Sheet11!$A$1:$AF$1, 0), FALSE)</f>
        <v>0.91891891891891897</v>
      </c>
      <c r="K38">
        <f>VLOOKUP('full data'!$A38, Sheet11!$A$2:$AF$799, MATCH('full data'!K$1, Sheet11!$A$1:$AF$1, 0), FALSE)</f>
        <v>-18.705882352941181</v>
      </c>
      <c r="L38">
        <f>VLOOKUP('full data'!$A38, Sheet11!$A$2:$AF$799, MATCH('full data'!L$1, Sheet11!$A$1:$AF$1, 0), FALSE)</f>
        <v>1.3529411764705881</v>
      </c>
      <c r="M38">
        <f>VLOOKUP('full data'!$A38, Sheet11!$A$2:$AF$799, MATCH('full data'!M$1, Sheet11!$A$1:$AF$1, 0), FALSE)</f>
        <v>0.58823529411764708</v>
      </c>
      <c r="N38">
        <f>VLOOKUP('full data'!$A38, Sheet11!$A$2:$AF$799, MATCH('full data'!N$1, Sheet11!$A$1:$AF$1, 0), FALSE)</f>
        <v>1.0588235294117649</v>
      </c>
      <c r="O38">
        <f>VLOOKUP('full data'!$A38, Sheet11!$A$2:$AF$799, MATCH('full data'!O$1, Sheet11!$A$1:$AF$1, 0), FALSE)</f>
        <v>20.058823529411761</v>
      </c>
      <c r="P38">
        <f>VLOOKUP('full data'!$A38, Sheet11!$A$2:$AF$799, MATCH('full data'!P$1, Sheet11!$A$1:$AF$1, 0), FALSE)</f>
        <v>1.882352941176471</v>
      </c>
      <c r="Q38">
        <f>VLOOKUP('full data'!$A38, Sheet11!$A$2:$AF$799, MATCH('full data'!Q$1, Sheet11!$A$1:$AF$1, 0), FALSE)</f>
        <v>1.6470588235294119</v>
      </c>
      <c r="R38">
        <f>VLOOKUP('full data'!$A38, Sheet11!$A$2:$AF$799, MATCH('full data'!R$1, Sheet11!$A$1:$AF$1, 0), FALSE)</f>
        <v>11</v>
      </c>
      <c r="S38">
        <f>VLOOKUP('full data'!$A38, Sheet11!$A$2:$AF$799, MATCH('full data'!S$1, Sheet11!$A$1:$AF$1, 0), FALSE)</f>
        <v>6</v>
      </c>
      <c r="T38">
        <f>VLOOKUP('full data'!$A38, Sheet11!$A$2:$AF$799, MATCH('full data'!T$1, Sheet11!$A$1:$AF$1, 0), FALSE)</f>
        <v>0</v>
      </c>
      <c r="U38">
        <f>VLOOKUP('full data'!$A38, Sheet11!$A$2:$AF$799, MATCH('full data'!U$1, Sheet11!$A$1:$AF$1, 0), FALSE)</f>
        <v>0.6470588235294118</v>
      </c>
      <c r="V38">
        <f>VLOOKUP('full data'!$A38, Sheet11!$A$2:$AF$799, MATCH('full data'!V$1, Sheet11!$A$1:$AF$1, 0), FALSE)</f>
        <v>0.5133689839572193</v>
      </c>
      <c r="W38">
        <f>VLOOKUP('full data'!$A38, Sheet11!$A$2:$AF$799, MATCH('full data'!W$1, Sheet11!$A$1:$AF$1, 0), FALSE)</f>
        <v>0.53633217993079585</v>
      </c>
      <c r="X38" t="str">
        <f>VLOOKUP('full data'!$A38, Sheet11!$A$2:$AF$799, MATCH('full data'!X$1, Sheet11!$A$1:$AF$1, 0), FALSE)</f>
        <v>5</v>
      </c>
      <c r="Y38">
        <f>VLOOKUP('full data'!$A38, Sheet11!$A$2:$AF$799, MATCH('full data'!Y$1, Sheet11!$A$1:$AF$1, 0), FALSE)</f>
        <v>2</v>
      </c>
      <c r="Z38" t="str">
        <f>VLOOKUP('full data'!$A38, Sheet11!$A$2:$AF$799, MATCH('full data'!Z$1, Sheet11!$A$1:$AF$1, 0), FALSE)</f>
        <v>AFC North</v>
      </c>
      <c r="AA38" t="s">
        <v>891</v>
      </c>
      <c r="AB38">
        <f>VLOOKUP('full data'!$A38, Sheet11!$A$2:$AF$799, MATCH('full data'!AB$1, Sheet11!$A$1:$AF$1, 0), FALSE)</f>
        <v>0.18</v>
      </c>
      <c r="AC38">
        <f>VLOOKUP('full data'!$A38, Sheet11!$A$2:$AF$799, MATCH('full data'!AC$1, Sheet11!$A$1:$AF$1, 0), FALSE)</f>
        <v>0.14285714285714279</v>
      </c>
      <c r="AD38" t="str">
        <f>VLOOKUP('full data'!$A38, Sheet11!$A$2:$AF$799, MATCH('full data'!AD$1, Sheet11!$A$1:$AF$1, 0), FALSE)</f>
        <v>0</v>
      </c>
      <c r="AE38" t="str">
        <f>VLOOKUP('full data'!$A38, Sheet11!$A$2:$AF$799, MATCH('full data'!AE$1, Sheet11!$A$1:$AF$1, 0), FALSE)</f>
        <v>0</v>
      </c>
      <c r="AF38">
        <f>VLOOKUP('full data'!$A38, Sheet11!$A$2:$AF$799, MATCH('full data'!AF$1, Sheet11!$A$1:$AF$1, 0), FALSE)</f>
        <v>0.52941176470588225</v>
      </c>
      <c r="AG38">
        <f>VLOOKUP('full data'!$A38, Sheet11!$A$2:$AF$799, MATCH('full data'!AG$1, Sheet11!$A$1:$AF$1, 0), FALSE)</f>
        <v>0.5</v>
      </c>
      <c r="AH38" s="3">
        <f>VLOOKUP('full data'!$A38, Sheet11!$A$2:$AF$799, MATCH('full data'!AH$1, Sheet11!$A$1:$AF$1, 0), FALSE)</f>
        <v>8.5275779627086934E-2</v>
      </c>
      <c r="AI38" s="2">
        <f t="shared" si="0"/>
        <v>0.28029078529124468</v>
      </c>
      <c r="AJ38" s="2">
        <f>AH38/SUMIFS($AH$2:$AH$799, $B$2:$B$799, B38)</f>
        <v>6.9938172092555512E-2</v>
      </c>
      <c r="AK38">
        <f>IF(AJ38=_xlfn.MAXIFS($AJ$2:$AJ$799, $B$2:$B$799, B38, $AA$2:$AA$799, AA38), 1, 0)</f>
        <v>0</v>
      </c>
      <c r="AL38" s="2">
        <f>AJ38-AI38</f>
        <v>-0.21035261319868917</v>
      </c>
      <c r="AM38">
        <f>IF(AK38=AE38, 1, 0)</f>
        <v>0</v>
      </c>
    </row>
    <row r="39" spans="1:39" hidden="1" x14ac:dyDescent="0.45">
      <c r="A39" t="s">
        <v>833</v>
      </c>
      <c r="B39">
        <v>2023</v>
      </c>
      <c r="C39" t="s">
        <v>154</v>
      </c>
      <c r="D39" t="str">
        <f>VLOOKUP(C39, ids!$A$2:$B$37,2,FALSE)</f>
        <v>Houston Texans</v>
      </c>
      <c r="E39">
        <f>VLOOKUP('full data'!$A39, Sheet11!$A$2:$AF$799, MATCH('full data'!E$1, Sheet11!$A$1:$AF$1, 0), FALSE)</f>
        <v>17</v>
      </c>
      <c r="F39">
        <f>VLOOKUP('full data'!$A39, Sheet11!$A$2:$AF$799, MATCH('full data'!F$1, Sheet11!$A$1:$AF$1, 0), FALSE)</f>
        <v>2.198185037141938</v>
      </c>
      <c r="G39">
        <f>VLOOKUP('full data'!$A39, Sheet11!$A$2:$AF$799, MATCH('full data'!G$1, Sheet11!$A$1:$AF$1, 0), FALSE)</f>
        <v>-3.4925121615197501</v>
      </c>
      <c r="H39">
        <f>VLOOKUP('full data'!$A39, Sheet11!$A$2:$AF$799, MATCH('full data'!H$1, Sheet11!$A$1:$AF$1, 0), FALSE)</f>
        <v>7.802772553071768</v>
      </c>
      <c r="I39">
        <f>VLOOKUP('full data'!$A39, Sheet11!$A$2:$AF$799, MATCH('full data'!I$1, Sheet11!$A$1:$AF$1, 0), FALSE)</f>
        <v>55.117647058823529</v>
      </c>
      <c r="J39">
        <f>VLOOKUP('full data'!$A39, Sheet11!$A$2:$AF$799, MATCH('full data'!J$1, Sheet11!$A$1:$AF$1, 0), FALSE)</f>
        <v>0.89473684210526316</v>
      </c>
      <c r="K39">
        <f>VLOOKUP('full data'!$A39, Sheet11!$A$2:$AF$799, MATCH('full data'!K$1, Sheet11!$A$1:$AF$1, 0), FALSE)</f>
        <v>-23.82352941176471</v>
      </c>
      <c r="L39">
        <f>VLOOKUP('full data'!$A39, Sheet11!$A$2:$AF$799, MATCH('full data'!L$1, Sheet11!$A$1:$AF$1, 0), FALSE)</f>
        <v>0.47058823529411759</v>
      </c>
      <c r="M39">
        <f>VLOOKUP('full data'!$A39, Sheet11!$A$2:$AF$799, MATCH('full data'!M$1, Sheet11!$A$1:$AF$1, 0), FALSE)</f>
        <v>0.58823529411764708</v>
      </c>
      <c r="N39">
        <f>VLOOKUP('full data'!$A39, Sheet11!$A$2:$AF$799, MATCH('full data'!N$1, Sheet11!$A$1:$AF$1, 0), FALSE)</f>
        <v>0.82352941176470584</v>
      </c>
      <c r="O39">
        <f>VLOOKUP('full data'!$A39, Sheet11!$A$2:$AF$799, MATCH('full data'!O$1, Sheet11!$A$1:$AF$1, 0), FALSE)</f>
        <v>20.52941176470588</v>
      </c>
      <c r="P39">
        <f>VLOOKUP('full data'!$A39, Sheet11!$A$2:$AF$799, MATCH('full data'!P$1, Sheet11!$A$1:$AF$1, 0), FALSE)</f>
        <v>0.70588235294117652</v>
      </c>
      <c r="Q39">
        <f>VLOOKUP('full data'!$A39, Sheet11!$A$2:$AF$799, MATCH('full data'!Q$1, Sheet11!$A$1:$AF$1, 0), FALSE)</f>
        <v>1.411764705882353</v>
      </c>
      <c r="R39">
        <f>VLOOKUP('full data'!$A39, Sheet11!$A$2:$AF$799, MATCH('full data'!R$1, Sheet11!$A$1:$AF$1, 0), FALSE)</f>
        <v>10</v>
      </c>
      <c r="S39">
        <f>VLOOKUP('full data'!$A39, Sheet11!$A$2:$AF$799, MATCH('full data'!S$1, Sheet11!$A$1:$AF$1, 0), FALSE)</f>
        <v>7</v>
      </c>
      <c r="T39">
        <f>VLOOKUP('full data'!$A39, Sheet11!$A$2:$AF$799, MATCH('full data'!T$1, Sheet11!$A$1:$AF$1, 0), FALSE)</f>
        <v>0</v>
      </c>
      <c r="U39">
        <f>VLOOKUP('full data'!$A39, Sheet11!$A$2:$AF$799, MATCH('full data'!U$1, Sheet11!$A$1:$AF$1, 0), FALSE)</f>
        <v>0.58823529411764708</v>
      </c>
      <c r="V39">
        <f>VLOOKUP('full data'!$A39, Sheet11!$A$2:$AF$799, MATCH('full data'!V$1, Sheet11!$A$1:$AF$1, 0), FALSE)</f>
        <v>0.46470588235294119</v>
      </c>
      <c r="W39">
        <f>VLOOKUP('full data'!$A39, Sheet11!$A$2:$AF$799, MATCH('full data'!W$1, Sheet11!$A$1:$AF$1, 0), FALSE)</f>
        <v>0.47404844290657439</v>
      </c>
      <c r="X39" t="str">
        <f>VLOOKUP('full data'!$A39, Sheet11!$A$2:$AF$799, MATCH('full data'!X$1, Sheet11!$A$1:$AF$1, 0), FALSE)</f>
        <v>4</v>
      </c>
      <c r="Y39">
        <f>VLOOKUP('full data'!$A39, Sheet11!$A$2:$AF$799, MATCH('full data'!Y$1, Sheet11!$A$1:$AF$1, 0), FALSE)</f>
        <v>1</v>
      </c>
      <c r="Z39" t="str">
        <f>VLOOKUP('full data'!$A39, Sheet11!$A$2:$AF$799, MATCH('full data'!Z$1, Sheet11!$A$1:$AF$1, 0), FALSE)</f>
        <v>AFC South</v>
      </c>
      <c r="AA39" t="s">
        <v>891</v>
      </c>
      <c r="AB39">
        <f>VLOOKUP('full data'!$A39, Sheet11!$A$2:$AF$799, MATCH('full data'!AB$1, Sheet11!$A$1:$AF$1, 0), FALSE)</f>
        <v>0.1967213114754098</v>
      </c>
      <c r="AC39">
        <f>VLOOKUP('full data'!$A39, Sheet11!$A$2:$AF$799, MATCH('full data'!AC$1, Sheet11!$A$1:$AF$1, 0), FALSE)</f>
        <v>0.15116279069767441</v>
      </c>
      <c r="AD39" t="str">
        <f>VLOOKUP('full data'!$A39, Sheet11!$A$2:$AF$799, MATCH('full data'!AD$1, Sheet11!$A$1:$AF$1, 0), FALSE)</f>
        <v>0</v>
      </c>
      <c r="AE39" t="str">
        <f>VLOOKUP('full data'!$A39, Sheet11!$A$2:$AF$799, MATCH('full data'!AE$1, Sheet11!$A$1:$AF$1, 0), FALSE)</f>
        <v>0</v>
      </c>
      <c r="AF39">
        <f>VLOOKUP('full data'!$A39, Sheet11!$A$2:$AF$799, MATCH('full data'!AF$1, Sheet11!$A$1:$AF$1, 0), FALSE)</f>
        <v>0.23529411764705879</v>
      </c>
      <c r="AG39">
        <f>VLOOKUP('full data'!$A39, Sheet11!$A$2:$AF$799, MATCH('full data'!AG$1, Sheet11!$A$1:$AF$1, 0), FALSE)</f>
        <v>0.5</v>
      </c>
      <c r="AH39" s="3">
        <f>VLOOKUP('full data'!$A39, Sheet11!$A$2:$AF$799, MATCH('full data'!AH$1, Sheet11!$A$1:$AF$1, 0), FALSE)</f>
        <v>6.6290215114539294E-2</v>
      </c>
      <c r="AI39" s="2">
        <f t="shared" si="0"/>
        <v>0.28029078529124468</v>
      </c>
      <c r="AJ39" s="2">
        <f>AH39/SUMIFS($AH$2:$AH$799, $B$2:$B$799, B39)</f>
        <v>5.436733024321163E-2</v>
      </c>
      <c r="AK39">
        <f>IF(AJ39=_xlfn.MAXIFS($AJ$2:$AJ$799, $B$2:$B$799, B39, $AA$2:$AA$799, AA39), 1, 0)</f>
        <v>0</v>
      </c>
      <c r="AL39" s="2">
        <f>AJ39-AI39</f>
        <v>-0.22592345504803305</v>
      </c>
      <c r="AM39">
        <f>IF(AK39=AE39, 1, 0)</f>
        <v>0</v>
      </c>
    </row>
    <row r="40" spans="1:39" hidden="1" x14ac:dyDescent="0.45">
      <c r="A40" t="s">
        <v>836</v>
      </c>
      <c r="B40">
        <v>2023</v>
      </c>
      <c r="C40" t="s">
        <v>74</v>
      </c>
      <c r="D40" t="str">
        <f>VLOOKUP(C40, ids!$A$2:$B$37,2,FALSE)</f>
        <v>Kansas City Chiefs</v>
      </c>
      <c r="E40">
        <f>VLOOKUP('full data'!$A40, Sheet11!$A$2:$AF$799, MATCH('full data'!E$1, Sheet11!$A$1:$AF$1, 0), FALSE)</f>
        <v>17</v>
      </c>
      <c r="F40">
        <f>VLOOKUP('full data'!$A40, Sheet11!$A$2:$AF$799, MATCH('full data'!F$1, Sheet11!$A$1:$AF$1, 0), FALSE)</f>
        <v>2.230419016894825</v>
      </c>
      <c r="G40">
        <f>VLOOKUP('full data'!$A40, Sheet11!$A$2:$AF$799, MATCH('full data'!G$1, Sheet11!$A$1:$AF$1, 0), FALSE)</f>
        <v>-1.065840594109835</v>
      </c>
      <c r="H40">
        <f>VLOOKUP('full data'!$A40, Sheet11!$A$2:$AF$799, MATCH('full data'!H$1, Sheet11!$A$1:$AF$1, 0), FALSE)</f>
        <v>5.0428459087963162</v>
      </c>
      <c r="I40">
        <f>VLOOKUP('full data'!$A40, Sheet11!$A$2:$AF$799, MATCH('full data'!I$1, Sheet11!$A$1:$AF$1, 0), FALSE)</f>
        <v>49.705882352941167</v>
      </c>
      <c r="J40">
        <f>VLOOKUP('full data'!$A40, Sheet11!$A$2:$AF$799, MATCH('full data'!J$1, Sheet11!$A$1:$AF$1, 0), FALSE)</f>
        <v>0.94285714285714284</v>
      </c>
      <c r="K40">
        <f>VLOOKUP('full data'!$A40, Sheet11!$A$2:$AF$799, MATCH('full data'!K$1, Sheet11!$A$1:$AF$1, 0), FALSE)</f>
        <v>-11.47058823529412</v>
      </c>
      <c r="L40">
        <f>VLOOKUP('full data'!$A40, Sheet11!$A$2:$AF$799, MATCH('full data'!L$1, Sheet11!$A$1:$AF$1, 0), FALSE)</f>
        <v>1</v>
      </c>
      <c r="M40">
        <f>VLOOKUP('full data'!$A40, Sheet11!$A$2:$AF$799, MATCH('full data'!M$1, Sheet11!$A$1:$AF$1, 0), FALSE)</f>
        <v>0.52941176470588236</v>
      </c>
      <c r="N40">
        <f>VLOOKUP('full data'!$A40, Sheet11!$A$2:$AF$799, MATCH('full data'!N$1, Sheet11!$A$1:$AF$1, 0), FALSE)</f>
        <v>0.47058823529411759</v>
      </c>
      <c r="O40">
        <f>VLOOKUP('full data'!$A40, Sheet11!$A$2:$AF$799, MATCH('full data'!O$1, Sheet11!$A$1:$AF$1, 0), FALSE)</f>
        <v>20.647058823529409</v>
      </c>
      <c r="P40">
        <f>VLOOKUP('full data'!$A40, Sheet11!$A$2:$AF$799, MATCH('full data'!P$1, Sheet11!$A$1:$AF$1, 0), FALSE)</f>
        <v>1.2352941176470591</v>
      </c>
      <c r="Q40">
        <f>VLOOKUP('full data'!$A40, Sheet11!$A$2:$AF$799, MATCH('full data'!Q$1, Sheet11!$A$1:$AF$1, 0), FALSE)</f>
        <v>1</v>
      </c>
      <c r="R40">
        <f>VLOOKUP('full data'!$A40, Sheet11!$A$2:$AF$799, MATCH('full data'!R$1, Sheet11!$A$1:$AF$1, 0), FALSE)</f>
        <v>11</v>
      </c>
      <c r="S40">
        <f>VLOOKUP('full data'!$A40, Sheet11!$A$2:$AF$799, MATCH('full data'!S$1, Sheet11!$A$1:$AF$1, 0), FALSE)</f>
        <v>6</v>
      </c>
      <c r="T40">
        <f>VLOOKUP('full data'!$A40, Sheet11!$A$2:$AF$799, MATCH('full data'!T$1, Sheet11!$A$1:$AF$1, 0), FALSE)</f>
        <v>0</v>
      </c>
      <c r="U40">
        <f>VLOOKUP('full data'!$A40, Sheet11!$A$2:$AF$799, MATCH('full data'!U$1, Sheet11!$A$1:$AF$1, 0), FALSE)</f>
        <v>0.6470588235294118</v>
      </c>
      <c r="V40">
        <f>VLOOKUP('full data'!$A40, Sheet11!$A$2:$AF$799, MATCH('full data'!V$1, Sheet11!$A$1:$AF$1, 0), FALSE)</f>
        <v>0.42780748663101598</v>
      </c>
      <c r="W40">
        <f>VLOOKUP('full data'!$A40, Sheet11!$A$2:$AF$799, MATCH('full data'!W$1, Sheet11!$A$1:$AF$1, 0), FALSE)</f>
        <v>0.48096885813148788</v>
      </c>
      <c r="X40" t="str">
        <f>VLOOKUP('full data'!$A40, Sheet11!$A$2:$AF$799, MATCH('full data'!X$1, Sheet11!$A$1:$AF$1, 0), FALSE)</f>
        <v>3</v>
      </c>
      <c r="Y40">
        <f>VLOOKUP('full data'!$A40, Sheet11!$A$2:$AF$799, MATCH('full data'!Y$1, Sheet11!$A$1:$AF$1, 0), FALSE)</f>
        <v>1</v>
      </c>
      <c r="Z40" t="str">
        <f>VLOOKUP('full data'!$A40, Sheet11!$A$2:$AF$799, MATCH('full data'!Z$1, Sheet11!$A$1:$AF$1, 0), FALSE)</f>
        <v>AFC West</v>
      </c>
      <c r="AA40" t="s">
        <v>891</v>
      </c>
      <c r="AB40">
        <f>VLOOKUP('full data'!$A40, Sheet11!$A$2:$AF$799, MATCH('full data'!AB$1, Sheet11!$A$1:$AF$1, 0), FALSE)</f>
        <v>0.20958083832335331</v>
      </c>
      <c r="AC40">
        <f>VLOOKUP('full data'!$A40, Sheet11!$A$2:$AF$799, MATCH('full data'!AC$1, Sheet11!$A$1:$AF$1, 0), FALSE)</f>
        <v>0.19075144508670519</v>
      </c>
      <c r="AD40" t="str">
        <f>VLOOKUP('full data'!$A40, Sheet11!$A$2:$AF$799, MATCH('full data'!AD$1, Sheet11!$A$1:$AF$1, 0), FALSE)</f>
        <v>1</v>
      </c>
      <c r="AE40" t="str">
        <f>VLOOKUP('full data'!$A40, Sheet11!$A$2:$AF$799, MATCH('full data'!AE$1, Sheet11!$A$1:$AF$1, 0), FALSE)</f>
        <v>1</v>
      </c>
      <c r="AF40">
        <f>VLOOKUP('full data'!$A40, Sheet11!$A$2:$AF$799, MATCH('full data'!AF$1, Sheet11!$A$1:$AF$1, 0), FALSE)</f>
        <v>0.23529411764705879</v>
      </c>
      <c r="AG40">
        <f>VLOOKUP('full data'!$A40, Sheet11!$A$2:$AF$799, MATCH('full data'!AG$1, Sheet11!$A$1:$AF$1, 0), FALSE)</f>
        <v>9.5</v>
      </c>
      <c r="AH40" s="3">
        <f>VLOOKUP('full data'!$A40, Sheet11!$A$2:$AF$799, MATCH('full data'!AH$1, Sheet11!$A$1:$AF$1, 0), FALSE)</f>
        <v>6.596580732334624E-2</v>
      </c>
      <c r="AI40" s="2">
        <f t="shared" si="0"/>
        <v>0.28029078529124468</v>
      </c>
      <c r="AJ40" s="2">
        <f>AH40/SUMIFS($AH$2:$AH$799, $B$2:$B$799, B40)</f>
        <v>5.4101270079026174E-2</v>
      </c>
      <c r="AK40">
        <f>IF(AJ40=_xlfn.MAXIFS($AJ$2:$AJ$799, $B$2:$B$799, B40, $AA$2:$AA$799, AA40), 1, 0)</f>
        <v>0</v>
      </c>
      <c r="AL40" s="2">
        <f>AJ40-AI40</f>
        <v>-0.2261895152122185</v>
      </c>
      <c r="AM40">
        <f>IF(AK40=AE40, 1, 0)</f>
        <v>0</v>
      </c>
    </row>
    <row r="41" spans="1:39" hidden="1" x14ac:dyDescent="0.45">
      <c r="A41" t="s">
        <v>824</v>
      </c>
      <c r="B41">
        <v>2023</v>
      </c>
      <c r="C41" t="s">
        <v>45</v>
      </c>
      <c r="D41" t="str">
        <f>VLOOKUP(C41, ids!$A$2:$B$37,2,FALSE)</f>
        <v>Buffalo Bills</v>
      </c>
      <c r="E41">
        <f>VLOOKUP('full data'!$A41, Sheet11!$A$2:$AF$799, MATCH('full data'!E$1, Sheet11!$A$1:$AF$1, 0), FALSE)</f>
        <v>17</v>
      </c>
      <c r="F41">
        <f>VLOOKUP('full data'!$A41, Sheet11!$A$2:$AF$799, MATCH('full data'!F$1, Sheet11!$A$1:$AF$1, 0), FALSE)</f>
        <v>5.393694012923965</v>
      </c>
      <c r="G41">
        <f>VLOOKUP('full data'!$A41, Sheet11!$A$2:$AF$799, MATCH('full data'!G$1, Sheet11!$A$1:$AF$1, 0), FALSE)</f>
        <v>2.0119174688196231</v>
      </c>
      <c r="H41">
        <f>VLOOKUP('full data'!$A41, Sheet11!$A$2:$AF$799, MATCH('full data'!H$1, Sheet11!$A$1:$AF$1, 0), FALSE)</f>
        <v>8.1247983278481879</v>
      </c>
      <c r="I41">
        <f>VLOOKUP('full data'!$A41, Sheet11!$A$2:$AF$799, MATCH('full data'!I$1, Sheet11!$A$1:$AF$1, 0), FALSE)</f>
        <v>51.941176470588232</v>
      </c>
      <c r="J41">
        <f>VLOOKUP('full data'!$A41, Sheet11!$A$2:$AF$799, MATCH('full data'!J$1, Sheet11!$A$1:$AF$1, 0), FALSE)</f>
        <v>0.82758620689655171</v>
      </c>
      <c r="K41">
        <f>VLOOKUP('full data'!$A41, Sheet11!$A$2:$AF$799, MATCH('full data'!K$1, Sheet11!$A$1:$AF$1, 0), FALSE)</f>
        <v>-8.9411764705882355</v>
      </c>
      <c r="L41">
        <f>VLOOKUP('full data'!$A41, Sheet11!$A$2:$AF$799, MATCH('full data'!L$1, Sheet11!$A$1:$AF$1, 0), FALSE)</f>
        <v>1.0588235294117649</v>
      </c>
      <c r="M41">
        <f>VLOOKUP('full data'!$A41, Sheet11!$A$2:$AF$799, MATCH('full data'!M$1, Sheet11!$A$1:$AF$1, 0), FALSE)</f>
        <v>0.70588235294117652</v>
      </c>
      <c r="N41">
        <f>VLOOKUP('full data'!$A41, Sheet11!$A$2:$AF$799, MATCH('full data'!N$1, Sheet11!$A$1:$AF$1, 0), FALSE)</f>
        <v>1.0588235294117649</v>
      </c>
      <c r="O41">
        <f>VLOOKUP('full data'!$A41, Sheet11!$A$2:$AF$799, MATCH('full data'!O$1, Sheet11!$A$1:$AF$1, 0), FALSE)</f>
        <v>19.294117647058819</v>
      </c>
      <c r="P41">
        <f>VLOOKUP('full data'!$A41, Sheet11!$A$2:$AF$799, MATCH('full data'!P$1, Sheet11!$A$1:$AF$1, 0), FALSE)</f>
        <v>1.3529411764705881</v>
      </c>
      <c r="Q41">
        <f>VLOOKUP('full data'!$A41, Sheet11!$A$2:$AF$799, MATCH('full data'!Q$1, Sheet11!$A$1:$AF$1, 0), FALSE)</f>
        <v>1.7647058823529409</v>
      </c>
      <c r="R41">
        <f>VLOOKUP('full data'!$A41, Sheet11!$A$2:$AF$799, MATCH('full data'!R$1, Sheet11!$A$1:$AF$1, 0), FALSE)</f>
        <v>11</v>
      </c>
      <c r="S41">
        <f>VLOOKUP('full data'!$A41, Sheet11!$A$2:$AF$799, MATCH('full data'!S$1, Sheet11!$A$1:$AF$1, 0), FALSE)</f>
        <v>6</v>
      </c>
      <c r="T41">
        <f>VLOOKUP('full data'!$A41, Sheet11!$A$2:$AF$799, MATCH('full data'!T$1, Sheet11!$A$1:$AF$1, 0), FALSE)</f>
        <v>0</v>
      </c>
      <c r="U41">
        <f>VLOOKUP('full data'!$A41, Sheet11!$A$2:$AF$799, MATCH('full data'!U$1, Sheet11!$A$1:$AF$1, 0), FALSE)</f>
        <v>0.6470588235294118</v>
      </c>
      <c r="V41">
        <f>VLOOKUP('full data'!$A41, Sheet11!$A$2:$AF$799, MATCH('full data'!V$1, Sheet11!$A$1:$AF$1, 0), FALSE)</f>
        <v>0.47058823529411759</v>
      </c>
      <c r="W41">
        <f>VLOOKUP('full data'!$A41, Sheet11!$A$2:$AF$799, MATCH('full data'!W$1, Sheet11!$A$1:$AF$1, 0), FALSE)</f>
        <v>0.47058823529411759</v>
      </c>
      <c r="X41" t="str">
        <f>VLOOKUP('full data'!$A41, Sheet11!$A$2:$AF$799, MATCH('full data'!X$1, Sheet11!$A$1:$AF$1, 0), FALSE)</f>
        <v>2</v>
      </c>
      <c r="Y41">
        <f>VLOOKUP('full data'!$A41, Sheet11!$A$2:$AF$799, MATCH('full data'!Y$1, Sheet11!$A$1:$AF$1, 0), FALSE)</f>
        <v>1</v>
      </c>
      <c r="Z41" t="str">
        <f>VLOOKUP('full data'!$A41, Sheet11!$A$2:$AF$799, MATCH('full data'!Z$1, Sheet11!$A$1:$AF$1, 0), FALSE)</f>
        <v>AFC East</v>
      </c>
      <c r="AA41" t="s">
        <v>891</v>
      </c>
      <c r="AB41">
        <f>VLOOKUP('full data'!$A41, Sheet11!$A$2:$AF$799, MATCH('full data'!AB$1, Sheet11!$A$1:$AF$1, 0), FALSE)</f>
        <v>0.22580645161290319</v>
      </c>
      <c r="AC41">
        <f>VLOOKUP('full data'!$A41, Sheet11!$A$2:$AF$799, MATCH('full data'!AC$1, Sheet11!$A$1:$AF$1, 0), FALSE)</f>
        <v>0.141025641025641</v>
      </c>
      <c r="AD41" t="str">
        <f>VLOOKUP('full data'!$A41, Sheet11!$A$2:$AF$799, MATCH('full data'!AD$1, Sheet11!$A$1:$AF$1, 0), FALSE)</f>
        <v>0</v>
      </c>
      <c r="AE41" t="str">
        <f>VLOOKUP('full data'!$A41, Sheet11!$A$2:$AF$799, MATCH('full data'!AE$1, Sheet11!$A$1:$AF$1, 0), FALSE)</f>
        <v>0</v>
      </c>
      <c r="AF41">
        <f>VLOOKUP('full data'!$A41, Sheet11!$A$2:$AF$799, MATCH('full data'!AF$1, Sheet11!$A$1:$AF$1, 0), FALSE)</f>
        <v>0.29411764705882348</v>
      </c>
      <c r="AG41">
        <f>VLOOKUP('full data'!$A41, Sheet11!$A$2:$AF$799, MATCH('full data'!AG$1, Sheet11!$A$1:$AF$1, 0), FALSE)</f>
        <v>0.5</v>
      </c>
      <c r="AH41" s="3">
        <f>VLOOKUP('full data'!$A41, Sheet11!$A$2:$AF$799, MATCH('full data'!AH$1, Sheet11!$A$1:$AF$1, 0), FALSE)</f>
        <v>5.6445262799618937E-2</v>
      </c>
      <c r="AI41" s="2">
        <f t="shared" si="0"/>
        <v>0.28029078529124468</v>
      </c>
      <c r="AJ41" s="2">
        <f>AH41/SUMIFS($AH$2:$AH$799, $B$2:$B$799, B41)</f>
        <v>4.6293080177660824E-2</v>
      </c>
      <c r="AK41">
        <f>IF(AJ41=_xlfn.MAXIFS($AJ$2:$AJ$799, $B$2:$B$799, B41, $AA$2:$AA$799, AA41), 1, 0)</f>
        <v>0</v>
      </c>
      <c r="AL41" s="2">
        <f>AJ41-AI41</f>
        <v>-0.23399770511358386</v>
      </c>
      <c r="AM41">
        <f>IF(AK41=AE41, 1, 0)</f>
        <v>0</v>
      </c>
    </row>
    <row r="42" spans="1:39" hidden="1" x14ac:dyDescent="0.45">
      <c r="A42" t="s">
        <v>835</v>
      </c>
      <c r="B42">
        <v>2023</v>
      </c>
      <c r="C42" t="s">
        <v>72</v>
      </c>
      <c r="D42" t="str">
        <f>VLOOKUP(C42, ids!$A$2:$B$37,2,FALSE)</f>
        <v>Jacksonville Jaguars</v>
      </c>
      <c r="E42">
        <f>VLOOKUP('full data'!$A42, Sheet11!$A$2:$AF$799, MATCH('full data'!E$1, Sheet11!$A$1:$AF$1, 0), FALSE)</f>
        <v>17</v>
      </c>
      <c r="F42">
        <f>VLOOKUP('full data'!$A42, Sheet11!$A$2:$AF$799, MATCH('full data'!F$1, Sheet11!$A$1:$AF$1, 0), FALSE)</f>
        <v>0.31634162878537342</v>
      </c>
      <c r="G42">
        <f>VLOOKUP('full data'!$A42, Sheet11!$A$2:$AF$799, MATCH('full data'!G$1, Sheet11!$A$1:$AF$1, 0), FALSE)</f>
        <v>-3.834327497216325</v>
      </c>
      <c r="H42">
        <f>VLOOKUP('full data'!$A42, Sheet11!$A$2:$AF$799, MATCH('full data'!H$1, Sheet11!$A$1:$AF$1, 0), FALSE)</f>
        <v>4.497786737190399</v>
      </c>
      <c r="I42">
        <f>VLOOKUP('full data'!$A42, Sheet11!$A$2:$AF$799, MATCH('full data'!I$1, Sheet11!$A$1:$AF$1, 0), FALSE)</f>
        <v>37.882352941176471</v>
      </c>
      <c r="J42">
        <f>VLOOKUP('full data'!$A42, Sheet11!$A$2:$AF$799, MATCH('full data'!J$1, Sheet11!$A$1:$AF$1, 0), FALSE)</f>
        <v>0.81081081081081086</v>
      </c>
      <c r="K42">
        <f>VLOOKUP('full data'!$A42, Sheet11!$A$2:$AF$799, MATCH('full data'!K$1, Sheet11!$A$1:$AF$1, 0), FALSE)</f>
        <v>-14.76470588235294</v>
      </c>
      <c r="L42">
        <f>VLOOKUP('full data'!$A42, Sheet11!$A$2:$AF$799, MATCH('full data'!L$1, Sheet11!$A$1:$AF$1, 0), FALSE)</f>
        <v>0.82352941176470584</v>
      </c>
      <c r="M42">
        <f>VLOOKUP('full data'!$A42, Sheet11!$A$2:$AF$799, MATCH('full data'!M$1, Sheet11!$A$1:$AF$1, 0), FALSE)</f>
        <v>0.6470588235294118</v>
      </c>
      <c r="N42">
        <f>VLOOKUP('full data'!$A42, Sheet11!$A$2:$AF$799, MATCH('full data'!N$1, Sheet11!$A$1:$AF$1, 0), FALSE)</f>
        <v>0.94117647058823528</v>
      </c>
      <c r="O42">
        <f>VLOOKUP('full data'!$A42, Sheet11!$A$2:$AF$799, MATCH('full data'!O$1, Sheet11!$A$1:$AF$1, 0), FALSE)</f>
        <v>16.411764705882351</v>
      </c>
      <c r="P42">
        <f>VLOOKUP('full data'!$A42, Sheet11!$A$2:$AF$799, MATCH('full data'!P$1, Sheet11!$A$1:$AF$1, 0), FALSE)</f>
        <v>1.294117647058824</v>
      </c>
      <c r="Q42">
        <f>VLOOKUP('full data'!$A42, Sheet11!$A$2:$AF$799, MATCH('full data'!Q$1, Sheet11!$A$1:$AF$1, 0), FALSE)</f>
        <v>1.588235294117647</v>
      </c>
      <c r="R42">
        <f>VLOOKUP('full data'!$A42, Sheet11!$A$2:$AF$799, MATCH('full data'!R$1, Sheet11!$A$1:$AF$1, 0), FALSE)</f>
        <v>9</v>
      </c>
      <c r="S42">
        <f>VLOOKUP('full data'!$A42, Sheet11!$A$2:$AF$799, MATCH('full data'!S$1, Sheet11!$A$1:$AF$1, 0), FALSE)</f>
        <v>8</v>
      </c>
      <c r="T42">
        <f>VLOOKUP('full data'!$A42, Sheet11!$A$2:$AF$799, MATCH('full data'!T$1, Sheet11!$A$1:$AF$1, 0), FALSE)</f>
        <v>0</v>
      </c>
      <c r="U42">
        <f>VLOOKUP('full data'!$A42, Sheet11!$A$2:$AF$799, MATCH('full data'!U$1, Sheet11!$A$1:$AF$1, 0), FALSE)</f>
        <v>0.52941176470588236</v>
      </c>
      <c r="V42">
        <f>VLOOKUP('full data'!$A42, Sheet11!$A$2:$AF$799, MATCH('full data'!V$1, Sheet11!$A$1:$AF$1, 0), FALSE)</f>
        <v>0.47712418300653597</v>
      </c>
      <c r="W42">
        <f>VLOOKUP('full data'!$A42, Sheet11!$A$2:$AF$799, MATCH('full data'!W$1, Sheet11!$A$1:$AF$1, 0), FALSE)</f>
        <v>0.53287197231833905</v>
      </c>
      <c r="X42" t="str">
        <f>VLOOKUP('full data'!$A42, Sheet11!$A$2:$AF$799, MATCH('full data'!X$1, Sheet11!$A$1:$AF$1, 0), FALSE)</f>
        <v>0</v>
      </c>
      <c r="Y42">
        <f>VLOOKUP('full data'!$A42, Sheet11!$A$2:$AF$799, MATCH('full data'!Y$1, Sheet11!$A$1:$AF$1, 0), FALSE)</f>
        <v>2</v>
      </c>
      <c r="Z42" t="str">
        <f>VLOOKUP('full data'!$A42, Sheet11!$A$2:$AF$799, MATCH('full data'!Z$1, Sheet11!$A$1:$AF$1, 0), FALSE)</f>
        <v>AFC South</v>
      </c>
      <c r="AA42" t="s">
        <v>891</v>
      </c>
      <c r="AB42">
        <f>VLOOKUP('full data'!$A42, Sheet11!$A$2:$AF$799, MATCH('full data'!AB$1, Sheet11!$A$1:$AF$1, 0), FALSE)</f>
        <v>0.35714285714285721</v>
      </c>
      <c r="AC42">
        <f>VLOOKUP('full data'!$A42, Sheet11!$A$2:$AF$799, MATCH('full data'!AC$1, Sheet11!$A$1:$AF$1, 0), FALSE)</f>
        <v>0.25</v>
      </c>
      <c r="AD42" t="str">
        <f>VLOOKUP('full data'!$A42, Sheet11!$A$2:$AF$799, MATCH('full data'!AD$1, Sheet11!$A$1:$AF$1, 0), FALSE)</f>
        <v>0</v>
      </c>
      <c r="AE42" t="str">
        <f>VLOOKUP('full data'!$A42, Sheet11!$A$2:$AF$799, MATCH('full data'!AE$1, Sheet11!$A$1:$AF$1, 0), FALSE)</f>
        <v>0</v>
      </c>
      <c r="AF42">
        <f>VLOOKUP('full data'!$A42, Sheet11!$A$2:$AF$799, MATCH('full data'!AF$1, Sheet11!$A$1:$AF$1, 0), FALSE)</f>
        <v>0.47058823529411759</v>
      </c>
      <c r="AG42">
        <f>VLOOKUP('full data'!$A42, Sheet11!$A$2:$AF$799, MATCH('full data'!AG$1, Sheet11!$A$1:$AF$1, 0), FALSE)</f>
        <v>0.5</v>
      </c>
      <c r="AH42" s="3">
        <f>VLOOKUP('full data'!$A42, Sheet11!$A$2:$AF$799, MATCH('full data'!AH$1, Sheet11!$A$1:$AF$1, 0), FALSE)</f>
        <v>3.6907457731802457E-2</v>
      </c>
      <c r="AI42" s="2">
        <f t="shared" si="0"/>
        <v>0.28029078529124468</v>
      </c>
      <c r="AJ42" s="2">
        <f>AH42/SUMIFS($AH$2:$AH$799, $B$2:$B$799, B42)</f>
        <v>3.0269323149355477E-2</v>
      </c>
      <c r="AK42">
        <f>IF(AJ42=_xlfn.MAXIFS($AJ$2:$AJ$799, $B$2:$B$799, B42, $AA$2:$AA$799, AA42), 1, 0)</f>
        <v>0</v>
      </c>
      <c r="AL42" s="2">
        <f>AJ42-AI42</f>
        <v>-0.25002146214188919</v>
      </c>
      <c r="AM42">
        <f>IF(AK42=AE42, 1, 0)</f>
        <v>0</v>
      </c>
    </row>
    <row r="43" spans="1:39" hidden="1" x14ac:dyDescent="0.45">
      <c r="A43" t="s">
        <v>837</v>
      </c>
      <c r="B43">
        <v>2023</v>
      </c>
      <c r="C43" t="s">
        <v>192</v>
      </c>
      <c r="D43" t="str">
        <f>VLOOKUP(C43, ids!$A$2:$B$37,2,FALSE)</f>
        <v>Los Angeles Rams</v>
      </c>
      <c r="E43">
        <f>VLOOKUP('full data'!$A43, Sheet11!$A$2:$AF$799, MATCH('full data'!E$1, Sheet11!$A$1:$AF$1, 0), FALSE)</f>
        <v>17</v>
      </c>
      <c r="F43">
        <f>VLOOKUP('full data'!$A43, Sheet11!$A$2:$AF$799, MATCH('full data'!F$1, Sheet11!$A$1:$AF$1, 0), FALSE)</f>
        <v>2.5668629077605298</v>
      </c>
      <c r="G43">
        <f>VLOOKUP('full data'!$A43, Sheet11!$A$2:$AF$799, MATCH('full data'!G$1, Sheet11!$A$1:$AF$1, 0), FALSE)</f>
        <v>0.1960311958965604</v>
      </c>
      <c r="H43">
        <f>VLOOKUP('full data'!$A43, Sheet11!$A$2:$AF$799, MATCH('full data'!H$1, Sheet11!$A$1:$AF$1, 0), FALSE)</f>
        <v>6.9701297656036836</v>
      </c>
      <c r="I43">
        <f>VLOOKUP('full data'!$A43, Sheet11!$A$2:$AF$799, MATCH('full data'!I$1, Sheet11!$A$1:$AF$1, 0), FALSE)</f>
        <v>42.352941176470587</v>
      </c>
      <c r="J43">
        <f>VLOOKUP('full data'!$A43, Sheet11!$A$2:$AF$799, MATCH('full data'!J$1, Sheet11!$A$1:$AF$1, 0), FALSE)</f>
        <v>0.7441860465116279</v>
      </c>
      <c r="K43">
        <f>VLOOKUP('full data'!$A43, Sheet11!$A$2:$AF$799, MATCH('full data'!K$1, Sheet11!$A$1:$AF$1, 0), FALSE)</f>
        <v>-13.941176470588241</v>
      </c>
      <c r="L43">
        <f>VLOOKUP('full data'!$A43, Sheet11!$A$2:$AF$799, MATCH('full data'!L$1, Sheet11!$A$1:$AF$1, 0), FALSE)</f>
        <v>0.76470588235294112</v>
      </c>
      <c r="M43">
        <f>VLOOKUP('full data'!$A43, Sheet11!$A$2:$AF$799, MATCH('full data'!M$1, Sheet11!$A$1:$AF$1, 0), FALSE)</f>
        <v>0.29411764705882348</v>
      </c>
      <c r="N43">
        <f>VLOOKUP('full data'!$A43, Sheet11!$A$2:$AF$799, MATCH('full data'!N$1, Sheet11!$A$1:$AF$1, 0), FALSE)</f>
        <v>0.58823529411764708</v>
      </c>
      <c r="O43">
        <f>VLOOKUP('full data'!$A43, Sheet11!$A$2:$AF$799, MATCH('full data'!O$1, Sheet11!$A$1:$AF$1, 0), FALSE)</f>
        <v>15.705882352941179</v>
      </c>
      <c r="P43">
        <f>VLOOKUP('full data'!$A43, Sheet11!$A$2:$AF$799, MATCH('full data'!P$1, Sheet11!$A$1:$AF$1, 0), FALSE)</f>
        <v>0.88235294117647056</v>
      </c>
      <c r="Q43">
        <f>VLOOKUP('full data'!$A43, Sheet11!$A$2:$AF$799, MATCH('full data'!Q$1, Sheet11!$A$1:$AF$1, 0), FALSE)</f>
        <v>0.88235294117647056</v>
      </c>
      <c r="R43">
        <f>VLOOKUP('full data'!$A43, Sheet11!$A$2:$AF$799, MATCH('full data'!R$1, Sheet11!$A$1:$AF$1, 0), FALSE)</f>
        <v>10</v>
      </c>
      <c r="S43">
        <f>VLOOKUP('full data'!$A43, Sheet11!$A$2:$AF$799, MATCH('full data'!S$1, Sheet11!$A$1:$AF$1, 0), FALSE)</f>
        <v>7</v>
      </c>
      <c r="T43">
        <f>VLOOKUP('full data'!$A43, Sheet11!$A$2:$AF$799, MATCH('full data'!T$1, Sheet11!$A$1:$AF$1, 0), FALSE)</f>
        <v>0</v>
      </c>
      <c r="U43">
        <f>VLOOKUP('full data'!$A43, Sheet11!$A$2:$AF$799, MATCH('full data'!U$1, Sheet11!$A$1:$AF$1, 0), FALSE)</f>
        <v>0.58823529411764708</v>
      </c>
      <c r="V43">
        <f>VLOOKUP('full data'!$A43, Sheet11!$A$2:$AF$799, MATCH('full data'!V$1, Sheet11!$A$1:$AF$1, 0), FALSE)</f>
        <v>0.45294117647058818</v>
      </c>
      <c r="W43">
        <f>VLOOKUP('full data'!$A43, Sheet11!$A$2:$AF$799, MATCH('full data'!W$1, Sheet11!$A$1:$AF$1, 0), FALSE)</f>
        <v>0.52941176470588236</v>
      </c>
      <c r="X43" t="str">
        <f>VLOOKUP('full data'!$A43, Sheet11!$A$2:$AF$799, MATCH('full data'!X$1, Sheet11!$A$1:$AF$1, 0), FALSE)</f>
        <v>6</v>
      </c>
      <c r="Y43">
        <f>VLOOKUP('full data'!$A43, Sheet11!$A$2:$AF$799, MATCH('full data'!Y$1, Sheet11!$A$1:$AF$1, 0), FALSE)</f>
        <v>2</v>
      </c>
      <c r="Z43" t="str">
        <f>VLOOKUP('full data'!$A43, Sheet11!$A$2:$AF$799, MATCH('full data'!Z$1, Sheet11!$A$1:$AF$1, 0), FALSE)</f>
        <v>NFC West</v>
      </c>
      <c r="AA43" t="s">
        <v>892</v>
      </c>
      <c r="AB43">
        <f>VLOOKUP('full data'!$A43, Sheet11!$A$2:$AF$799, MATCH('full data'!AB$1, Sheet11!$A$1:$AF$1, 0), FALSE)</f>
        <v>0.25490196078431371</v>
      </c>
      <c r="AC43">
        <f>VLOOKUP('full data'!$A43, Sheet11!$A$2:$AF$799, MATCH('full data'!AC$1, Sheet11!$A$1:$AF$1, 0), FALSE)</f>
        <v>0.1764705882352941</v>
      </c>
      <c r="AD43" t="str">
        <f>VLOOKUP('full data'!$A43, Sheet11!$A$2:$AF$799, MATCH('full data'!AD$1, Sheet11!$A$1:$AF$1, 0), FALSE)</f>
        <v>0</v>
      </c>
      <c r="AE43" t="str">
        <f>VLOOKUP('full data'!$A43, Sheet11!$A$2:$AF$799, MATCH('full data'!AE$1, Sheet11!$A$1:$AF$1, 0), FALSE)</f>
        <v>0</v>
      </c>
      <c r="AF43">
        <f>VLOOKUP('full data'!$A43, Sheet11!$A$2:$AF$799, MATCH('full data'!AF$1, Sheet11!$A$1:$AF$1, 0), FALSE)</f>
        <v>0.1176470588235294</v>
      </c>
      <c r="AG43">
        <f>VLOOKUP('full data'!$A43, Sheet11!$A$2:$AF$799, MATCH('full data'!AG$1, Sheet11!$A$1:$AF$1, 0), FALSE)</f>
        <v>0.5</v>
      </c>
      <c r="AH43" s="3">
        <f>VLOOKUP('full data'!$A43, Sheet11!$A$2:$AF$799, MATCH('full data'!AH$1, Sheet11!$A$1:$AF$1, 0), FALSE)</f>
        <v>3.5646559929735332E-2</v>
      </c>
      <c r="AI43" s="2">
        <f t="shared" si="0"/>
        <v>0.14810042888082861</v>
      </c>
      <c r="AJ43" s="2">
        <f>AH43/SUMIFS($AH$2:$AH$799, $B$2:$B$799, B43)</f>
        <v>2.9235209033275505E-2</v>
      </c>
      <c r="AK43">
        <f>IF(AJ43=_xlfn.MAXIFS($AJ$2:$AJ$799, $B$2:$B$799, B43, $AA$2:$AA$799, AA43), 1, 0)</f>
        <v>0</v>
      </c>
      <c r="AL43" s="2">
        <f>AJ43-AI43</f>
        <v>-0.11886521984755311</v>
      </c>
      <c r="AM43">
        <f>IF(AK43=AE43, 1, 0)</f>
        <v>0</v>
      </c>
    </row>
    <row r="44" spans="1:39" hidden="1" x14ac:dyDescent="0.45">
      <c r="A44" t="s">
        <v>840</v>
      </c>
      <c r="B44">
        <v>2023</v>
      </c>
      <c r="C44" t="s">
        <v>76</v>
      </c>
      <c r="D44" t="str">
        <f>VLOOKUP(C44, ids!$A$2:$B$37,2,FALSE)</f>
        <v>Miami Dolphins</v>
      </c>
      <c r="E44">
        <f>VLOOKUP('full data'!$A44, Sheet11!$A$2:$AF$799, MATCH('full data'!E$1, Sheet11!$A$1:$AF$1, 0), FALSE)</f>
        <v>17</v>
      </c>
      <c r="F44">
        <f>VLOOKUP('full data'!$A44, Sheet11!$A$2:$AF$799, MATCH('full data'!F$1, Sheet11!$A$1:$AF$1, 0), FALSE)</f>
        <v>6.5671919634853637</v>
      </c>
      <c r="G44">
        <f>VLOOKUP('full data'!$A44, Sheet11!$A$2:$AF$799, MATCH('full data'!G$1, Sheet11!$A$1:$AF$1, 0), FALSE)</f>
        <v>-0.69510210165504316</v>
      </c>
      <c r="H44">
        <f>VLOOKUP('full data'!$A44, Sheet11!$A$2:$AF$799, MATCH('full data'!H$1, Sheet11!$A$1:$AF$1, 0), FALSE)</f>
        <v>9.6389209461070564</v>
      </c>
      <c r="I44">
        <f>VLOOKUP('full data'!$A44, Sheet11!$A$2:$AF$799, MATCH('full data'!I$1, Sheet11!$A$1:$AF$1, 0), FALSE)</f>
        <v>45.117647058823529</v>
      </c>
      <c r="J44">
        <f>VLOOKUP('full data'!$A44, Sheet11!$A$2:$AF$799, MATCH('full data'!J$1, Sheet11!$A$1:$AF$1, 0), FALSE)</f>
        <v>0.8571428571428571</v>
      </c>
      <c r="K44">
        <f>VLOOKUP('full data'!$A44, Sheet11!$A$2:$AF$799, MATCH('full data'!K$1, Sheet11!$A$1:$AF$1, 0), FALSE)</f>
        <v>-10.82352941176471</v>
      </c>
      <c r="L44">
        <f>VLOOKUP('full data'!$A44, Sheet11!$A$2:$AF$799, MATCH('full data'!L$1, Sheet11!$A$1:$AF$1, 0), FALSE)</f>
        <v>0.88235294117647056</v>
      </c>
      <c r="M44">
        <f>VLOOKUP('full data'!$A44, Sheet11!$A$2:$AF$799, MATCH('full data'!M$1, Sheet11!$A$1:$AF$1, 0), FALSE)</f>
        <v>0.70588235294117652</v>
      </c>
      <c r="N44">
        <f>VLOOKUP('full data'!$A44, Sheet11!$A$2:$AF$799, MATCH('full data'!N$1, Sheet11!$A$1:$AF$1, 0), FALSE)</f>
        <v>0.88235294117647056</v>
      </c>
      <c r="O44">
        <f>VLOOKUP('full data'!$A44, Sheet11!$A$2:$AF$799, MATCH('full data'!O$1, Sheet11!$A$1:$AF$1, 0), FALSE)</f>
        <v>21.82352941176471</v>
      </c>
      <c r="P44">
        <f>VLOOKUP('full data'!$A44, Sheet11!$A$2:$AF$799, MATCH('full data'!P$1, Sheet11!$A$1:$AF$1, 0), FALSE)</f>
        <v>1.3529411764705881</v>
      </c>
      <c r="Q44">
        <f>VLOOKUP('full data'!$A44, Sheet11!$A$2:$AF$799, MATCH('full data'!Q$1, Sheet11!$A$1:$AF$1, 0), FALSE)</f>
        <v>1.588235294117647</v>
      </c>
      <c r="R44">
        <f>VLOOKUP('full data'!$A44, Sheet11!$A$2:$AF$799, MATCH('full data'!R$1, Sheet11!$A$1:$AF$1, 0), FALSE)</f>
        <v>11</v>
      </c>
      <c r="S44">
        <f>VLOOKUP('full data'!$A44, Sheet11!$A$2:$AF$799, MATCH('full data'!S$1, Sheet11!$A$1:$AF$1, 0), FALSE)</f>
        <v>6</v>
      </c>
      <c r="T44">
        <f>VLOOKUP('full data'!$A44, Sheet11!$A$2:$AF$799, MATCH('full data'!T$1, Sheet11!$A$1:$AF$1, 0), FALSE)</f>
        <v>0</v>
      </c>
      <c r="U44">
        <f>VLOOKUP('full data'!$A44, Sheet11!$A$2:$AF$799, MATCH('full data'!U$1, Sheet11!$A$1:$AF$1, 0), FALSE)</f>
        <v>0.6470588235294118</v>
      </c>
      <c r="V44">
        <f>VLOOKUP('full data'!$A44, Sheet11!$A$2:$AF$799, MATCH('full data'!V$1, Sheet11!$A$1:$AF$1, 0), FALSE)</f>
        <v>0.35828877005347592</v>
      </c>
      <c r="W44">
        <f>VLOOKUP('full data'!$A44, Sheet11!$A$2:$AF$799, MATCH('full data'!W$1, Sheet11!$A$1:$AF$1, 0), FALSE)</f>
        <v>0.44982698961937723</v>
      </c>
      <c r="X44" t="str">
        <f>VLOOKUP('full data'!$A44, Sheet11!$A$2:$AF$799, MATCH('full data'!X$1, Sheet11!$A$1:$AF$1, 0), FALSE)</f>
        <v>6</v>
      </c>
      <c r="Y44">
        <f>VLOOKUP('full data'!$A44, Sheet11!$A$2:$AF$799, MATCH('full data'!Y$1, Sheet11!$A$1:$AF$1, 0), FALSE)</f>
        <v>2</v>
      </c>
      <c r="Z44" t="str">
        <f>VLOOKUP('full data'!$A44, Sheet11!$A$2:$AF$799, MATCH('full data'!Z$1, Sheet11!$A$1:$AF$1, 0), FALSE)</f>
        <v>AFC East</v>
      </c>
      <c r="AA44" t="s">
        <v>891</v>
      </c>
      <c r="AB44">
        <f>VLOOKUP('full data'!$A44, Sheet11!$A$2:$AF$799, MATCH('full data'!AB$1, Sheet11!$A$1:$AF$1, 0), FALSE)</f>
        <v>0.108695652173913</v>
      </c>
      <c r="AC44">
        <f>VLOOKUP('full data'!$A44, Sheet11!$A$2:$AF$799, MATCH('full data'!AC$1, Sheet11!$A$1:$AF$1, 0), FALSE)</f>
        <v>0.25</v>
      </c>
      <c r="AD44" t="str">
        <f>VLOOKUP('full data'!$A44, Sheet11!$A$2:$AF$799, MATCH('full data'!AD$1, Sheet11!$A$1:$AF$1, 0), FALSE)</f>
        <v>0</v>
      </c>
      <c r="AE44" t="str">
        <f>VLOOKUP('full data'!$A44, Sheet11!$A$2:$AF$799, MATCH('full data'!AE$1, Sheet11!$A$1:$AF$1, 0), FALSE)</f>
        <v>0</v>
      </c>
      <c r="AF44">
        <f>VLOOKUP('full data'!$A44, Sheet11!$A$2:$AF$799, MATCH('full data'!AF$1, Sheet11!$A$1:$AF$1, 0), FALSE)</f>
        <v>0.47058823529411759</v>
      </c>
      <c r="AG44">
        <f>VLOOKUP('full data'!$A44, Sheet11!$A$2:$AF$799, MATCH('full data'!AG$1, Sheet11!$A$1:$AF$1, 0), FALSE)</f>
        <v>0.5</v>
      </c>
      <c r="AH44" s="3">
        <f>VLOOKUP('full data'!$A44, Sheet11!$A$2:$AF$799, MATCH('full data'!AH$1, Sheet11!$A$1:$AF$1, 0), FALSE)</f>
        <v>3.4601294857769888E-2</v>
      </c>
      <c r="AI44" s="2">
        <f t="shared" si="0"/>
        <v>0.28029078529124468</v>
      </c>
      <c r="AJ44" s="2">
        <f>AH44/SUMIFS($AH$2:$AH$799, $B$2:$B$799, B44)</f>
        <v>2.8377944182632779E-2</v>
      </c>
      <c r="AK44">
        <f>IF(AJ44=_xlfn.MAXIFS($AJ$2:$AJ$799, $B$2:$B$799, B44, $AA$2:$AA$799, AA44), 1, 0)</f>
        <v>0</v>
      </c>
      <c r="AL44" s="2">
        <f>AJ44-AI44</f>
        <v>-0.2519128411086119</v>
      </c>
      <c r="AM44">
        <f>IF(AK44=AE44, 1, 0)</f>
        <v>0</v>
      </c>
    </row>
    <row r="45" spans="1:39" hidden="1" x14ac:dyDescent="0.45">
      <c r="A45" t="s">
        <v>847</v>
      </c>
      <c r="B45">
        <v>2023</v>
      </c>
      <c r="C45" t="s">
        <v>94</v>
      </c>
      <c r="D45" t="str">
        <f>VLOOKUP(C45, ids!$A$2:$B$37,2,FALSE)</f>
        <v>Pittsburgh Steelers</v>
      </c>
      <c r="E45">
        <f>VLOOKUP('full data'!$A45, Sheet11!$A$2:$AF$799, MATCH('full data'!E$1, Sheet11!$A$1:$AF$1, 0), FALSE)</f>
        <v>17</v>
      </c>
      <c r="F45">
        <f>VLOOKUP('full data'!$A45, Sheet11!$A$2:$AF$799, MATCH('full data'!F$1, Sheet11!$A$1:$AF$1, 0), FALSE)</f>
        <v>-2.6889622731406502</v>
      </c>
      <c r="G45">
        <f>VLOOKUP('full data'!$A45, Sheet11!$A$2:$AF$799, MATCH('full data'!G$1, Sheet11!$A$1:$AF$1, 0), FALSE)</f>
        <v>-2.1694378305339028</v>
      </c>
      <c r="H45">
        <f>VLOOKUP('full data'!$A45, Sheet11!$A$2:$AF$799, MATCH('full data'!H$1, Sheet11!$A$1:$AF$1, 0), FALSE)</f>
        <v>1.8312185361224971</v>
      </c>
      <c r="I45">
        <f>VLOOKUP('full data'!$A45, Sheet11!$A$2:$AF$799, MATCH('full data'!I$1, Sheet11!$A$1:$AF$1, 0), FALSE)</f>
        <v>44.294117647058833</v>
      </c>
      <c r="J45">
        <f>VLOOKUP('full data'!$A45, Sheet11!$A$2:$AF$799, MATCH('full data'!J$1, Sheet11!$A$1:$AF$1, 0), FALSE)</f>
        <v>0.93548387096774188</v>
      </c>
      <c r="K45">
        <f>VLOOKUP('full data'!$A45, Sheet11!$A$2:$AF$799, MATCH('full data'!K$1, Sheet11!$A$1:$AF$1, 0), FALSE)</f>
        <v>-15.17647058823529</v>
      </c>
      <c r="L45">
        <f>VLOOKUP('full data'!$A45, Sheet11!$A$2:$AF$799, MATCH('full data'!L$1, Sheet11!$A$1:$AF$1, 0), FALSE)</f>
        <v>0.52941176470588236</v>
      </c>
      <c r="M45">
        <f>VLOOKUP('full data'!$A45, Sheet11!$A$2:$AF$799, MATCH('full data'!M$1, Sheet11!$A$1:$AF$1, 0), FALSE)</f>
        <v>0.6470588235294118</v>
      </c>
      <c r="N45">
        <f>VLOOKUP('full data'!$A45, Sheet11!$A$2:$AF$799, MATCH('full data'!N$1, Sheet11!$A$1:$AF$1, 0), FALSE)</f>
        <v>0.94117647058823528</v>
      </c>
      <c r="O45">
        <f>VLOOKUP('full data'!$A45, Sheet11!$A$2:$AF$799, MATCH('full data'!O$1, Sheet11!$A$1:$AF$1, 0), FALSE)</f>
        <v>17.882352941176471</v>
      </c>
      <c r="P45">
        <f>VLOOKUP('full data'!$A45, Sheet11!$A$2:$AF$799, MATCH('full data'!P$1, Sheet11!$A$1:$AF$1, 0), FALSE)</f>
        <v>0.76470588235294124</v>
      </c>
      <c r="Q45">
        <f>VLOOKUP('full data'!$A45, Sheet11!$A$2:$AF$799, MATCH('full data'!Q$1, Sheet11!$A$1:$AF$1, 0), FALSE)</f>
        <v>1.588235294117647</v>
      </c>
      <c r="R45">
        <f>VLOOKUP('full data'!$A45, Sheet11!$A$2:$AF$799, MATCH('full data'!R$1, Sheet11!$A$1:$AF$1, 0), FALSE)</f>
        <v>10</v>
      </c>
      <c r="S45">
        <f>VLOOKUP('full data'!$A45, Sheet11!$A$2:$AF$799, MATCH('full data'!S$1, Sheet11!$A$1:$AF$1, 0), FALSE)</f>
        <v>7</v>
      </c>
      <c r="T45">
        <f>VLOOKUP('full data'!$A45, Sheet11!$A$2:$AF$799, MATCH('full data'!T$1, Sheet11!$A$1:$AF$1, 0), FALSE)</f>
        <v>0</v>
      </c>
      <c r="U45">
        <f>VLOOKUP('full data'!$A45, Sheet11!$A$2:$AF$799, MATCH('full data'!U$1, Sheet11!$A$1:$AF$1, 0), FALSE)</f>
        <v>0.58823529411764708</v>
      </c>
      <c r="V45">
        <f>VLOOKUP('full data'!$A45, Sheet11!$A$2:$AF$799, MATCH('full data'!V$1, Sheet11!$A$1:$AF$1, 0), FALSE)</f>
        <v>0.57058823529411762</v>
      </c>
      <c r="W45">
        <f>VLOOKUP('full data'!$A45, Sheet11!$A$2:$AF$799, MATCH('full data'!W$1, Sheet11!$A$1:$AF$1, 0), FALSE)</f>
        <v>0.53979238754325265</v>
      </c>
      <c r="X45" t="str">
        <f>VLOOKUP('full data'!$A45, Sheet11!$A$2:$AF$799, MATCH('full data'!X$1, Sheet11!$A$1:$AF$1, 0), FALSE)</f>
        <v>7</v>
      </c>
      <c r="Y45">
        <f>VLOOKUP('full data'!$A45, Sheet11!$A$2:$AF$799, MATCH('full data'!Y$1, Sheet11!$A$1:$AF$1, 0), FALSE)</f>
        <v>3</v>
      </c>
      <c r="Z45" t="str">
        <f>VLOOKUP('full data'!$A45, Sheet11!$A$2:$AF$799, MATCH('full data'!Z$1, Sheet11!$A$1:$AF$1, 0), FALSE)</f>
        <v>AFC North</v>
      </c>
      <c r="AA45" t="s">
        <v>891</v>
      </c>
      <c r="AB45">
        <f>VLOOKUP('full data'!$A45, Sheet11!$A$2:$AF$799, MATCH('full data'!AB$1, Sheet11!$A$1:$AF$1, 0), FALSE)</f>
        <v>0.2</v>
      </c>
      <c r="AC45">
        <f>VLOOKUP('full data'!$A45, Sheet11!$A$2:$AF$799, MATCH('full data'!AC$1, Sheet11!$A$1:$AF$1, 0), FALSE)</f>
        <v>0.169811320754717</v>
      </c>
      <c r="AD45" t="str">
        <f>VLOOKUP('full data'!$A45, Sheet11!$A$2:$AF$799, MATCH('full data'!AD$1, Sheet11!$A$1:$AF$1, 0), FALSE)</f>
        <v>0</v>
      </c>
      <c r="AE45" t="str">
        <f>VLOOKUP('full data'!$A45, Sheet11!$A$2:$AF$799, MATCH('full data'!AE$1, Sheet11!$A$1:$AF$1, 0), FALSE)</f>
        <v>0</v>
      </c>
      <c r="AF45">
        <f>VLOOKUP('full data'!$A45, Sheet11!$A$2:$AF$799, MATCH('full data'!AF$1, Sheet11!$A$1:$AF$1, 0), FALSE)</f>
        <v>0.23529411764705879</v>
      </c>
      <c r="AG45">
        <f>VLOOKUP('full data'!$A45, Sheet11!$A$2:$AF$799, MATCH('full data'!AG$1, Sheet11!$A$1:$AF$1, 0), FALSE)</f>
        <v>0.5</v>
      </c>
      <c r="AH45" s="3">
        <f>VLOOKUP('full data'!$A45, Sheet11!$A$2:$AF$799, MATCH('full data'!AH$1, Sheet11!$A$1:$AF$1, 0), FALSE)</f>
        <v>3.1012686419252079E-2</v>
      </c>
      <c r="AI45" s="2">
        <f t="shared" si="0"/>
        <v>0.28029078529124468</v>
      </c>
      <c r="AJ45" s="2">
        <f>AH45/SUMIFS($AH$2:$AH$799, $B$2:$B$799, B45)</f>
        <v>2.543477889416048E-2</v>
      </c>
      <c r="AK45">
        <f>IF(AJ45=_xlfn.MAXIFS($AJ$2:$AJ$799, $B$2:$B$799, B45, $AA$2:$AA$799, AA45), 1, 0)</f>
        <v>0</v>
      </c>
      <c r="AL45" s="2">
        <f>AJ45-AI45</f>
        <v>-0.25485600639708422</v>
      </c>
      <c r="AM45">
        <f>IF(AK45=AE45, 1, 0)</f>
        <v>0</v>
      </c>
    </row>
    <row r="46" spans="1:39" hidden="1" x14ac:dyDescent="0.45">
      <c r="A46" t="s">
        <v>846</v>
      </c>
      <c r="B46">
        <v>2023</v>
      </c>
      <c r="C46" t="s">
        <v>92</v>
      </c>
      <c r="D46" t="str">
        <f>VLOOKUP(C46, ids!$A$2:$B$37,2,FALSE)</f>
        <v>Philadelphia Eagles</v>
      </c>
      <c r="E46">
        <f>VLOOKUP('full data'!$A46, Sheet11!$A$2:$AF$799, MATCH('full data'!E$1, Sheet11!$A$1:$AF$1, 0), FALSE)</f>
        <v>17</v>
      </c>
      <c r="F46">
        <f>VLOOKUP('full data'!$A46, Sheet11!$A$2:$AF$799, MATCH('full data'!F$1, Sheet11!$A$1:$AF$1, 0), FALSE)</f>
        <v>3.6893210897671662</v>
      </c>
      <c r="G46">
        <f>VLOOKUP('full data'!$A46, Sheet11!$A$2:$AF$799, MATCH('full data'!G$1, Sheet11!$A$1:$AF$1, 0), FALSE)</f>
        <v>0.6060914669538725</v>
      </c>
      <c r="H46">
        <f>VLOOKUP('full data'!$A46, Sheet11!$A$2:$AF$799, MATCH('full data'!H$1, Sheet11!$A$1:$AF$1, 0), FALSE)</f>
        <v>7.2698622699657287</v>
      </c>
      <c r="I46">
        <f>VLOOKUP('full data'!$A46, Sheet11!$A$2:$AF$799, MATCH('full data'!I$1, Sheet11!$A$1:$AF$1, 0), FALSE)</f>
        <v>46.176470588235297</v>
      </c>
      <c r="J46">
        <f>VLOOKUP('full data'!$A46, Sheet11!$A$2:$AF$799, MATCH('full data'!J$1, Sheet11!$A$1:$AF$1, 0), FALSE)</f>
        <v>0.9375</v>
      </c>
      <c r="K46">
        <f>VLOOKUP('full data'!$A46, Sheet11!$A$2:$AF$799, MATCH('full data'!K$1, Sheet11!$A$1:$AF$1, 0), FALSE)</f>
        <v>-13.705882352941179</v>
      </c>
      <c r="L46">
        <f>VLOOKUP('full data'!$A46, Sheet11!$A$2:$AF$799, MATCH('full data'!L$1, Sheet11!$A$1:$AF$1, 0), FALSE)</f>
        <v>0.94117647058823528</v>
      </c>
      <c r="M46">
        <f>VLOOKUP('full data'!$A46, Sheet11!$A$2:$AF$799, MATCH('full data'!M$1, Sheet11!$A$1:$AF$1, 0), FALSE)</f>
        <v>0.47058823529411759</v>
      </c>
      <c r="N46">
        <f>VLOOKUP('full data'!$A46, Sheet11!$A$2:$AF$799, MATCH('full data'!N$1, Sheet11!$A$1:$AF$1, 0), FALSE)</f>
        <v>0.52941176470588236</v>
      </c>
      <c r="O46">
        <f>VLOOKUP('full data'!$A46, Sheet11!$A$2:$AF$799, MATCH('full data'!O$1, Sheet11!$A$1:$AF$1, 0), FALSE)</f>
        <v>15</v>
      </c>
      <c r="P46">
        <f>VLOOKUP('full data'!$A46, Sheet11!$A$2:$AF$799, MATCH('full data'!P$1, Sheet11!$A$1:$AF$1, 0), FALSE)</f>
        <v>1.3529411764705881</v>
      </c>
      <c r="Q46">
        <f>VLOOKUP('full data'!$A46, Sheet11!$A$2:$AF$799, MATCH('full data'!Q$1, Sheet11!$A$1:$AF$1, 0), FALSE)</f>
        <v>1</v>
      </c>
      <c r="R46">
        <f>VLOOKUP('full data'!$A46, Sheet11!$A$2:$AF$799, MATCH('full data'!R$1, Sheet11!$A$1:$AF$1, 0), FALSE)</f>
        <v>11</v>
      </c>
      <c r="S46">
        <f>VLOOKUP('full data'!$A46, Sheet11!$A$2:$AF$799, MATCH('full data'!S$1, Sheet11!$A$1:$AF$1, 0), FALSE)</f>
        <v>6</v>
      </c>
      <c r="T46">
        <f>VLOOKUP('full data'!$A46, Sheet11!$A$2:$AF$799, MATCH('full data'!T$1, Sheet11!$A$1:$AF$1, 0), FALSE)</f>
        <v>0</v>
      </c>
      <c r="U46">
        <f>VLOOKUP('full data'!$A46, Sheet11!$A$2:$AF$799, MATCH('full data'!U$1, Sheet11!$A$1:$AF$1, 0), FALSE)</f>
        <v>0.6470588235294118</v>
      </c>
      <c r="V46">
        <f>VLOOKUP('full data'!$A46, Sheet11!$A$2:$AF$799, MATCH('full data'!V$1, Sheet11!$A$1:$AF$1, 0), FALSE)</f>
        <v>0.47593582887700542</v>
      </c>
      <c r="W46">
        <f>VLOOKUP('full data'!$A46, Sheet11!$A$2:$AF$799, MATCH('full data'!W$1, Sheet11!$A$1:$AF$1, 0), FALSE)</f>
        <v>0.48096885813148788</v>
      </c>
      <c r="X46" t="str">
        <f>VLOOKUP('full data'!$A46, Sheet11!$A$2:$AF$799, MATCH('full data'!X$1, Sheet11!$A$1:$AF$1, 0), FALSE)</f>
        <v>5</v>
      </c>
      <c r="Y46">
        <f>VLOOKUP('full data'!$A46, Sheet11!$A$2:$AF$799, MATCH('full data'!Y$1, Sheet11!$A$1:$AF$1, 0), FALSE)</f>
        <v>2</v>
      </c>
      <c r="Z46" t="str">
        <f>VLOOKUP('full data'!$A46, Sheet11!$A$2:$AF$799, MATCH('full data'!Z$1, Sheet11!$A$1:$AF$1, 0), FALSE)</f>
        <v>NFC East</v>
      </c>
      <c r="AA46" t="s">
        <v>892</v>
      </c>
      <c r="AB46">
        <f>VLOOKUP('full data'!$A46, Sheet11!$A$2:$AF$799, MATCH('full data'!AB$1, Sheet11!$A$1:$AF$1, 0), FALSE)</f>
        <v>0.12962962962962959</v>
      </c>
      <c r="AC46">
        <f>VLOOKUP('full data'!$A46, Sheet11!$A$2:$AF$799, MATCH('full data'!AC$1, Sheet11!$A$1:$AF$1, 0), FALSE)</f>
        <v>0.2</v>
      </c>
      <c r="AD46" t="str">
        <f>VLOOKUP('full data'!$A46, Sheet11!$A$2:$AF$799, MATCH('full data'!AD$1, Sheet11!$A$1:$AF$1, 0), FALSE)</f>
        <v>0</v>
      </c>
      <c r="AE46" t="str">
        <f>VLOOKUP('full data'!$A46, Sheet11!$A$2:$AF$799, MATCH('full data'!AE$1, Sheet11!$A$1:$AF$1, 0), FALSE)</f>
        <v>0</v>
      </c>
      <c r="AF46">
        <f>VLOOKUP('full data'!$A46, Sheet11!$A$2:$AF$799, MATCH('full data'!AF$1, Sheet11!$A$1:$AF$1, 0), FALSE)</f>
        <v>0.41176470588235292</v>
      </c>
      <c r="AG46">
        <f>VLOOKUP('full data'!$A46, Sheet11!$A$2:$AF$799, MATCH('full data'!AG$1, Sheet11!$A$1:$AF$1, 0), FALSE)</f>
        <v>0.5</v>
      </c>
      <c r="AH46" s="3">
        <f>VLOOKUP('full data'!$A46, Sheet11!$A$2:$AF$799, MATCH('full data'!AH$1, Sheet11!$A$1:$AF$1, 0), FALSE)</f>
        <v>3.0650236419176479E-2</v>
      </c>
      <c r="AI46" s="2">
        <f t="shared" si="0"/>
        <v>0.14810042888082861</v>
      </c>
      <c r="AJ46" s="2">
        <f>AH46/SUMIFS($AH$2:$AH$799, $B$2:$B$799, B46)</f>
        <v>2.5137518750763536E-2</v>
      </c>
      <c r="AK46">
        <f>IF(AJ46=_xlfn.MAXIFS($AJ$2:$AJ$799, $B$2:$B$799, B46, $AA$2:$AA$799, AA46), 1, 0)</f>
        <v>0</v>
      </c>
      <c r="AL46" s="2">
        <f>AJ46-AI46</f>
        <v>-0.12296291013006508</v>
      </c>
      <c r="AM46">
        <f>IF(AK46=AE46, 1, 0)</f>
        <v>0</v>
      </c>
    </row>
    <row r="47" spans="1:39" hidden="1" x14ac:dyDescent="0.45">
      <c r="A47" t="s">
        <v>827</v>
      </c>
      <c r="B47">
        <v>2023</v>
      </c>
      <c r="C47" t="s">
        <v>53</v>
      </c>
      <c r="D47" t="str">
        <f>VLOOKUP(C47, ids!$A$2:$B$37,2,FALSE)</f>
        <v>Cincinnati Bengals</v>
      </c>
      <c r="E47">
        <f>VLOOKUP('full data'!$A47, Sheet11!$A$2:$AF$799, MATCH('full data'!E$1, Sheet11!$A$1:$AF$1, 0), FALSE)</f>
        <v>17</v>
      </c>
      <c r="F47">
        <f>VLOOKUP('full data'!$A47, Sheet11!$A$2:$AF$799, MATCH('full data'!F$1, Sheet11!$A$1:$AF$1, 0), FALSE)</f>
        <v>0.78245498783193468</v>
      </c>
      <c r="G47">
        <f>VLOOKUP('full data'!$A47, Sheet11!$A$2:$AF$799, MATCH('full data'!G$1, Sheet11!$A$1:$AF$1, 0), FALSE)</f>
        <v>-1.4521334869569289</v>
      </c>
      <c r="H47">
        <f>VLOOKUP('full data'!$A47, Sheet11!$A$2:$AF$799, MATCH('full data'!H$1, Sheet11!$A$1:$AF$1, 0), FALSE)</f>
        <v>6.7926142323369314</v>
      </c>
      <c r="I47">
        <f>VLOOKUP('full data'!$A47, Sheet11!$A$2:$AF$799, MATCH('full data'!I$1, Sheet11!$A$1:$AF$1, 0), FALSE)</f>
        <v>36.117647058823529</v>
      </c>
      <c r="J47">
        <f>VLOOKUP('full data'!$A47, Sheet11!$A$2:$AF$799, MATCH('full data'!J$1, Sheet11!$A$1:$AF$1, 0), FALSE)</f>
        <v>0.83870967741935487</v>
      </c>
      <c r="K47">
        <f>VLOOKUP('full data'!$A47, Sheet11!$A$2:$AF$799, MATCH('full data'!K$1, Sheet11!$A$1:$AF$1, 0), FALSE)</f>
        <v>-21.294117647058819</v>
      </c>
      <c r="L47">
        <f>VLOOKUP('full data'!$A47, Sheet11!$A$2:$AF$799, MATCH('full data'!L$1, Sheet11!$A$1:$AF$1, 0), FALSE)</f>
        <v>0.82352941176470584</v>
      </c>
      <c r="M47">
        <f>VLOOKUP('full data'!$A47, Sheet11!$A$2:$AF$799, MATCH('full data'!M$1, Sheet11!$A$1:$AF$1, 0), FALSE)</f>
        <v>0.52941176470588236</v>
      </c>
      <c r="N47">
        <f>VLOOKUP('full data'!$A47, Sheet11!$A$2:$AF$799, MATCH('full data'!N$1, Sheet11!$A$1:$AF$1, 0), FALSE)</f>
        <v>1</v>
      </c>
      <c r="O47">
        <f>VLOOKUP('full data'!$A47, Sheet11!$A$2:$AF$799, MATCH('full data'!O$1, Sheet11!$A$1:$AF$1, 0), FALSE)</f>
        <v>15.117647058823531</v>
      </c>
      <c r="P47">
        <f>VLOOKUP('full data'!$A47, Sheet11!$A$2:$AF$799, MATCH('full data'!P$1, Sheet11!$A$1:$AF$1, 0), FALSE)</f>
        <v>0.88235294117647056</v>
      </c>
      <c r="Q47">
        <f>VLOOKUP('full data'!$A47, Sheet11!$A$2:$AF$799, MATCH('full data'!Q$1, Sheet11!$A$1:$AF$1, 0), FALSE)</f>
        <v>1.529411764705882</v>
      </c>
      <c r="R47">
        <f>VLOOKUP('full data'!$A47, Sheet11!$A$2:$AF$799, MATCH('full data'!R$1, Sheet11!$A$1:$AF$1, 0), FALSE)</f>
        <v>9</v>
      </c>
      <c r="S47">
        <f>VLOOKUP('full data'!$A47, Sheet11!$A$2:$AF$799, MATCH('full data'!S$1, Sheet11!$A$1:$AF$1, 0), FALSE)</f>
        <v>8</v>
      </c>
      <c r="T47">
        <f>VLOOKUP('full data'!$A47, Sheet11!$A$2:$AF$799, MATCH('full data'!T$1, Sheet11!$A$1:$AF$1, 0), FALSE)</f>
        <v>0</v>
      </c>
      <c r="U47">
        <f>VLOOKUP('full data'!$A47, Sheet11!$A$2:$AF$799, MATCH('full data'!U$1, Sheet11!$A$1:$AF$1, 0), FALSE)</f>
        <v>0.52941176470588236</v>
      </c>
      <c r="V47">
        <f>VLOOKUP('full data'!$A47, Sheet11!$A$2:$AF$799, MATCH('full data'!V$1, Sheet11!$A$1:$AF$1, 0), FALSE)</f>
        <v>0.53594771241830064</v>
      </c>
      <c r="W47">
        <f>VLOOKUP('full data'!$A47, Sheet11!$A$2:$AF$799, MATCH('full data'!W$1, Sheet11!$A$1:$AF$1, 0), FALSE)</f>
        <v>0.5743944636678201</v>
      </c>
      <c r="X47" t="str">
        <f>VLOOKUP('full data'!$A47, Sheet11!$A$2:$AF$799, MATCH('full data'!X$1, Sheet11!$A$1:$AF$1, 0), FALSE)</f>
        <v>0</v>
      </c>
      <c r="Y47">
        <f>VLOOKUP('full data'!$A47, Sheet11!$A$2:$AF$799, MATCH('full data'!Y$1, Sheet11!$A$1:$AF$1, 0), FALSE)</f>
        <v>4</v>
      </c>
      <c r="Z47" t="str">
        <f>VLOOKUP('full data'!$A47, Sheet11!$A$2:$AF$799, MATCH('full data'!Z$1, Sheet11!$A$1:$AF$1, 0), FALSE)</f>
        <v>AFC North</v>
      </c>
      <c r="AA47" t="s">
        <v>891</v>
      </c>
      <c r="AB47">
        <f>VLOOKUP('full data'!$A47, Sheet11!$A$2:$AF$799, MATCH('full data'!AB$1, Sheet11!$A$1:$AF$1, 0), FALSE)</f>
        <v>0.24561403508771931</v>
      </c>
      <c r="AC47">
        <f>VLOOKUP('full data'!$A47, Sheet11!$A$2:$AF$799, MATCH('full data'!AC$1, Sheet11!$A$1:$AF$1, 0), FALSE)</f>
        <v>0.1111111111111111</v>
      </c>
      <c r="AD47" t="str">
        <f>VLOOKUP('full data'!$A47, Sheet11!$A$2:$AF$799, MATCH('full data'!AD$1, Sheet11!$A$1:$AF$1, 0), FALSE)</f>
        <v>0</v>
      </c>
      <c r="AE47" t="str">
        <f>VLOOKUP('full data'!$A47, Sheet11!$A$2:$AF$799, MATCH('full data'!AE$1, Sheet11!$A$1:$AF$1, 0), FALSE)</f>
        <v>0</v>
      </c>
      <c r="AF47">
        <f>VLOOKUP('full data'!$A47, Sheet11!$A$2:$AF$799, MATCH('full data'!AF$1, Sheet11!$A$1:$AF$1, 0), FALSE)</f>
        <v>5.8823529411764712E-2</v>
      </c>
      <c r="AG47">
        <f>VLOOKUP('full data'!$A47, Sheet11!$A$2:$AF$799, MATCH('full data'!AG$1, Sheet11!$A$1:$AF$1, 0), FALSE)</f>
        <v>0.5</v>
      </c>
      <c r="AH47" s="3">
        <f>VLOOKUP('full data'!$A47, Sheet11!$A$2:$AF$799, MATCH('full data'!AH$1, Sheet11!$A$1:$AF$1, 0), FALSE)</f>
        <v>2.4937065105430211E-2</v>
      </c>
      <c r="AI47" s="2">
        <f t="shared" si="0"/>
        <v>0.28029078529124468</v>
      </c>
      <c r="AJ47" s="2">
        <f>AH47/SUMIFS($AH$2:$AH$799, $B$2:$B$799, B47)</f>
        <v>2.045191211916941E-2</v>
      </c>
      <c r="AK47">
        <f>IF(AJ47=_xlfn.MAXIFS($AJ$2:$AJ$799, $B$2:$B$799, B47, $AA$2:$AA$799, AA47), 1, 0)</f>
        <v>0</v>
      </c>
      <c r="AL47" s="2">
        <f>AJ47-AI47</f>
        <v>-0.25983887317207527</v>
      </c>
      <c r="AM47">
        <f>IF(AK47=AE47, 1, 0)</f>
        <v>0</v>
      </c>
    </row>
    <row r="48" spans="1:39" hidden="1" x14ac:dyDescent="0.45">
      <c r="A48" t="s">
        <v>832</v>
      </c>
      <c r="B48">
        <v>2023</v>
      </c>
      <c r="C48" t="s">
        <v>66</v>
      </c>
      <c r="D48" t="str">
        <f>VLOOKUP(C48, ids!$A$2:$B$37,2,FALSE)</f>
        <v>Green Bay Packers</v>
      </c>
      <c r="E48">
        <f>VLOOKUP('full data'!$A48, Sheet11!$A$2:$AF$799, MATCH('full data'!E$1, Sheet11!$A$1:$AF$1, 0), FALSE)</f>
        <v>17</v>
      </c>
      <c r="F48">
        <f>VLOOKUP('full data'!$A48, Sheet11!$A$2:$AF$799, MATCH('full data'!F$1, Sheet11!$A$1:$AF$1, 0), FALSE)</f>
        <v>5.3005584471598777</v>
      </c>
      <c r="G48">
        <f>VLOOKUP('full data'!$A48, Sheet11!$A$2:$AF$799, MATCH('full data'!G$1, Sheet11!$A$1:$AF$1, 0), FALSE)</f>
        <v>-1.82317435443788</v>
      </c>
      <c r="H48">
        <f>VLOOKUP('full data'!$A48, Sheet11!$A$2:$AF$799, MATCH('full data'!H$1, Sheet11!$A$1:$AF$1, 0), FALSE)</f>
        <v>8.4356262128332293</v>
      </c>
      <c r="I48">
        <f>VLOOKUP('full data'!$A48, Sheet11!$A$2:$AF$799, MATCH('full data'!I$1, Sheet11!$A$1:$AF$1, 0), FALSE)</f>
        <v>50.352941176470587</v>
      </c>
      <c r="J48">
        <f>VLOOKUP('full data'!$A48, Sheet11!$A$2:$AF$799, MATCH('full data'!J$1, Sheet11!$A$1:$AF$1, 0), FALSE)</f>
        <v>0.81818181818181823</v>
      </c>
      <c r="K48">
        <f>VLOOKUP('full data'!$A48, Sheet11!$A$2:$AF$799, MATCH('full data'!K$1, Sheet11!$A$1:$AF$1, 0), FALSE)</f>
        <v>-14.23529411764706</v>
      </c>
      <c r="L48">
        <f>VLOOKUP('full data'!$A48, Sheet11!$A$2:$AF$799, MATCH('full data'!L$1, Sheet11!$A$1:$AF$1, 0), FALSE)</f>
        <v>0.6470588235294118</v>
      </c>
      <c r="M48">
        <f>VLOOKUP('full data'!$A48, Sheet11!$A$2:$AF$799, MATCH('full data'!M$1, Sheet11!$A$1:$AF$1, 0), FALSE)</f>
        <v>0.6470588235294118</v>
      </c>
      <c r="N48">
        <f>VLOOKUP('full data'!$A48, Sheet11!$A$2:$AF$799, MATCH('full data'!N$1, Sheet11!$A$1:$AF$1, 0), FALSE)</f>
        <v>0.41176470588235292</v>
      </c>
      <c r="O48">
        <f>VLOOKUP('full data'!$A48, Sheet11!$A$2:$AF$799, MATCH('full data'!O$1, Sheet11!$A$1:$AF$1, 0), FALSE)</f>
        <v>16.941176470588239</v>
      </c>
      <c r="P48">
        <f>VLOOKUP('full data'!$A48, Sheet11!$A$2:$AF$799, MATCH('full data'!P$1, Sheet11!$A$1:$AF$1, 0), FALSE)</f>
        <v>0.88235294117647067</v>
      </c>
      <c r="Q48">
        <f>VLOOKUP('full data'!$A48, Sheet11!$A$2:$AF$799, MATCH('full data'!Q$1, Sheet11!$A$1:$AF$1, 0), FALSE)</f>
        <v>1.0588235294117649</v>
      </c>
      <c r="R48">
        <f>VLOOKUP('full data'!$A48, Sheet11!$A$2:$AF$799, MATCH('full data'!R$1, Sheet11!$A$1:$AF$1, 0), FALSE)</f>
        <v>9</v>
      </c>
      <c r="S48">
        <f>VLOOKUP('full data'!$A48, Sheet11!$A$2:$AF$799, MATCH('full data'!S$1, Sheet11!$A$1:$AF$1, 0), FALSE)</f>
        <v>8</v>
      </c>
      <c r="T48">
        <f>VLOOKUP('full data'!$A48, Sheet11!$A$2:$AF$799, MATCH('full data'!T$1, Sheet11!$A$1:$AF$1, 0), FALSE)</f>
        <v>0</v>
      </c>
      <c r="U48">
        <f>VLOOKUP('full data'!$A48, Sheet11!$A$2:$AF$799, MATCH('full data'!U$1, Sheet11!$A$1:$AF$1, 0), FALSE)</f>
        <v>0.52941176470588236</v>
      </c>
      <c r="V48">
        <f>VLOOKUP('full data'!$A48, Sheet11!$A$2:$AF$799, MATCH('full data'!V$1, Sheet11!$A$1:$AF$1, 0), FALSE)</f>
        <v>0.45751633986928097</v>
      </c>
      <c r="W48">
        <f>VLOOKUP('full data'!$A48, Sheet11!$A$2:$AF$799, MATCH('full data'!W$1, Sheet11!$A$1:$AF$1, 0), FALSE)</f>
        <v>0.47404844290657439</v>
      </c>
      <c r="X48" t="str">
        <f>VLOOKUP('full data'!$A48, Sheet11!$A$2:$AF$799, MATCH('full data'!X$1, Sheet11!$A$1:$AF$1, 0), FALSE)</f>
        <v>7</v>
      </c>
      <c r="Y48">
        <f>VLOOKUP('full data'!$A48, Sheet11!$A$2:$AF$799, MATCH('full data'!Y$1, Sheet11!$A$1:$AF$1, 0), FALSE)</f>
        <v>2</v>
      </c>
      <c r="Z48" t="str">
        <f>VLOOKUP('full data'!$A48, Sheet11!$A$2:$AF$799, MATCH('full data'!Z$1, Sheet11!$A$1:$AF$1, 0), FALSE)</f>
        <v>NFC North</v>
      </c>
      <c r="AA48" t="s">
        <v>892</v>
      </c>
      <c r="AB48">
        <f>VLOOKUP('full data'!$A48, Sheet11!$A$2:$AF$799, MATCH('full data'!AB$1, Sheet11!$A$1:$AF$1, 0), FALSE)</f>
        <v>0.2767857142857143</v>
      </c>
      <c r="AC48">
        <f>VLOOKUP('full data'!$A48, Sheet11!$A$2:$AF$799, MATCH('full data'!AC$1, Sheet11!$A$1:$AF$1, 0), FALSE)</f>
        <v>0.24545454545454551</v>
      </c>
      <c r="AD48" t="str">
        <f>VLOOKUP('full data'!$A48, Sheet11!$A$2:$AF$799, MATCH('full data'!AD$1, Sheet11!$A$1:$AF$1, 0), FALSE)</f>
        <v>0</v>
      </c>
      <c r="AE48" t="str">
        <f>VLOOKUP('full data'!$A48, Sheet11!$A$2:$AF$799, MATCH('full data'!AE$1, Sheet11!$A$1:$AF$1, 0), FALSE)</f>
        <v>0</v>
      </c>
      <c r="AF48">
        <f>VLOOKUP('full data'!$A48, Sheet11!$A$2:$AF$799, MATCH('full data'!AF$1, Sheet11!$A$1:$AF$1, 0), FALSE)</f>
        <v>0.23529411764705879</v>
      </c>
      <c r="AG48">
        <f>VLOOKUP('full data'!$A48, Sheet11!$A$2:$AF$799, MATCH('full data'!AG$1, Sheet11!$A$1:$AF$1, 0), FALSE)</f>
        <v>0.5</v>
      </c>
      <c r="AH48" s="3">
        <f>VLOOKUP('full data'!$A48, Sheet11!$A$2:$AF$799, MATCH('full data'!AH$1, Sheet11!$A$1:$AF$1, 0), FALSE)</f>
        <v>2.1207746142025741E-2</v>
      </c>
      <c r="AI48" s="2">
        <f t="shared" si="0"/>
        <v>0.14810042888082861</v>
      </c>
      <c r="AJ48" s="2">
        <f>AH48/SUMIFS($AH$2:$AH$799, $B$2:$B$799, B48)</f>
        <v>1.739334434539833E-2</v>
      </c>
      <c r="AK48">
        <f>IF(AJ48=_xlfn.MAXIFS($AJ$2:$AJ$799, $B$2:$B$799, B48, $AA$2:$AA$799, AA48), 1, 0)</f>
        <v>0</v>
      </c>
      <c r="AL48" s="2">
        <f>AJ48-AI48</f>
        <v>-0.13070708453543028</v>
      </c>
      <c r="AM48">
        <f>IF(AK48=AE48, 1, 0)</f>
        <v>0</v>
      </c>
    </row>
    <row r="49" spans="1:39" hidden="1" x14ac:dyDescent="0.45">
      <c r="A49" t="s">
        <v>848</v>
      </c>
      <c r="B49">
        <v>2023</v>
      </c>
      <c r="C49" t="s">
        <v>98</v>
      </c>
      <c r="D49" t="str">
        <f>VLOOKUP(C49, ids!$A$2:$B$37,2,FALSE)</f>
        <v>Seattle Seahawks</v>
      </c>
      <c r="E49">
        <f>VLOOKUP('full data'!$A49, Sheet11!$A$2:$AF$799, MATCH('full data'!E$1, Sheet11!$A$1:$AF$1, 0), FALSE)</f>
        <v>17</v>
      </c>
      <c r="F49">
        <f>VLOOKUP('full data'!$A49, Sheet11!$A$2:$AF$799, MATCH('full data'!F$1, Sheet11!$A$1:$AF$1, 0), FALSE)</f>
        <v>1.90752717506388</v>
      </c>
      <c r="G49">
        <f>VLOOKUP('full data'!$A49, Sheet11!$A$2:$AF$799, MATCH('full data'!G$1, Sheet11!$A$1:$AF$1, 0), FALSE)</f>
        <v>-1.2628251178934531</v>
      </c>
      <c r="H49">
        <f>VLOOKUP('full data'!$A49, Sheet11!$A$2:$AF$799, MATCH('full data'!H$1, Sheet11!$A$1:$AF$1, 0), FALSE)</f>
        <v>7.1674673469322334</v>
      </c>
      <c r="I49">
        <f>VLOOKUP('full data'!$A49, Sheet11!$A$2:$AF$799, MATCH('full data'!I$1, Sheet11!$A$1:$AF$1, 0), FALSE)</f>
        <v>56.117647058823529</v>
      </c>
      <c r="J49">
        <f>VLOOKUP('full data'!$A49, Sheet11!$A$2:$AF$799, MATCH('full data'!J$1, Sheet11!$A$1:$AF$1, 0), FALSE)</f>
        <v>0.83333333333333337</v>
      </c>
      <c r="K49">
        <f>VLOOKUP('full data'!$A49, Sheet11!$A$2:$AF$799, MATCH('full data'!K$1, Sheet11!$A$1:$AF$1, 0), FALSE)</f>
        <v>-15.117647058823531</v>
      </c>
      <c r="L49">
        <f>VLOOKUP('full data'!$A49, Sheet11!$A$2:$AF$799, MATCH('full data'!L$1, Sheet11!$A$1:$AF$1, 0), FALSE)</f>
        <v>0.70588235294117652</v>
      </c>
      <c r="M49">
        <f>VLOOKUP('full data'!$A49, Sheet11!$A$2:$AF$799, MATCH('full data'!M$1, Sheet11!$A$1:$AF$1, 0), FALSE)</f>
        <v>0.47058823529411759</v>
      </c>
      <c r="N49">
        <f>VLOOKUP('full data'!$A49, Sheet11!$A$2:$AF$799, MATCH('full data'!N$1, Sheet11!$A$1:$AF$1, 0), FALSE)</f>
        <v>0.6470588235294118</v>
      </c>
      <c r="O49">
        <f>VLOOKUP('full data'!$A49, Sheet11!$A$2:$AF$799, MATCH('full data'!O$1, Sheet11!$A$1:$AF$1, 0), FALSE)</f>
        <v>17.52941176470588</v>
      </c>
      <c r="P49">
        <f>VLOOKUP('full data'!$A49, Sheet11!$A$2:$AF$799, MATCH('full data'!P$1, Sheet11!$A$1:$AF$1, 0), FALSE)</f>
        <v>0.88235294117647067</v>
      </c>
      <c r="Q49">
        <f>VLOOKUP('full data'!$A49, Sheet11!$A$2:$AF$799, MATCH('full data'!Q$1, Sheet11!$A$1:$AF$1, 0), FALSE)</f>
        <v>1.117647058823529</v>
      </c>
      <c r="R49">
        <f>VLOOKUP('full data'!$A49, Sheet11!$A$2:$AF$799, MATCH('full data'!R$1, Sheet11!$A$1:$AF$1, 0), FALSE)</f>
        <v>9</v>
      </c>
      <c r="S49">
        <f>VLOOKUP('full data'!$A49, Sheet11!$A$2:$AF$799, MATCH('full data'!S$1, Sheet11!$A$1:$AF$1, 0), FALSE)</f>
        <v>8</v>
      </c>
      <c r="T49">
        <f>VLOOKUP('full data'!$A49, Sheet11!$A$2:$AF$799, MATCH('full data'!T$1, Sheet11!$A$1:$AF$1, 0), FALSE)</f>
        <v>0</v>
      </c>
      <c r="U49">
        <f>VLOOKUP('full data'!$A49, Sheet11!$A$2:$AF$799, MATCH('full data'!U$1, Sheet11!$A$1:$AF$1, 0), FALSE)</f>
        <v>0.52941176470588236</v>
      </c>
      <c r="V49">
        <f>VLOOKUP('full data'!$A49, Sheet11!$A$2:$AF$799, MATCH('full data'!V$1, Sheet11!$A$1:$AF$1, 0), FALSE)</f>
        <v>0.39215686274509798</v>
      </c>
      <c r="W49">
        <f>VLOOKUP('full data'!$A49, Sheet11!$A$2:$AF$799, MATCH('full data'!W$1, Sheet11!$A$1:$AF$1, 0), FALSE)</f>
        <v>0.51211072664359858</v>
      </c>
      <c r="X49" t="str">
        <f>VLOOKUP('full data'!$A49, Sheet11!$A$2:$AF$799, MATCH('full data'!X$1, Sheet11!$A$1:$AF$1, 0), FALSE)</f>
        <v>0</v>
      </c>
      <c r="Y49">
        <f>VLOOKUP('full data'!$A49, Sheet11!$A$2:$AF$799, MATCH('full data'!Y$1, Sheet11!$A$1:$AF$1, 0), FALSE)</f>
        <v>3</v>
      </c>
      <c r="Z49" t="str">
        <f>VLOOKUP('full data'!$A49, Sheet11!$A$2:$AF$799, MATCH('full data'!Z$1, Sheet11!$A$1:$AF$1, 0), FALSE)</f>
        <v>NFC West</v>
      </c>
      <c r="AA49" t="s">
        <v>892</v>
      </c>
      <c r="AB49">
        <f>VLOOKUP('full data'!$A49, Sheet11!$A$2:$AF$799, MATCH('full data'!AB$1, Sheet11!$A$1:$AF$1, 0), FALSE)</f>
        <v>0.24</v>
      </c>
      <c r="AC49">
        <f>VLOOKUP('full data'!$A49, Sheet11!$A$2:$AF$799, MATCH('full data'!AC$1, Sheet11!$A$1:$AF$1, 0), FALSE)</f>
        <v>0.16129032258064521</v>
      </c>
      <c r="AD49" t="str">
        <f>VLOOKUP('full data'!$A49, Sheet11!$A$2:$AF$799, MATCH('full data'!AD$1, Sheet11!$A$1:$AF$1, 0), FALSE)</f>
        <v>0</v>
      </c>
      <c r="AE49" t="str">
        <f>VLOOKUP('full data'!$A49, Sheet11!$A$2:$AF$799, MATCH('full data'!AE$1, Sheet11!$A$1:$AF$1, 0), FALSE)</f>
        <v>0</v>
      </c>
      <c r="AF49">
        <f>VLOOKUP('full data'!$A49, Sheet11!$A$2:$AF$799, MATCH('full data'!AF$1, Sheet11!$A$1:$AF$1, 0), FALSE)</f>
        <v>0.1764705882352941</v>
      </c>
      <c r="AG49">
        <f>VLOOKUP('full data'!$A49, Sheet11!$A$2:$AF$799, MATCH('full data'!AG$1, Sheet11!$A$1:$AF$1, 0), FALSE)</f>
        <v>0.5</v>
      </c>
      <c r="AH49" s="3">
        <f>VLOOKUP('full data'!$A49, Sheet11!$A$2:$AF$799, MATCH('full data'!AH$1, Sheet11!$A$1:$AF$1, 0), FALSE)</f>
        <v>1.8231160030284799E-2</v>
      </c>
      <c r="AI49" s="2">
        <f t="shared" si="0"/>
        <v>0.14810042888082861</v>
      </c>
      <c r="AJ49" s="2">
        <f>AH49/SUMIFS($AH$2:$AH$799, $B$2:$B$799, B49)</f>
        <v>1.4952123724002526E-2</v>
      </c>
      <c r="AK49">
        <f>IF(AJ49=_xlfn.MAXIFS($AJ$2:$AJ$799, $B$2:$B$799, B49, $AA$2:$AA$799, AA49), 1, 0)</f>
        <v>0</v>
      </c>
      <c r="AL49" s="2">
        <f>AJ49-AI49</f>
        <v>-0.13314830515682607</v>
      </c>
      <c r="AM49">
        <f>IF(AK49=AE49, 1, 0)</f>
        <v>0</v>
      </c>
    </row>
    <row r="50" spans="1:39" hidden="1" x14ac:dyDescent="0.45">
      <c r="A50" t="s">
        <v>850</v>
      </c>
      <c r="B50">
        <v>2023</v>
      </c>
      <c r="C50" t="s">
        <v>104</v>
      </c>
      <c r="D50" t="str">
        <f>VLOOKUP(C50, ids!$A$2:$B$37,2,FALSE)</f>
        <v>Tampa Bay Buccaneers</v>
      </c>
      <c r="E50">
        <f>VLOOKUP('full data'!$A50, Sheet11!$A$2:$AF$799, MATCH('full data'!E$1, Sheet11!$A$1:$AF$1, 0), FALSE)</f>
        <v>17</v>
      </c>
      <c r="F50">
        <f>VLOOKUP('full data'!$A50, Sheet11!$A$2:$AF$799, MATCH('full data'!F$1, Sheet11!$A$1:$AF$1, 0), FALSE)</f>
        <v>2.7784530911739731</v>
      </c>
      <c r="G50">
        <f>VLOOKUP('full data'!$A50, Sheet11!$A$2:$AF$799, MATCH('full data'!G$1, Sheet11!$A$1:$AF$1, 0), FALSE)</f>
        <v>-4.5345660018266942</v>
      </c>
      <c r="H50">
        <f>VLOOKUP('full data'!$A50, Sheet11!$A$2:$AF$799, MATCH('full data'!H$1, Sheet11!$A$1:$AF$1, 0), FALSE)</f>
        <v>6.7915068379462307</v>
      </c>
      <c r="I50">
        <f>VLOOKUP('full data'!$A50, Sheet11!$A$2:$AF$799, MATCH('full data'!I$1, Sheet11!$A$1:$AF$1, 0), FALSE)</f>
        <v>44.176470588235297</v>
      </c>
      <c r="J50">
        <f>VLOOKUP('full data'!$A50, Sheet11!$A$2:$AF$799, MATCH('full data'!J$1, Sheet11!$A$1:$AF$1, 0), FALSE)</f>
        <v>0.93548387096774188</v>
      </c>
      <c r="K50">
        <f>VLOOKUP('full data'!$A50, Sheet11!$A$2:$AF$799, MATCH('full data'!K$1, Sheet11!$A$1:$AF$1, 0), FALSE)</f>
        <v>-13.647058823529409</v>
      </c>
      <c r="L50">
        <f>VLOOKUP('full data'!$A50, Sheet11!$A$2:$AF$799, MATCH('full data'!L$1, Sheet11!$A$1:$AF$1, 0), FALSE)</f>
        <v>0.58823529411764708</v>
      </c>
      <c r="M50">
        <f>VLOOKUP('full data'!$A50, Sheet11!$A$2:$AF$799, MATCH('full data'!M$1, Sheet11!$A$1:$AF$1, 0), FALSE)</f>
        <v>0.70588235294117652</v>
      </c>
      <c r="N50">
        <f>VLOOKUP('full data'!$A50, Sheet11!$A$2:$AF$799, MATCH('full data'!N$1, Sheet11!$A$1:$AF$1, 0), FALSE)</f>
        <v>0.76470588235294112</v>
      </c>
      <c r="O50">
        <f>VLOOKUP('full data'!$A50, Sheet11!$A$2:$AF$799, MATCH('full data'!O$1, Sheet11!$A$1:$AF$1, 0), FALSE)</f>
        <v>19.117647058823529</v>
      </c>
      <c r="P50">
        <f>VLOOKUP('full data'!$A50, Sheet11!$A$2:$AF$799, MATCH('full data'!P$1, Sheet11!$A$1:$AF$1, 0), FALSE)</f>
        <v>0.82352941176470595</v>
      </c>
      <c r="Q50">
        <f>VLOOKUP('full data'!$A50, Sheet11!$A$2:$AF$799, MATCH('full data'!Q$1, Sheet11!$A$1:$AF$1, 0), FALSE)</f>
        <v>1.470588235294118</v>
      </c>
      <c r="R50">
        <f>VLOOKUP('full data'!$A50, Sheet11!$A$2:$AF$799, MATCH('full data'!R$1, Sheet11!$A$1:$AF$1, 0), FALSE)</f>
        <v>9</v>
      </c>
      <c r="S50">
        <f>VLOOKUP('full data'!$A50, Sheet11!$A$2:$AF$799, MATCH('full data'!S$1, Sheet11!$A$1:$AF$1, 0), FALSE)</f>
        <v>8</v>
      </c>
      <c r="T50">
        <f>VLOOKUP('full data'!$A50, Sheet11!$A$2:$AF$799, MATCH('full data'!T$1, Sheet11!$A$1:$AF$1, 0), FALSE)</f>
        <v>0</v>
      </c>
      <c r="U50">
        <f>VLOOKUP('full data'!$A50, Sheet11!$A$2:$AF$799, MATCH('full data'!U$1, Sheet11!$A$1:$AF$1, 0), FALSE)</f>
        <v>0.52941176470588236</v>
      </c>
      <c r="V50">
        <f>VLOOKUP('full data'!$A50, Sheet11!$A$2:$AF$799, MATCH('full data'!V$1, Sheet11!$A$1:$AF$1, 0), FALSE)</f>
        <v>0.37908496732026142</v>
      </c>
      <c r="W50">
        <f>VLOOKUP('full data'!$A50, Sheet11!$A$2:$AF$799, MATCH('full data'!W$1, Sheet11!$A$1:$AF$1, 0), FALSE)</f>
        <v>0.48096885813148788</v>
      </c>
      <c r="X50" t="str">
        <f>VLOOKUP('full data'!$A50, Sheet11!$A$2:$AF$799, MATCH('full data'!X$1, Sheet11!$A$1:$AF$1, 0), FALSE)</f>
        <v>4</v>
      </c>
      <c r="Y50">
        <f>VLOOKUP('full data'!$A50, Sheet11!$A$2:$AF$799, MATCH('full data'!Y$1, Sheet11!$A$1:$AF$1, 0), FALSE)</f>
        <v>1</v>
      </c>
      <c r="Z50" t="str">
        <f>VLOOKUP('full data'!$A50, Sheet11!$A$2:$AF$799, MATCH('full data'!Z$1, Sheet11!$A$1:$AF$1, 0), FALSE)</f>
        <v>NFC South</v>
      </c>
      <c r="AA50" t="s">
        <v>892</v>
      </c>
      <c r="AB50">
        <f>VLOOKUP('full data'!$A50, Sheet11!$A$2:$AF$799, MATCH('full data'!AB$1, Sheet11!$A$1:$AF$1, 0), FALSE)</f>
        <v>0.19277108433734941</v>
      </c>
      <c r="AC50">
        <f>VLOOKUP('full data'!$A50, Sheet11!$A$2:$AF$799, MATCH('full data'!AC$1, Sheet11!$A$1:$AF$1, 0), FALSE)</f>
        <v>0.1216216216216216</v>
      </c>
      <c r="AD50" t="str">
        <f>VLOOKUP('full data'!$A50, Sheet11!$A$2:$AF$799, MATCH('full data'!AD$1, Sheet11!$A$1:$AF$1, 0), FALSE)</f>
        <v>0</v>
      </c>
      <c r="AE50" t="str">
        <f>VLOOKUP('full data'!$A50, Sheet11!$A$2:$AF$799, MATCH('full data'!AE$1, Sheet11!$A$1:$AF$1, 0), FALSE)</f>
        <v>0</v>
      </c>
      <c r="AF50">
        <f>VLOOKUP('full data'!$A50, Sheet11!$A$2:$AF$799, MATCH('full data'!AF$1, Sheet11!$A$1:$AF$1, 0), FALSE)</f>
        <v>0.23529411764705879</v>
      </c>
      <c r="AG50">
        <f>VLOOKUP('full data'!$A50, Sheet11!$A$2:$AF$799, MATCH('full data'!AG$1, Sheet11!$A$1:$AF$1, 0), FALSE)</f>
        <v>0.5</v>
      </c>
      <c r="AH50" s="3">
        <f>VLOOKUP('full data'!$A50, Sheet11!$A$2:$AF$799, MATCH('full data'!AH$1, Sheet11!$A$1:$AF$1, 0), FALSE)</f>
        <v>1.3184046296700299E-2</v>
      </c>
      <c r="AI50" s="2">
        <f t="shared" si="0"/>
        <v>0.14810042888082861</v>
      </c>
      <c r="AJ50" s="2">
        <f>AH50/SUMIFS($AH$2:$AH$799, $B$2:$B$799, B50)</f>
        <v>1.0812778291879254E-2</v>
      </c>
      <c r="AK50">
        <f>IF(AJ50=_xlfn.MAXIFS($AJ$2:$AJ$799, $B$2:$B$799, B50, $AA$2:$AA$799, AA50), 1, 0)</f>
        <v>0</v>
      </c>
      <c r="AL50" s="2">
        <f>AJ50-AI50</f>
        <v>-0.13728765058894934</v>
      </c>
      <c r="AM50">
        <f>IF(AK50=AE50, 1, 0)</f>
        <v>0</v>
      </c>
    </row>
    <row r="51" spans="1:39" hidden="1" x14ac:dyDescent="0.45">
      <c r="A51" t="s">
        <v>830</v>
      </c>
      <c r="B51">
        <v>2023</v>
      </c>
      <c r="C51" t="s">
        <v>60</v>
      </c>
      <c r="D51" t="str">
        <f>VLOOKUP(C51, ids!$A$2:$B$37,2,FALSE)</f>
        <v>Denver Broncos</v>
      </c>
      <c r="E51">
        <f>VLOOKUP('full data'!$A51, Sheet11!$A$2:$AF$799, MATCH('full data'!E$1, Sheet11!$A$1:$AF$1, 0), FALSE)</f>
        <v>17</v>
      </c>
      <c r="F51">
        <f>VLOOKUP('full data'!$A51, Sheet11!$A$2:$AF$799, MATCH('full data'!F$1, Sheet11!$A$1:$AF$1, 0), FALSE)</f>
        <v>-0.59551625459784352</v>
      </c>
      <c r="G51">
        <f>VLOOKUP('full data'!$A51, Sheet11!$A$2:$AF$799, MATCH('full data'!G$1, Sheet11!$A$1:$AF$1, 0), FALSE)</f>
        <v>-2.0499636547626792</v>
      </c>
      <c r="H51">
        <f>VLOOKUP('full data'!$A51, Sheet11!$A$2:$AF$799, MATCH('full data'!H$1, Sheet11!$A$1:$AF$1, 0), FALSE)</f>
        <v>5.297747834443606</v>
      </c>
      <c r="I51">
        <f>VLOOKUP('full data'!$A51, Sheet11!$A$2:$AF$799, MATCH('full data'!I$1, Sheet11!$A$1:$AF$1, 0), FALSE)</f>
        <v>44.058823529411768</v>
      </c>
      <c r="J51">
        <f>VLOOKUP('full data'!$A51, Sheet11!$A$2:$AF$799, MATCH('full data'!J$1, Sheet11!$A$1:$AF$1, 0), FALSE)</f>
        <v>0.88235294117647056</v>
      </c>
      <c r="K51">
        <f>VLOOKUP('full data'!$A51, Sheet11!$A$2:$AF$799, MATCH('full data'!K$1, Sheet11!$A$1:$AF$1, 0), FALSE)</f>
        <v>-17.882352941176471</v>
      </c>
      <c r="L51">
        <f>VLOOKUP('full data'!$A51, Sheet11!$A$2:$AF$799, MATCH('full data'!L$1, Sheet11!$A$1:$AF$1, 0), FALSE)</f>
        <v>0.52941176470588236</v>
      </c>
      <c r="M51">
        <f>VLOOKUP('full data'!$A51, Sheet11!$A$2:$AF$799, MATCH('full data'!M$1, Sheet11!$A$1:$AF$1, 0), FALSE)</f>
        <v>0.88235294117647056</v>
      </c>
      <c r="N51">
        <f>VLOOKUP('full data'!$A51, Sheet11!$A$2:$AF$799, MATCH('full data'!N$1, Sheet11!$A$1:$AF$1, 0), FALSE)</f>
        <v>0.6470588235294118</v>
      </c>
      <c r="O51">
        <f>VLOOKUP('full data'!$A51, Sheet11!$A$2:$AF$799, MATCH('full data'!O$1, Sheet11!$A$1:$AF$1, 0), FALSE)</f>
        <v>19.411764705882351</v>
      </c>
      <c r="P51">
        <f>VLOOKUP('full data'!$A51, Sheet11!$A$2:$AF$799, MATCH('full data'!P$1, Sheet11!$A$1:$AF$1, 0), FALSE)</f>
        <v>0.88235294117647056</v>
      </c>
      <c r="Q51">
        <f>VLOOKUP('full data'!$A51, Sheet11!$A$2:$AF$799, MATCH('full data'!Q$1, Sheet11!$A$1:$AF$1, 0), FALSE)</f>
        <v>1.529411764705882</v>
      </c>
      <c r="R51">
        <f>VLOOKUP('full data'!$A51, Sheet11!$A$2:$AF$799, MATCH('full data'!R$1, Sheet11!$A$1:$AF$1, 0), FALSE)</f>
        <v>8</v>
      </c>
      <c r="S51">
        <f>VLOOKUP('full data'!$A51, Sheet11!$A$2:$AF$799, MATCH('full data'!S$1, Sheet11!$A$1:$AF$1, 0), FALSE)</f>
        <v>9</v>
      </c>
      <c r="T51">
        <f>VLOOKUP('full data'!$A51, Sheet11!$A$2:$AF$799, MATCH('full data'!T$1, Sheet11!$A$1:$AF$1, 0), FALSE)</f>
        <v>0</v>
      </c>
      <c r="U51">
        <f>VLOOKUP('full data'!$A51, Sheet11!$A$2:$AF$799, MATCH('full data'!U$1, Sheet11!$A$1:$AF$1, 0), FALSE)</f>
        <v>0.47058823529411759</v>
      </c>
      <c r="V51">
        <f>VLOOKUP('full data'!$A51, Sheet11!$A$2:$AF$799, MATCH('full data'!V$1, Sheet11!$A$1:$AF$1, 0), FALSE)</f>
        <v>0.48529411764705882</v>
      </c>
      <c r="W51">
        <f>VLOOKUP('full data'!$A51, Sheet11!$A$2:$AF$799, MATCH('full data'!W$1, Sheet11!$A$1:$AF$1, 0), FALSE)</f>
        <v>0.48788927335640142</v>
      </c>
      <c r="X51" t="str">
        <f>VLOOKUP('full data'!$A51, Sheet11!$A$2:$AF$799, MATCH('full data'!X$1, Sheet11!$A$1:$AF$1, 0), FALSE)</f>
        <v>0</v>
      </c>
      <c r="Y51">
        <f>VLOOKUP('full data'!$A51, Sheet11!$A$2:$AF$799, MATCH('full data'!Y$1, Sheet11!$A$1:$AF$1, 0), FALSE)</f>
        <v>3</v>
      </c>
      <c r="Z51" t="str">
        <f>VLOOKUP('full data'!$A51, Sheet11!$A$2:$AF$799, MATCH('full data'!Z$1, Sheet11!$A$1:$AF$1, 0), FALSE)</f>
        <v>AFC West</v>
      </c>
      <c r="AA51" t="s">
        <v>891</v>
      </c>
      <c r="AB51">
        <f>VLOOKUP('full data'!$A51, Sheet11!$A$2:$AF$799, MATCH('full data'!AB$1, Sheet11!$A$1:$AF$1, 0), FALSE)</f>
        <v>0.22448979591836729</v>
      </c>
      <c r="AC51">
        <f>VLOOKUP('full data'!$A51, Sheet11!$A$2:$AF$799, MATCH('full data'!AC$1, Sheet11!$A$1:$AF$1, 0), FALSE)</f>
        <v>0.1818181818181818</v>
      </c>
      <c r="AD51" t="str">
        <f>VLOOKUP('full data'!$A51, Sheet11!$A$2:$AF$799, MATCH('full data'!AD$1, Sheet11!$A$1:$AF$1, 0), FALSE)</f>
        <v>0</v>
      </c>
      <c r="AE51" t="str">
        <f>VLOOKUP('full data'!$A51, Sheet11!$A$2:$AF$799, MATCH('full data'!AE$1, Sheet11!$A$1:$AF$1, 0), FALSE)</f>
        <v>0</v>
      </c>
      <c r="AF51">
        <f>VLOOKUP('full data'!$A51, Sheet11!$A$2:$AF$799, MATCH('full data'!AF$1, Sheet11!$A$1:$AF$1, 0), FALSE)</f>
        <v>0.3529411764705882</v>
      </c>
      <c r="AG51">
        <f>VLOOKUP('full data'!$A51, Sheet11!$A$2:$AF$799, MATCH('full data'!AG$1, Sheet11!$A$1:$AF$1, 0), FALSE)</f>
        <v>0.5</v>
      </c>
      <c r="AH51" s="3">
        <f>VLOOKUP('full data'!$A51, Sheet11!$A$2:$AF$799, MATCH('full data'!AH$1, Sheet11!$A$1:$AF$1, 0), FALSE)</f>
        <v>1.03672919140023E-2</v>
      </c>
      <c r="AI51" s="2">
        <f t="shared" si="0"/>
        <v>0.28029078529124468</v>
      </c>
      <c r="AJ51" s="2">
        <f>AH51/SUMIFS($AH$2:$AH$799, $B$2:$B$799, B51)</f>
        <v>8.5026422412788072E-3</v>
      </c>
      <c r="AK51">
        <f>IF(AJ51=_xlfn.MAXIFS($AJ$2:$AJ$799, $B$2:$B$799, B51, $AA$2:$AA$799, AA51), 1, 0)</f>
        <v>0</v>
      </c>
      <c r="AL51" s="2">
        <f>AJ51-AI51</f>
        <v>-0.2717881430499659</v>
      </c>
      <c r="AM51">
        <f>IF(AK51=AE51, 1, 0)</f>
        <v>0</v>
      </c>
    </row>
    <row r="52" spans="1:39" hidden="1" x14ac:dyDescent="0.45">
      <c r="A52" t="s">
        <v>839</v>
      </c>
      <c r="B52">
        <v>2023</v>
      </c>
      <c r="C52" t="s">
        <v>230</v>
      </c>
      <c r="D52" t="str">
        <f>VLOOKUP(C52, ids!$A$2:$B$37,2,FALSE)</f>
        <v>Las Vegas Raiders</v>
      </c>
      <c r="E52">
        <f>VLOOKUP('full data'!$A52, Sheet11!$A$2:$AF$799, MATCH('full data'!E$1, Sheet11!$A$1:$AF$1, 0), FALSE)</f>
        <v>17</v>
      </c>
      <c r="F52">
        <f>VLOOKUP('full data'!$A52, Sheet11!$A$2:$AF$799, MATCH('full data'!F$1, Sheet11!$A$1:$AF$1, 0), FALSE)</f>
        <v>-2.6410347478689</v>
      </c>
      <c r="G52">
        <f>VLOOKUP('full data'!$A52, Sheet11!$A$2:$AF$799, MATCH('full data'!G$1, Sheet11!$A$1:$AF$1, 0), FALSE)</f>
        <v>-3.3024161751202792</v>
      </c>
      <c r="H52">
        <f>VLOOKUP('full data'!$A52, Sheet11!$A$2:$AF$799, MATCH('full data'!H$1, Sheet11!$A$1:$AF$1, 0), FALSE)</f>
        <v>2.976773534225865</v>
      </c>
      <c r="I52">
        <f>VLOOKUP('full data'!$A52, Sheet11!$A$2:$AF$799, MATCH('full data'!I$1, Sheet11!$A$1:$AF$1, 0), FALSE)</f>
        <v>37</v>
      </c>
      <c r="J52">
        <f>VLOOKUP('full data'!$A52, Sheet11!$A$2:$AF$799, MATCH('full data'!J$1, Sheet11!$A$1:$AF$1, 0), FALSE)</f>
        <v>0.8666666666666667</v>
      </c>
      <c r="K52">
        <f>VLOOKUP('full data'!$A52, Sheet11!$A$2:$AF$799, MATCH('full data'!K$1, Sheet11!$A$1:$AF$1, 0), FALSE)</f>
        <v>-16.82352941176471</v>
      </c>
      <c r="L52">
        <f>VLOOKUP('full data'!$A52, Sheet11!$A$2:$AF$799, MATCH('full data'!L$1, Sheet11!$A$1:$AF$1, 0), FALSE)</f>
        <v>1.0588235294117649</v>
      </c>
      <c r="M52">
        <f>VLOOKUP('full data'!$A52, Sheet11!$A$2:$AF$799, MATCH('full data'!M$1, Sheet11!$A$1:$AF$1, 0), FALSE)</f>
        <v>0.52941176470588236</v>
      </c>
      <c r="N52">
        <f>VLOOKUP('full data'!$A52, Sheet11!$A$2:$AF$799, MATCH('full data'!N$1, Sheet11!$A$1:$AF$1, 0), FALSE)</f>
        <v>0.76470588235294112</v>
      </c>
      <c r="O52">
        <f>VLOOKUP('full data'!$A52, Sheet11!$A$2:$AF$799, MATCH('full data'!O$1, Sheet11!$A$1:$AF$1, 0), FALSE)</f>
        <v>17.058823529411761</v>
      </c>
      <c r="P52">
        <f>VLOOKUP('full data'!$A52, Sheet11!$A$2:$AF$799, MATCH('full data'!P$1, Sheet11!$A$1:$AF$1, 0), FALSE)</f>
        <v>1.294117647058824</v>
      </c>
      <c r="Q52">
        <f>VLOOKUP('full data'!$A52, Sheet11!$A$2:$AF$799, MATCH('full data'!Q$1, Sheet11!$A$1:$AF$1, 0), FALSE)</f>
        <v>1.2941176470588229</v>
      </c>
      <c r="R52">
        <f>VLOOKUP('full data'!$A52, Sheet11!$A$2:$AF$799, MATCH('full data'!R$1, Sheet11!$A$1:$AF$1, 0), FALSE)</f>
        <v>8</v>
      </c>
      <c r="S52">
        <f>VLOOKUP('full data'!$A52, Sheet11!$A$2:$AF$799, MATCH('full data'!S$1, Sheet11!$A$1:$AF$1, 0), FALSE)</f>
        <v>9</v>
      </c>
      <c r="T52">
        <f>VLOOKUP('full data'!$A52, Sheet11!$A$2:$AF$799, MATCH('full data'!T$1, Sheet11!$A$1:$AF$1, 0), FALSE)</f>
        <v>0</v>
      </c>
      <c r="U52">
        <f>VLOOKUP('full data'!$A52, Sheet11!$A$2:$AF$799, MATCH('full data'!U$1, Sheet11!$A$1:$AF$1, 0), FALSE)</f>
        <v>0.47058823529411759</v>
      </c>
      <c r="V52">
        <f>VLOOKUP('full data'!$A52, Sheet11!$A$2:$AF$799, MATCH('full data'!V$1, Sheet11!$A$1:$AF$1, 0), FALSE)</f>
        <v>0.4264705882352941</v>
      </c>
      <c r="W52">
        <f>VLOOKUP('full data'!$A52, Sheet11!$A$2:$AF$799, MATCH('full data'!W$1, Sheet11!$A$1:$AF$1, 0), FALSE)</f>
        <v>0.48788927335640142</v>
      </c>
      <c r="X52" t="str">
        <f>VLOOKUP('full data'!$A52, Sheet11!$A$2:$AF$799, MATCH('full data'!X$1, Sheet11!$A$1:$AF$1, 0), FALSE)</f>
        <v>0</v>
      </c>
      <c r="Y52">
        <f>VLOOKUP('full data'!$A52, Sheet11!$A$2:$AF$799, MATCH('full data'!Y$1, Sheet11!$A$1:$AF$1, 0), FALSE)</f>
        <v>2</v>
      </c>
      <c r="Z52" t="str">
        <f>VLOOKUP('full data'!$A52, Sheet11!$A$2:$AF$799, MATCH('full data'!Z$1, Sheet11!$A$1:$AF$1, 0), FALSE)</f>
        <v>AFC West</v>
      </c>
      <c r="AA52" t="s">
        <v>891</v>
      </c>
      <c r="AB52">
        <f>VLOOKUP('full data'!$A52, Sheet11!$A$2:$AF$799, MATCH('full data'!AB$1, Sheet11!$A$1:$AF$1, 0), FALSE)</f>
        <v>0.25</v>
      </c>
      <c r="AC52">
        <f>VLOOKUP('full data'!$A52, Sheet11!$A$2:$AF$799, MATCH('full data'!AC$1, Sheet11!$A$1:$AF$1, 0), FALSE)</f>
        <v>0.16666666666666671</v>
      </c>
      <c r="AD52" t="str">
        <f>VLOOKUP('full data'!$A52, Sheet11!$A$2:$AF$799, MATCH('full data'!AD$1, Sheet11!$A$1:$AF$1, 0), FALSE)</f>
        <v>0</v>
      </c>
      <c r="AE52" t="str">
        <f>VLOOKUP('full data'!$A52, Sheet11!$A$2:$AF$799, MATCH('full data'!AE$1, Sheet11!$A$1:$AF$1, 0), FALSE)</f>
        <v>0</v>
      </c>
      <c r="AF52">
        <f>VLOOKUP('full data'!$A52, Sheet11!$A$2:$AF$799, MATCH('full data'!AF$1, Sheet11!$A$1:$AF$1, 0), FALSE)</f>
        <v>0.23529411764705879</v>
      </c>
      <c r="AG52">
        <f>VLOOKUP('full data'!$A52, Sheet11!$A$2:$AF$799, MATCH('full data'!AG$1, Sheet11!$A$1:$AF$1, 0), FALSE)</f>
        <v>0.5</v>
      </c>
      <c r="AH52" s="3">
        <f>VLOOKUP('full data'!$A52, Sheet11!$A$2:$AF$799, MATCH('full data'!AH$1, Sheet11!$A$1:$AF$1, 0), FALSE)</f>
        <v>9.73344348301107E-3</v>
      </c>
      <c r="AI52" s="2">
        <f t="shared" si="0"/>
        <v>0.28029078529124468</v>
      </c>
      <c r="AJ52" s="2">
        <f>AH52/SUMIFS($AH$2:$AH$799, $B$2:$B$799, B52)</f>
        <v>7.9827970889844741E-3</v>
      </c>
      <c r="AK52">
        <f>IF(AJ52=_xlfn.MAXIFS($AJ$2:$AJ$799, $B$2:$B$799, B52, $AA$2:$AA$799, AA52), 1, 0)</f>
        <v>0</v>
      </c>
      <c r="AL52" s="2">
        <f>AJ52-AI52</f>
        <v>-0.27230798820226021</v>
      </c>
      <c r="AM52">
        <f>IF(AK52=AE52, 1, 0)</f>
        <v>0</v>
      </c>
    </row>
    <row r="53" spans="1:39" hidden="1" x14ac:dyDescent="0.45">
      <c r="A53" t="s">
        <v>834</v>
      </c>
      <c r="B53">
        <v>2023</v>
      </c>
      <c r="C53" t="s">
        <v>68</v>
      </c>
      <c r="D53" t="str">
        <f>VLOOKUP(C53, ids!$A$2:$B$37,2,FALSE)</f>
        <v>Indiannapolis Colts</v>
      </c>
      <c r="E53">
        <f>VLOOKUP('full data'!$A53, Sheet11!$A$2:$AF$799, MATCH('full data'!E$1, Sheet11!$A$1:$AF$1, 0), FALSE)</f>
        <v>17</v>
      </c>
      <c r="F53">
        <f>VLOOKUP('full data'!$A53, Sheet11!$A$2:$AF$799, MATCH('full data'!F$1, Sheet11!$A$1:$AF$1, 0), FALSE)</f>
        <v>5.9461607893386611E-3</v>
      </c>
      <c r="G53">
        <f>VLOOKUP('full data'!$A53, Sheet11!$A$2:$AF$799, MATCH('full data'!G$1, Sheet11!$A$1:$AF$1, 0), FALSE)</f>
        <v>-2.4160483985630532</v>
      </c>
      <c r="H53">
        <f>VLOOKUP('full data'!$A53, Sheet11!$A$2:$AF$799, MATCH('full data'!H$1, Sheet11!$A$1:$AF$1, 0), FALSE)</f>
        <v>5.3450965059559534</v>
      </c>
      <c r="I53">
        <f>VLOOKUP('full data'!$A53, Sheet11!$A$2:$AF$799, MATCH('full data'!I$1, Sheet11!$A$1:$AF$1, 0), FALSE)</f>
        <v>40.294117647058833</v>
      </c>
      <c r="J53">
        <f>VLOOKUP('full data'!$A53, Sheet11!$A$2:$AF$799, MATCH('full data'!J$1, Sheet11!$A$1:$AF$1, 0), FALSE)</f>
        <v>0.80487804878048785</v>
      </c>
      <c r="K53">
        <f>VLOOKUP('full data'!$A53, Sheet11!$A$2:$AF$799, MATCH('full data'!K$1, Sheet11!$A$1:$AF$1, 0), FALSE)</f>
        <v>-12.705882352941179</v>
      </c>
      <c r="L53">
        <f>VLOOKUP('full data'!$A53, Sheet11!$A$2:$AF$799, MATCH('full data'!L$1, Sheet11!$A$1:$AF$1, 0), FALSE)</f>
        <v>0.58823529411764708</v>
      </c>
      <c r="M53">
        <f>VLOOKUP('full data'!$A53, Sheet11!$A$2:$AF$799, MATCH('full data'!M$1, Sheet11!$A$1:$AF$1, 0), FALSE)</f>
        <v>0.52941176470588236</v>
      </c>
      <c r="N53">
        <f>VLOOKUP('full data'!$A53, Sheet11!$A$2:$AF$799, MATCH('full data'!N$1, Sheet11!$A$1:$AF$1, 0), FALSE)</f>
        <v>0.88235294117647056</v>
      </c>
      <c r="O53">
        <f>VLOOKUP('full data'!$A53, Sheet11!$A$2:$AF$799, MATCH('full data'!O$1, Sheet11!$A$1:$AF$1, 0), FALSE)</f>
        <v>18.52941176470588</v>
      </c>
      <c r="P53">
        <f>VLOOKUP('full data'!$A53, Sheet11!$A$2:$AF$799, MATCH('full data'!P$1, Sheet11!$A$1:$AF$1, 0), FALSE)</f>
        <v>1</v>
      </c>
      <c r="Q53">
        <f>VLOOKUP('full data'!$A53, Sheet11!$A$2:$AF$799, MATCH('full data'!Q$1, Sheet11!$A$1:$AF$1, 0), FALSE)</f>
        <v>1.411764705882353</v>
      </c>
      <c r="R53">
        <f>VLOOKUP('full data'!$A53, Sheet11!$A$2:$AF$799, MATCH('full data'!R$1, Sheet11!$A$1:$AF$1, 0), FALSE)</f>
        <v>9</v>
      </c>
      <c r="S53">
        <f>VLOOKUP('full data'!$A53, Sheet11!$A$2:$AF$799, MATCH('full data'!S$1, Sheet11!$A$1:$AF$1, 0), FALSE)</f>
        <v>8</v>
      </c>
      <c r="T53">
        <f>VLOOKUP('full data'!$A53, Sheet11!$A$2:$AF$799, MATCH('full data'!T$1, Sheet11!$A$1:$AF$1, 0), FALSE)</f>
        <v>0</v>
      </c>
      <c r="U53">
        <f>VLOOKUP('full data'!$A53, Sheet11!$A$2:$AF$799, MATCH('full data'!U$1, Sheet11!$A$1:$AF$1, 0), FALSE)</f>
        <v>0.52941176470588236</v>
      </c>
      <c r="V53">
        <f>VLOOKUP('full data'!$A53, Sheet11!$A$2:$AF$799, MATCH('full data'!V$1, Sheet11!$A$1:$AF$1, 0), FALSE)</f>
        <v>0.44444444444444442</v>
      </c>
      <c r="W53">
        <f>VLOOKUP('full data'!$A53, Sheet11!$A$2:$AF$799, MATCH('full data'!W$1, Sheet11!$A$1:$AF$1, 0), FALSE)</f>
        <v>0.49134948096885811</v>
      </c>
      <c r="X53" t="str">
        <f>VLOOKUP('full data'!$A53, Sheet11!$A$2:$AF$799, MATCH('full data'!X$1, Sheet11!$A$1:$AF$1, 0), FALSE)</f>
        <v>0</v>
      </c>
      <c r="Y53">
        <f>VLOOKUP('full data'!$A53, Sheet11!$A$2:$AF$799, MATCH('full data'!Y$1, Sheet11!$A$1:$AF$1, 0), FALSE)</f>
        <v>3</v>
      </c>
      <c r="Z53" t="str">
        <f>VLOOKUP('full data'!$A53, Sheet11!$A$2:$AF$799, MATCH('full data'!Z$1, Sheet11!$A$1:$AF$1, 0), FALSE)</f>
        <v>AFC South</v>
      </c>
      <c r="AA53" t="s">
        <v>891</v>
      </c>
      <c r="AB53">
        <f>VLOOKUP('full data'!$A53, Sheet11!$A$2:$AF$799, MATCH('full data'!AB$1, Sheet11!$A$1:$AF$1, 0), FALSE)</f>
        <v>6.6666666666666666E-2</v>
      </c>
      <c r="AC53">
        <f>VLOOKUP('full data'!$A53, Sheet11!$A$2:$AF$799, MATCH('full data'!AC$1, Sheet11!$A$1:$AF$1, 0), FALSE)</f>
        <v>0.21739130434782611</v>
      </c>
      <c r="AD53" t="str">
        <f>VLOOKUP('full data'!$A53, Sheet11!$A$2:$AF$799, MATCH('full data'!AD$1, Sheet11!$A$1:$AF$1, 0), FALSE)</f>
        <v>0</v>
      </c>
      <c r="AE53" t="str">
        <f>VLOOKUP('full data'!$A53, Sheet11!$A$2:$AF$799, MATCH('full data'!AE$1, Sheet11!$A$1:$AF$1, 0), FALSE)</f>
        <v>0</v>
      </c>
      <c r="AF53">
        <f>VLOOKUP('full data'!$A53, Sheet11!$A$2:$AF$799, MATCH('full data'!AF$1, Sheet11!$A$1:$AF$1, 0), FALSE)</f>
        <v>0.41176470588235292</v>
      </c>
      <c r="AG53">
        <f>VLOOKUP('full data'!$A53, Sheet11!$A$2:$AF$799, MATCH('full data'!AG$1, Sheet11!$A$1:$AF$1, 0), FALSE)</f>
        <v>0.5</v>
      </c>
      <c r="AH53" s="3">
        <f>VLOOKUP('full data'!$A53, Sheet11!$A$2:$AF$799, MATCH('full data'!AH$1, Sheet11!$A$1:$AF$1, 0), FALSE)</f>
        <v>4.8733015538811554E-3</v>
      </c>
      <c r="AI53" s="2">
        <f t="shared" si="0"/>
        <v>0.28029078529124468</v>
      </c>
      <c r="AJ53" s="2">
        <f>AH53/SUMIFS($AH$2:$AH$799, $B$2:$B$799, B53)</f>
        <v>3.9967949190815432E-3</v>
      </c>
      <c r="AK53">
        <f>IF(AJ53=_xlfn.MAXIFS($AJ$2:$AJ$799, $B$2:$B$799, B53, $AA$2:$AA$799, AA53), 1, 0)</f>
        <v>0</v>
      </c>
      <c r="AL53" s="2">
        <f>AJ53-AI53</f>
        <v>-0.27629399037216312</v>
      </c>
      <c r="AM53">
        <f>IF(AK53=AE53, 1, 0)</f>
        <v>0</v>
      </c>
    </row>
    <row r="54" spans="1:39" hidden="1" x14ac:dyDescent="0.45">
      <c r="A54" t="s">
        <v>843</v>
      </c>
      <c r="B54">
        <v>2023</v>
      </c>
      <c r="C54" t="s">
        <v>83</v>
      </c>
      <c r="D54" t="str">
        <f>VLOOKUP(C54, ids!$A$2:$B$37,2,FALSE)</f>
        <v>New Orleans Saints</v>
      </c>
      <c r="E54">
        <f>VLOOKUP('full data'!$A54, Sheet11!$A$2:$AF$799, MATCH('full data'!E$1, Sheet11!$A$1:$AF$1, 0), FALSE)</f>
        <v>17</v>
      </c>
      <c r="F54">
        <f>VLOOKUP('full data'!$A54, Sheet11!$A$2:$AF$799, MATCH('full data'!F$1, Sheet11!$A$1:$AF$1, 0), FALSE)</f>
        <v>1.158496742554177</v>
      </c>
      <c r="G54">
        <f>VLOOKUP('full data'!$A54, Sheet11!$A$2:$AF$799, MATCH('full data'!G$1, Sheet11!$A$1:$AF$1, 0), FALSE)</f>
        <v>-3.0712374257708892</v>
      </c>
      <c r="H54">
        <f>VLOOKUP('full data'!$A54, Sheet11!$A$2:$AF$799, MATCH('full data'!H$1, Sheet11!$A$1:$AF$1, 0), FALSE)</f>
        <v>6.2271122072509311</v>
      </c>
      <c r="I54">
        <f>VLOOKUP('full data'!$A54, Sheet11!$A$2:$AF$799, MATCH('full data'!I$1, Sheet11!$A$1:$AF$1, 0), FALSE)</f>
        <v>49.764705882352942</v>
      </c>
      <c r="J54">
        <f>VLOOKUP('full data'!$A54, Sheet11!$A$2:$AF$799, MATCH('full data'!J$1, Sheet11!$A$1:$AF$1, 0), FALSE)</f>
        <v>0.81081081081081086</v>
      </c>
      <c r="K54">
        <f>VLOOKUP('full data'!$A54, Sheet11!$A$2:$AF$799, MATCH('full data'!K$1, Sheet11!$A$1:$AF$1, 0), FALSE)</f>
        <v>-13.82352941176471</v>
      </c>
      <c r="L54">
        <f>VLOOKUP('full data'!$A54, Sheet11!$A$2:$AF$799, MATCH('full data'!L$1, Sheet11!$A$1:$AF$1, 0), FALSE)</f>
        <v>0.6470588235294118</v>
      </c>
      <c r="M54">
        <f>VLOOKUP('full data'!$A54, Sheet11!$A$2:$AF$799, MATCH('full data'!M$1, Sheet11!$A$1:$AF$1, 0), FALSE)</f>
        <v>0.6470588235294118</v>
      </c>
      <c r="N54">
        <f>VLOOKUP('full data'!$A54, Sheet11!$A$2:$AF$799, MATCH('full data'!N$1, Sheet11!$A$1:$AF$1, 0), FALSE)</f>
        <v>1.0588235294117649</v>
      </c>
      <c r="O54">
        <f>VLOOKUP('full data'!$A54, Sheet11!$A$2:$AF$799, MATCH('full data'!O$1, Sheet11!$A$1:$AF$1, 0), FALSE)</f>
        <v>14.352941176470591</v>
      </c>
      <c r="P54">
        <f>VLOOKUP('full data'!$A54, Sheet11!$A$2:$AF$799, MATCH('full data'!P$1, Sheet11!$A$1:$AF$1, 0), FALSE)</f>
        <v>0.94117647058823539</v>
      </c>
      <c r="Q54">
        <f>VLOOKUP('full data'!$A54, Sheet11!$A$2:$AF$799, MATCH('full data'!Q$1, Sheet11!$A$1:$AF$1, 0), FALSE)</f>
        <v>1.7058823529411771</v>
      </c>
      <c r="R54">
        <f>VLOOKUP('full data'!$A54, Sheet11!$A$2:$AF$799, MATCH('full data'!R$1, Sheet11!$A$1:$AF$1, 0), FALSE)</f>
        <v>9</v>
      </c>
      <c r="S54">
        <f>VLOOKUP('full data'!$A54, Sheet11!$A$2:$AF$799, MATCH('full data'!S$1, Sheet11!$A$1:$AF$1, 0), FALSE)</f>
        <v>8</v>
      </c>
      <c r="T54">
        <f>VLOOKUP('full data'!$A54, Sheet11!$A$2:$AF$799, MATCH('full data'!T$1, Sheet11!$A$1:$AF$1, 0), FALSE)</f>
        <v>0</v>
      </c>
      <c r="U54">
        <f>VLOOKUP('full data'!$A54, Sheet11!$A$2:$AF$799, MATCH('full data'!U$1, Sheet11!$A$1:$AF$1, 0), FALSE)</f>
        <v>0.52941176470588236</v>
      </c>
      <c r="V54">
        <f>VLOOKUP('full data'!$A54, Sheet11!$A$2:$AF$799, MATCH('full data'!V$1, Sheet11!$A$1:$AF$1, 0), FALSE)</f>
        <v>0.33986928104575159</v>
      </c>
      <c r="W54">
        <f>VLOOKUP('full data'!$A54, Sheet11!$A$2:$AF$799, MATCH('full data'!W$1, Sheet11!$A$1:$AF$1, 0), FALSE)</f>
        <v>0.43252595155709339</v>
      </c>
      <c r="X54" t="str">
        <f>VLOOKUP('full data'!$A54, Sheet11!$A$2:$AF$799, MATCH('full data'!X$1, Sheet11!$A$1:$AF$1, 0), FALSE)</f>
        <v>0</v>
      </c>
      <c r="Y54">
        <f>VLOOKUP('full data'!$A54, Sheet11!$A$2:$AF$799, MATCH('full data'!Y$1, Sheet11!$A$1:$AF$1, 0), FALSE)</f>
        <v>2</v>
      </c>
      <c r="Z54" t="str">
        <f>VLOOKUP('full data'!$A54, Sheet11!$A$2:$AF$799, MATCH('full data'!Z$1, Sheet11!$A$1:$AF$1, 0), FALSE)</f>
        <v>NFC South</v>
      </c>
      <c r="AA54" t="s">
        <v>892</v>
      </c>
      <c r="AB54">
        <f>VLOOKUP('full data'!$A54, Sheet11!$A$2:$AF$799, MATCH('full data'!AB$1, Sheet11!$A$1:$AF$1, 0), FALSE)</f>
        <v>9.375E-2</v>
      </c>
      <c r="AC54">
        <f>VLOOKUP('full data'!$A54, Sheet11!$A$2:$AF$799, MATCH('full data'!AC$1, Sheet11!$A$1:$AF$1, 0), FALSE)</f>
        <v>0.16</v>
      </c>
      <c r="AD54" t="str">
        <f>VLOOKUP('full data'!$A54, Sheet11!$A$2:$AF$799, MATCH('full data'!AD$1, Sheet11!$A$1:$AF$1, 0), FALSE)</f>
        <v>0</v>
      </c>
      <c r="AE54" t="str">
        <f>VLOOKUP('full data'!$A54, Sheet11!$A$2:$AF$799, MATCH('full data'!AE$1, Sheet11!$A$1:$AF$1, 0), FALSE)</f>
        <v>0</v>
      </c>
      <c r="AF54">
        <f>VLOOKUP('full data'!$A54, Sheet11!$A$2:$AF$799, MATCH('full data'!AF$1, Sheet11!$A$1:$AF$1, 0), FALSE)</f>
        <v>0.29411764705882348</v>
      </c>
      <c r="AG54">
        <f>VLOOKUP('full data'!$A54, Sheet11!$A$2:$AF$799, MATCH('full data'!AG$1, Sheet11!$A$1:$AF$1, 0), FALSE)</f>
        <v>0.5</v>
      </c>
      <c r="AH54" s="3">
        <f>VLOOKUP('full data'!$A54, Sheet11!$A$2:$AF$799, MATCH('full data'!AH$1, Sheet11!$A$1:$AF$1, 0), FALSE)</f>
        <v>4.7634367426651848E-3</v>
      </c>
      <c r="AI54" s="2">
        <f t="shared" si="0"/>
        <v>0.14810042888082861</v>
      </c>
      <c r="AJ54" s="2">
        <f>AH54/SUMIFS($AH$2:$AH$799, $B$2:$B$799, B54)</f>
        <v>3.9066902714624905E-3</v>
      </c>
      <c r="AK54">
        <f>IF(AJ54=_xlfn.MAXIFS($AJ$2:$AJ$799, $B$2:$B$799, B54, $AA$2:$AA$799, AA54), 1, 0)</f>
        <v>0</v>
      </c>
      <c r="AL54" s="2">
        <f>AJ54-AI54</f>
        <v>-0.14419373860936613</v>
      </c>
      <c r="AM54">
        <f>IF(AK54=AE54, 1, 0)</f>
        <v>0</v>
      </c>
    </row>
    <row r="55" spans="1:39" hidden="1" x14ac:dyDescent="0.45">
      <c r="A55" t="s">
        <v>851</v>
      </c>
      <c r="B55">
        <v>2023</v>
      </c>
      <c r="C55" t="s">
        <v>106</v>
      </c>
      <c r="D55" t="str">
        <f>VLOOKUP(C55, ids!$A$2:$B$37,2,FALSE)</f>
        <v>Tennessee Titans</v>
      </c>
      <c r="E55">
        <f>VLOOKUP('full data'!$A55, Sheet11!$A$2:$AF$799, MATCH('full data'!E$1, Sheet11!$A$1:$AF$1, 0), FALSE)</f>
        <v>17</v>
      </c>
      <c r="F55">
        <f>VLOOKUP('full data'!$A55, Sheet11!$A$2:$AF$799, MATCH('full data'!F$1, Sheet11!$A$1:$AF$1, 0), FALSE)</f>
        <v>-1.8625729283671351</v>
      </c>
      <c r="G55">
        <f>VLOOKUP('full data'!$A55, Sheet11!$A$2:$AF$799, MATCH('full data'!G$1, Sheet11!$A$1:$AF$1, 0), FALSE)</f>
        <v>-1.5796677512692829</v>
      </c>
      <c r="H55">
        <f>VLOOKUP('full data'!$A55, Sheet11!$A$2:$AF$799, MATCH('full data'!H$1, Sheet11!$A$1:$AF$1, 0), FALSE)</f>
        <v>4.3123353355448897</v>
      </c>
      <c r="I55">
        <f>VLOOKUP('full data'!$A55, Sheet11!$A$2:$AF$799, MATCH('full data'!I$1, Sheet11!$A$1:$AF$1, 0), FALSE)</f>
        <v>51.882352941176471</v>
      </c>
      <c r="J55">
        <f>VLOOKUP('full data'!$A55, Sheet11!$A$2:$AF$799, MATCH('full data'!J$1, Sheet11!$A$1:$AF$1, 0), FALSE)</f>
        <v>0.96666666666666667</v>
      </c>
      <c r="K55">
        <f>VLOOKUP('full data'!$A55, Sheet11!$A$2:$AF$799, MATCH('full data'!K$1, Sheet11!$A$1:$AF$1, 0), FALSE)</f>
        <v>-26.17647058823529</v>
      </c>
      <c r="L55">
        <f>VLOOKUP('full data'!$A55, Sheet11!$A$2:$AF$799, MATCH('full data'!L$1, Sheet11!$A$1:$AF$1, 0), FALSE)</f>
        <v>0.6470588235294118</v>
      </c>
      <c r="M55">
        <f>VLOOKUP('full data'!$A55, Sheet11!$A$2:$AF$799, MATCH('full data'!M$1, Sheet11!$A$1:$AF$1, 0), FALSE)</f>
        <v>0.47058823529411759</v>
      </c>
      <c r="N55">
        <f>VLOOKUP('full data'!$A55, Sheet11!$A$2:$AF$799, MATCH('full data'!N$1, Sheet11!$A$1:$AF$1, 0), FALSE)</f>
        <v>0.35294117647058831</v>
      </c>
      <c r="O55">
        <f>VLOOKUP('full data'!$A55, Sheet11!$A$2:$AF$799, MATCH('full data'!O$1, Sheet11!$A$1:$AF$1, 0), FALSE)</f>
        <v>18.52941176470588</v>
      </c>
      <c r="P55">
        <f>VLOOKUP('full data'!$A55, Sheet11!$A$2:$AF$799, MATCH('full data'!P$1, Sheet11!$A$1:$AF$1, 0), FALSE)</f>
        <v>1</v>
      </c>
      <c r="Q55">
        <f>VLOOKUP('full data'!$A55, Sheet11!$A$2:$AF$799, MATCH('full data'!Q$1, Sheet11!$A$1:$AF$1, 0), FALSE)</f>
        <v>0.82352941176470584</v>
      </c>
      <c r="R55">
        <f>VLOOKUP('full data'!$A55, Sheet11!$A$2:$AF$799, MATCH('full data'!R$1, Sheet11!$A$1:$AF$1, 0), FALSE)</f>
        <v>6</v>
      </c>
      <c r="S55">
        <f>VLOOKUP('full data'!$A55, Sheet11!$A$2:$AF$799, MATCH('full data'!S$1, Sheet11!$A$1:$AF$1, 0), FALSE)</f>
        <v>11</v>
      </c>
      <c r="T55">
        <f>VLOOKUP('full data'!$A55, Sheet11!$A$2:$AF$799, MATCH('full data'!T$1, Sheet11!$A$1:$AF$1, 0), FALSE)</f>
        <v>0</v>
      </c>
      <c r="U55">
        <f>VLOOKUP('full data'!$A55, Sheet11!$A$2:$AF$799, MATCH('full data'!U$1, Sheet11!$A$1:$AF$1, 0), FALSE)</f>
        <v>0.35294117647058831</v>
      </c>
      <c r="V55">
        <f>VLOOKUP('full data'!$A55, Sheet11!$A$2:$AF$799, MATCH('full data'!V$1, Sheet11!$A$1:$AF$1, 0), FALSE)</f>
        <v>0.42156862745098039</v>
      </c>
      <c r="W55">
        <f>VLOOKUP('full data'!$A55, Sheet11!$A$2:$AF$799, MATCH('full data'!W$1, Sheet11!$A$1:$AF$1, 0), FALSE)</f>
        <v>0.52249134948096887</v>
      </c>
      <c r="X55" t="str">
        <f>VLOOKUP('full data'!$A55, Sheet11!$A$2:$AF$799, MATCH('full data'!X$1, Sheet11!$A$1:$AF$1, 0), FALSE)</f>
        <v>0</v>
      </c>
      <c r="Y55">
        <f>VLOOKUP('full data'!$A55, Sheet11!$A$2:$AF$799, MATCH('full data'!Y$1, Sheet11!$A$1:$AF$1, 0), FALSE)</f>
        <v>4</v>
      </c>
      <c r="Z55" t="str">
        <f>VLOOKUP('full data'!$A55, Sheet11!$A$2:$AF$799, MATCH('full data'!Z$1, Sheet11!$A$1:$AF$1, 0), FALSE)</f>
        <v>AFC South</v>
      </c>
      <c r="AA55" t="s">
        <v>891</v>
      </c>
      <c r="AB55">
        <f>VLOOKUP('full data'!$A55, Sheet11!$A$2:$AF$799, MATCH('full data'!AB$1, Sheet11!$A$1:$AF$1, 0), FALSE)</f>
        <v>0.25</v>
      </c>
      <c r="AC55">
        <f>VLOOKUP('full data'!$A55, Sheet11!$A$2:$AF$799, MATCH('full data'!AC$1, Sheet11!$A$1:$AF$1, 0), FALSE)</f>
        <v>0.35714285714285721</v>
      </c>
      <c r="AD55" t="str">
        <f>VLOOKUP('full data'!$A55, Sheet11!$A$2:$AF$799, MATCH('full data'!AD$1, Sheet11!$A$1:$AF$1, 0), FALSE)</f>
        <v>0</v>
      </c>
      <c r="AE55" t="str">
        <f>VLOOKUP('full data'!$A55, Sheet11!$A$2:$AF$799, MATCH('full data'!AE$1, Sheet11!$A$1:$AF$1, 0), FALSE)</f>
        <v>0</v>
      </c>
      <c r="AF55">
        <f>VLOOKUP('full data'!$A55, Sheet11!$A$2:$AF$799, MATCH('full data'!AF$1, Sheet11!$A$1:$AF$1, 0), FALSE)</f>
        <v>0.3529411764705882</v>
      </c>
      <c r="AG55">
        <f>VLOOKUP('full data'!$A55, Sheet11!$A$2:$AF$799, MATCH('full data'!AG$1, Sheet11!$A$1:$AF$1, 0), FALSE)</f>
        <v>0.5</v>
      </c>
      <c r="AH55" s="3">
        <f>VLOOKUP('full data'!$A55, Sheet11!$A$2:$AF$799, MATCH('full data'!AH$1, Sheet11!$A$1:$AF$1, 0), FALSE)</f>
        <v>4.3598205249114723E-3</v>
      </c>
      <c r="AI55" s="2">
        <f t="shared" si="0"/>
        <v>0.28029078529124468</v>
      </c>
      <c r="AJ55" s="2">
        <f>AH55/SUMIFS($AH$2:$AH$799, $B$2:$B$799, B55)</f>
        <v>3.5756680208299187E-3</v>
      </c>
      <c r="AK55">
        <f>IF(AJ55=_xlfn.MAXIFS($AJ$2:$AJ$799, $B$2:$B$799, B55, $AA$2:$AA$799, AA55), 1, 0)</f>
        <v>0</v>
      </c>
      <c r="AL55" s="2">
        <f>AJ55-AI55</f>
        <v>-0.27671511727041476</v>
      </c>
      <c r="AM55">
        <f>IF(AK55=AE55, 1, 0)</f>
        <v>0</v>
      </c>
    </row>
    <row r="56" spans="1:39" hidden="1" x14ac:dyDescent="0.45">
      <c r="A56" t="s">
        <v>845</v>
      </c>
      <c r="B56">
        <v>2023</v>
      </c>
      <c r="C56" t="s">
        <v>88</v>
      </c>
      <c r="D56" t="str">
        <f>VLOOKUP(C56, ids!$A$2:$B$37,2,FALSE)</f>
        <v>New York Jets</v>
      </c>
      <c r="E56">
        <f>VLOOKUP('full data'!$A56, Sheet11!$A$2:$AF$799, MATCH('full data'!E$1, Sheet11!$A$1:$AF$1, 0), FALSE)</f>
        <v>17</v>
      </c>
      <c r="F56">
        <f>VLOOKUP('full data'!$A56, Sheet11!$A$2:$AF$799, MATCH('full data'!F$1, Sheet11!$A$1:$AF$1, 0), FALSE)</f>
        <v>-10.974763376168699</v>
      </c>
      <c r="G56">
        <f>VLOOKUP('full data'!$A56, Sheet11!$A$2:$AF$799, MATCH('full data'!G$1, Sheet11!$A$1:$AF$1, 0), FALSE)</f>
        <v>-4.1178750506692872</v>
      </c>
      <c r="H56">
        <f>VLOOKUP('full data'!$A56, Sheet11!$A$2:$AF$799, MATCH('full data'!H$1, Sheet11!$A$1:$AF$1, 0), FALSE)</f>
        <v>-2.1629342520710488</v>
      </c>
      <c r="I56">
        <f>VLOOKUP('full data'!$A56, Sheet11!$A$2:$AF$799, MATCH('full data'!I$1, Sheet11!$A$1:$AF$1, 0), FALSE)</f>
        <v>55.588235294117638</v>
      </c>
      <c r="J56">
        <f>VLOOKUP('full data'!$A56, Sheet11!$A$2:$AF$799, MATCH('full data'!J$1, Sheet11!$A$1:$AF$1, 0), FALSE)</f>
        <v>0.92307692307692313</v>
      </c>
      <c r="K56">
        <f>VLOOKUP('full data'!$A56, Sheet11!$A$2:$AF$799, MATCH('full data'!K$1, Sheet11!$A$1:$AF$1, 0), FALSE)</f>
        <v>-26.705882352941181</v>
      </c>
      <c r="L56">
        <f>VLOOKUP('full data'!$A56, Sheet11!$A$2:$AF$799, MATCH('full data'!L$1, Sheet11!$A$1:$AF$1, 0), FALSE)</f>
        <v>0.88235294117647056</v>
      </c>
      <c r="M56">
        <f>VLOOKUP('full data'!$A56, Sheet11!$A$2:$AF$799, MATCH('full data'!M$1, Sheet11!$A$1:$AF$1, 0), FALSE)</f>
        <v>0.58823529411764708</v>
      </c>
      <c r="N56">
        <f>VLOOKUP('full data'!$A56, Sheet11!$A$2:$AF$799, MATCH('full data'!N$1, Sheet11!$A$1:$AF$1, 0), FALSE)</f>
        <v>1</v>
      </c>
      <c r="O56">
        <f>VLOOKUP('full data'!$A56, Sheet11!$A$2:$AF$799, MATCH('full data'!O$1, Sheet11!$A$1:$AF$1, 0), FALSE)</f>
        <v>17.882352941176471</v>
      </c>
      <c r="P56">
        <f>VLOOKUP('full data'!$A56, Sheet11!$A$2:$AF$799, MATCH('full data'!P$1, Sheet11!$A$1:$AF$1, 0), FALSE)</f>
        <v>1.588235294117647</v>
      </c>
      <c r="Q56">
        <f>VLOOKUP('full data'!$A56, Sheet11!$A$2:$AF$799, MATCH('full data'!Q$1, Sheet11!$A$1:$AF$1, 0), FALSE)</f>
        <v>1.588235294117647</v>
      </c>
      <c r="R56">
        <f>VLOOKUP('full data'!$A56, Sheet11!$A$2:$AF$799, MATCH('full data'!R$1, Sheet11!$A$1:$AF$1, 0), FALSE)</f>
        <v>7</v>
      </c>
      <c r="S56">
        <f>VLOOKUP('full data'!$A56, Sheet11!$A$2:$AF$799, MATCH('full data'!S$1, Sheet11!$A$1:$AF$1, 0), FALSE)</f>
        <v>10</v>
      </c>
      <c r="T56">
        <f>VLOOKUP('full data'!$A56, Sheet11!$A$2:$AF$799, MATCH('full data'!T$1, Sheet11!$A$1:$AF$1, 0), FALSE)</f>
        <v>0</v>
      </c>
      <c r="U56">
        <f>VLOOKUP('full data'!$A56, Sheet11!$A$2:$AF$799, MATCH('full data'!U$1, Sheet11!$A$1:$AF$1, 0), FALSE)</f>
        <v>0.41176470588235292</v>
      </c>
      <c r="V56">
        <f>VLOOKUP('full data'!$A56, Sheet11!$A$2:$AF$799, MATCH('full data'!V$1, Sheet11!$A$1:$AF$1, 0), FALSE)</f>
        <v>0.45378151260504201</v>
      </c>
      <c r="W56">
        <f>VLOOKUP('full data'!$A56, Sheet11!$A$2:$AF$799, MATCH('full data'!W$1, Sheet11!$A$1:$AF$1, 0), FALSE)</f>
        <v>0.5017301038062284</v>
      </c>
      <c r="X56" t="str">
        <f>VLOOKUP('full data'!$A56, Sheet11!$A$2:$AF$799, MATCH('full data'!X$1, Sheet11!$A$1:$AF$1, 0), FALSE)</f>
        <v>0</v>
      </c>
      <c r="Y56">
        <f>VLOOKUP('full data'!$A56, Sheet11!$A$2:$AF$799, MATCH('full data'!Y$1, Sheet11!$A$1:$AF$1, 0), FALSE)</f>
        <v>3</v>
      </c>
      <c r="Z56" t="str">
        <f>VLOOKUP('full data'!$A56, Sheet11!$A$2:$AF$799, MATCH('full data'!Z$1, Sheet11!$A$1:$AF$1, 0), FALSE)</f>
        <v>AFC East</v>
      </c>
      <c r="AA56" t="s">
        <v>891</v>
      </c>
      <c r="AB56">
        <f>VLOOKUP('full data'!$A56, Sheet11!$A$2:$AF$799, MATCH('full data'!AB$1, Sheet11!$A$1:$AF$1, 0), FALSE)</f>
        <v>0.1153846153846154</v>
      </c>
      <c r="AC56">
        <f>VLOOKUP('full data'!$A56, Sheet11!$A$2:$AF$799, MATCH('full data'!AC$1, Sheet11!$A$1:$AF$1, 0), FALSE)</f>
        <v>4.7619047619047623E-2</v>
      </c>
      <c r="AD56" t="str">
        <f>VLOOKUP('full data'!$A56, Sheet11!$A$2:$AF$799, MATCH('full data'!AD$1, Sheet11!$A$1:$AF$1, 0), FALSE)</f>
        <v>0</v>
      </c>
      <c r="AE56" t="str">
        <f>VLOOKUP('full data'!$A56, Sheet11!$A$2:$AF$799, MATCH('full data'!AE$1, Sheet11!$A$1:$AF$1, 0), FALSE)</f>
        <v>0</v>
      </c>
      <c r="AF56">
        <f>VLOOKUP('full data'!$A56, Sheet11!$A$2:$AF$799, MATCH('full data'!AF$1, Sheet11!$A$1:$AF$1, 0), FALSE)</f>
        <v>0.70588235294117663</v>
      </c>
      <c r="AG56">
        <f>VLOOKUP('full data'!$A56, Sheet11!$A$2:$AF$799, MATCH('full data'!AG$1, Sheet11!$A$1:$AF$1, 0), FALSE)</f>
        <v>0.5</v>
      </c>
      <c r="AH56" s="3">
        <f>VLOOKUP('full data'!$A56, Sheet11!$A$2:$AF$799, MATCH('full data'!AH$1, Sheet11!$A$1:$AF$1, 0), FALSE)</f>
        <v>3.7091761481637532E-3</v>
      </c>
      <c r="AI56" s="2">
        <f t="shared" si="0"/>
        <v>0.28029078529124468</v>
      </c>
      <c r="AJ56" s="2">
        <f>AH56/SUMIFS($AH$2:$AH$799, $B$2:$B$799, B56)</f>
        <v>3.0420478230313241E-3</v>
      </c>
      <c r="AK56">
        <f>IF(AJ56=_xlfn.MAXIFS($AJ$2:$AJ$799, $B$2:$B$799, B56, $AA$2:$AA$799, AA56), 1, 0)</f>
        <v>0</v>
      </c>
      <c r="AL56" s="2">
        <f>AJ56-AI56</f>
        <v>-0.27724873746821338</v>
      </c>
      <c r="AM56">
        <f>IF(AK56=AE56, 1, 0)</f>
        <v>0</v>
      </c>
    </row>
    <row r="57" spans="1:39" hidden="1" x14ac:dyDescent="0.45">
      <c r="A57" t="s">
        <v>844</v>
      </c>
      <c r="B57">
        <v>2023</v>
      </c>
      <c r="C57" t="s">
        <v>86</v>
      </c>
      <c r="D57" t="str">
        <f>VLOOKUP(C57, ids!$A$2:$B$37,2,FALSE)</f>
        <v>New York Giants</v>
      </c>
      <c r="E57">
        <f>VLOOKUP('full data'!$A57, Sheet11!$A$2:$AF$799, MATCH('full data'!E$1, Sheet11!$A$1:$AF$1, 0), FALSE)</f>
        <v>17</v>
      </c>
      <c r="F57">
        <f>VLOOKUP('full data'!$A57, Sheet11!$A$2:$AF$799, MATCH('full data'!F$1, Sheet11!$A$1:$AF$1, 0), FALSE)</f>
        <v>-6.5899416585184563</v>
      </c>
      <c r="G57">
        <f>VLOOKUP('full data'!$A57, Sheet11!$A$2:$AF$799, MATCH('full data'!G$1, Sheet11!$A$1:$AF$1, 0), FALSE)</f>
        <v>-3.890573431064094</v>
      </c>
      <c r="H57">
        <f>VLOOKUP('full data'!$A57, Sheet11!$A$2:$AF$799, MATCH('full data'!H$1, Sheet11!$A$1:$AF$1, 0), FALSE)</f>
        <v>1.952214397108168</v>
      </c>
      <c r="I57">
        <f>VLOOKUP('full data'!$A57, Sheet11!$A$2:$AF$799, MATCH('full data'!I$1, Sheet11!$A$1:$AF$1, 0), FALSE)</f>
        <v>41.823529411764703</v>
      </c>
      <c r="J57">
        <f>VLOOKUP('full data'!$A57, Sheet11!$A$2:$AF$799, MATCH('full data'!J$1, Sheet11!$A$1:$AF$1, 0), FALSE)</f>
        <v>0.70967741935483875</v>
      </c>
      <c r="K57">
        <f>VLOOKUP('full data'!$A57, Sheet11!$A$2:$AF$799, MATCH('full data'!K$1, Sheet11!$A$1:$AF$1, 0), FALSE)</f>
        <v>-27.352941176470591</v>
      </c>
      <c r="L57">
        <f>VLOOKUP('full data'!$A57, Sheet11!$A$2:$AF$799, MATCH('full data'!L$1, Sheet11!$A$1:$AF$1, 0), FALSE)</f>
        <v>0.70588235294117652</v>
      </c>
      <c r="M57">
        <f>VLOOKUP('full data'!$A57, Sheet11!$A$2:$AF$799, MATCH('full data'!M$1, Sheet11!$A$1:$AF$1, 0), FALSE)</f>
        <v>0.76470588235294112</v>
      </c>
      <c r="N57">
        <f>VLOOKUP('full data'!$A57, Sheet11!$A$2:$AF$799, MATCH('full data'!N$1, Sheet11!$A$1:$AF$1, 0), FALSE)</f>
        <v>1.0588235294117649</v>
      </c>
      <c r="O57">
        <f>VLOOKUP('full data'!$A57, Sheet11!$A$2:$AF$799, MATCH('full data'!O$1, Sheet11!$A$1:$AF$1, 0), FALSE)</f>
        <v>15.23529411764706</v>
      </c>
      <c r="P57">
        <f>VLOOKUP('full data'!$A57, Sheet11!$A$2:$AF$799, MATCH('full data'!P$1, Sheet11!$A$1:$AF$1, 0), FALSE)</f>
        <v>0.94117647058823539</v>
      </c>
      <c r="Q57">
        <f>VLOOKUP('full data'!$A57, Sheet11!$A$2:$AF$799, MATCH('full data'!Q$1, Sheet11!$A$1:$AF$1, 0), FALSE)</f>
        <v>1.8235294117647061</v>
      </c>
      <c r="R57">
        <f>VLOOKUP('full data'!$A57, Sheet11!$A$2:$AF$799, MATCH('full data'!R$1, Sheet11!$A$1:$AF$1, 0), FALSE)</f>
        <v>6</v>
      </c>
      <c r="S57">
        <f>VLOOKUP('full data'!$A57, Sheet11!$A$2:$AF$799, MATCH('full data'!S$1, Sheet11!$A$1:$AF$1, 0), FALSE)</f>
        <v>11</v>
      </c>
      <c r="T57">
        <f>VLOOKUP('full data'!$A57, Sheet11!$A$2:$AF$799, MATCH('full data'!T$1, Sheet11!$A$1:$AF$1, 0), FALSE)</f>
        <v>0</v>
      </c>
      <c r="U57">
        <f>VLOOKUP('full data'!$A57, Sheet11!$A$2:$AF$799, MATCH('full data'!U$1, Sheet11!$A$1:$AF$1, 0), FALSE)</f>
        <v>0.35294117647058831</v>
      </c>
      <c r="V57">
        <f>VLOOKUP('full data'!$A57, Sheet11!$A$2:$AF$799, MATCH('full data'!V$1, Sheet11!$A$1:$AF$1, 0), FALSE)</f>
        <v>0.35294117647058831</v>
      </c>
      <c r="W57">
        <f>VLOOKUP('full data'!$A57, Sheet11!$A$2:$AF$799, MATCH('full data'!W$1, Sheet11!$A$1:$AF$1, 0), FALSE)</f>
        <v>0.51211072664359858</v>
      </c>
      <c r="X57" t="str">
        <f>VLOOKUP('full data'!$A57, Sheet11!$A$2:$AF$799, MATCH('full data'!X$1, Sheet11!$A$1:$AF$1, 0), FALSE)</f>
        <v>0</v>
      </c>
      <c r="Y57">
        <f>VLOOKUP('full data'!$A57, Sheet11!$A$2:$AF$799, MATCH('full data'!Y$1, Sheet11!$A$1:$AF$1, 0), FALSE)</f>
        <v>3</v>
      </c>
      <c r="Z57" t="str">
        <f>VLOOKUP('full data'!$A57, Sheet11!$A$2:$AF$799, MATCH('full data'!Z$1, Sheet11!$A$1:$AF$1, 0), FALSE)</f>
        <v>NFC East</v>
      </c>
      <c r="AA57" t="s">
        <v>892</v>
      </c>
      <c r="AB57">
        <f>VLOOKUP('full data'!$A57, Sheet11!$A$2:$AF$799, MATCH('full data'!AB$1, Sheet11!$A$1:$AF$1, 0), FALSE)</f>
        <v>0.19354838709677419</v>
      </c>
      <c r="AC57">
        <f>VLOOKUP('full data'!$A57, Sheet11!$A$2:$AF$799, MATCH('full data'!AC$1, Sheet11!$A$1:$AF$1, 0), FALSE)</f>
        <v>0.19354838709677419</v>
      </c>
      <c r="AD57" t="str">
        <f>VLOOKUP('full data'!$A57, Sheet11!$A$2:$AF$799, MATCH('full data'!AD$1, Sheet11!$A$1:$AF$1, 0), FALSE)</f>
        <v>0</v>
      </c>
      <c r="AE57" t="str">
        <f>VLOOKUP('full data'!$A57, Sheet11!$A$2:$AF$799, MATCH('full data'!AE$1, Sheet11!$A$1:$AF$1, 0), FALSE)</f>
        <v>0</v>
      </c>
      <c r="AF57">
        <f>VLOOKUP('full data'!$A57, Sheet11!$A$2:$AF$799, MATCH('full data'!AF$1, Sheet11!$A$1:$AF$1, 0), FALSE)</f>
        <v>0.23529411764705879</v>
      </c>
      <c r="AG57">
        <f>VLOOKUP('full data'!$A57, Sheet11!$A$2:$AF$799, MATCH('full data'!AG$1, Sheet11!$A$1:$AF$1, 0), FALSE)</f>
        <v>0.5</v>
      </c>
      <c r="AH57" s="3">
        <f>VLOOKUP('full data'!$A57, Sheet11!$A$2:$AF$799, MATCH('full data'!AH$1, Sheet11!$A$1:$AF$1, 0), FALSE)</f>
        <v>2.5261185481111419E-3</v>
      </c>
      <c r="AI57" s="2">
        <f t="shared" si="0"/>
        <v>0.14810042888082861</v>
      </c>
      <c r="AJ57" s="2">
        <f>AH57/SUMIFS($AH$2:$AH$799, $B$2:$B$799, B57)</f>
        <v>2.0717736562079524E-3</v>
      </c>
      <c r="AK57">
        <f>IF(AJ57=_xlfn.MAXIFS($AJ$2:$AJ$799, $B$2:$B$799, B57, $AA$2:$AA$799, AA57), 1, 0)</f>
        <v>0</v>
      </c>
      <c r="AL57" s="2">
        <f>AJ57-AI57</f>
        <v>-0.14602865522462066</v>
      </c>
      <c r="AM57">
        <f>IF(AK57=AE57, 1, 0)</f>
        <v>0</v>
      </c>
    </row>
    <row r="58" spans="1:39" hidden="1" x14ac:dyDescent="0.45">
      <c r="A58" t="s">
        <v>841</v>
      </c>
      <c r="B58">
        <v>2023</v>
      </c>
      <c r="C58" t="s">
        <v>79</v>
      </c>
      <c r="D58" t="str">
        <f>VLOOKUP(C58, ids!$A$2:$B$37,2,FALSE)</f>
        <v>Minnesota Vikings</v>
      </c>
      <c r="E58">
        <f>VLOOKUP('full data'!$A58, Sheet11!$A$2:$AF$799, MATCH('full data'!E$1, Sheet11!$A$1:$AF$1, 0), FALSE)</f>
        <v>17</v>
      </c>
      <c r="F58">
        <f>VLOOKUP('full data'!$A58, Sheet11!$A$2:$AF$799, MATCH('full data'!F$1, Sheet11!$A$1:$AF$1, 0), FALSE)</f>
        <v>0.15773548709023091</v>
      </c>
      <c r="G58">
        <f>VLOOKUP('full data'!$A58, Sheet11!$A$2:$AF$799, MATCH('full data'!G$1, Sheet11!$A$1:$AF$1, 0), FALSE)</f>
        <v>-1.676083900771242</v>
      </c>
      <c r="H58">
        <f>VLOOKUP('full data'!$A58, Sheet11!$A$2:$AF$799, MATCH('full data'!H$1, Sheet11!$A$1:$AF$1, 0), FALSE)</f>
        <v>6.1775175992763964</v>
      </c>
      <c r="I58">
        <f>VLOOKUP('full data'!$A58, Sheet11!$A$2:$AF$799, MATCH('full data'!I$1, Sheet11!$A$1:$AF$1, 0), FALSE)</f>
        <v>39.411764705882362</v>
      </c>
      <c r="J58">
        <f>VLOOKUP('full data'!$A58, Sheet11!$A$2:$AF$799, MATCH('full data'!J$1, Sheet11!$A$1:$AF$1, 0), FALSE)</f>
        <v>0.8</v>
      </c>
      <c r="K58">
        <f>VLOOKUP('full data'!$A58, Sheet11!$A$2:$AF$799, MATCH('full data'!K$1, Sheet11!$A$1:$AF$1, 0), FALSE)</f>
        <v>-20.058823529411761</v>
      </c>
      <c r="L58">
        <f>VLOOKUP('full data'!$A58, Sheet11!$A$2:$AF$799, MATCH('full data'!L$1, Sheet11!$A$1:$AF$1, 0), FALSE)</f>
        <v>1.117647058823529</v>
      </c>
      <c r="M58">
        <f>VLOOKUP('full data'!$A58, Sheet11!$A$2:$AF$799, MATCH('full data'!M$1, Sheet11!$A$1:$AF$1, 0), FALSE)</f>
        <v>0.6470588235294118</v>
      </c>
      <c r="N58">
        <f>VLOOKUP('full data'!$A58, Sheet11!$A$2:$AF$799, MATCH('full data'!N$1, Sheet11!$A$1:$AF$1, 0), FALSE)</f>
        <v>0.6470588235294118</v>
      </c>
      <c r="O58">
        <f>VLOOKUP('full data'!$A58, Sheet11!$A$2:$AF$799, MATCH('full data'!O$1, Sheet11!$A$1:$AF$1, 0), FALSE)</f>
        <v>17.764705882352938</v>
      </c>
      <c r="P58">
        <f>VLOOKUP('full data'!$A58, Sheet11!$A$2:$AF$799, MATCH('full data'!P$1, Sheet11!$A$1:$AF$1, 0), FALSE)</f>
        <v>1.7647058823529409</v>
      </c>
      <c r="Q58">
        <f>VLOOKUP('full data'!$A58, Sheet11!$A$2:$AF$799, MATCH('full data'!Q$1, Sheet11!$A$1:$AF$1, 0), FALSE)</f>
        <v>1.294117647058824</v>
      </c>
      <c r="R58">
        <f>VLOOKUP('full data'!$A58, Sheet11!$A$2:$AF$799, MATCH('full data'!R$1, Sheet11!$A$1:$AF$1, 0), FALSE)</f>
        <v>7</v>
      </c>
      <c r="S58">
        <f>VLOOKUP('full data'!$A58, Sheet11!$A$2:$AF$799, MATCH('full data'!S$1, Sheet11!$A$1:$AF$1, 0), FALSE)</f>
        <v>10</v>
      </c>
      <c r="T58">
        <f>VLOOKUP('full data'!$A58, Sheet11!$A$2:$AF$799, MATCH('full data'!T$1, Sheet11!$A$1:$AF$1, 0), FALSE)</f>
        <v>0</v>
      </c>
      <c r="U58">
        <f>VLOOKUP('full data'!$A58, Sheet11!$A$2:$AF$799, MATCH('full data'!U$1, Sheet11!$A$1:$AF$1, 0), FALSE)</f>
        <v>0.41176470588235292</v>
      </c>
      <c r="V58">
        <f>VLOOKUP('full data'!$A58, Sheet11!$A$2:$AF$799, MATCH('full data'!V$1, Sheet11!$A$1:$AF$1, 0), FALSE)</f>
        <v>0.45378151260504201</v>
      </c>
      <c r="W58">
        <f>VLOOKUP('full data'!$A58, Sheet11!$A$2:$AF$799, MATCH('full data'!W$1, Sheet11!$A$1:$AF$1, 0), FALSE)</f>
        <v>0.50865051903114189</v>
      </c>
      <c r="X58" t="str">
        <f>VLOOKUP('full data'!$A58, Sheet11!$A$2:$AF$799, MATCH('full data'!X$1, Sheet11!$A$1:$AF$1, 0), FALSE)</f>
        <v>0</v>
      </c>
      <c r="Y58">
        <f>VLOOKUP('full data'!$A58, Sheet11!$A$2:$AF$799, MATCH('full data'!Y$1, Sheet11!$A$1:$AF$1, 0), FALSE)</f>
        <v>3</v>
      </c>
      <c r="Z58" t="str">
        <f>VLOOKUP('full data'!$A58, Sheet11!$A$2:$AF$799, MATCH('full data'!Z$1, Sheet11!$A$1:$AF$1, 0), FALSE)</f>
        <v>NFC North</v>
      </c>
      <c r="AA58" t="s">
        <v>892</v>
      </c>
      <c r="AB58">
        <f>VLOOKUP('full data'!$A58, Sheet11!$A$2:$AF$799, MATCH('full data'!AB$1, Sheet11!$A$1:$AF$1, 0), FALSE)</f>
        <v>0.1111111111111111</v>
      </c>
      <c r="AC58">
        <f>VLOOKUP('full data'!$A58, Sheet11!$A$2:$AF$799, MATCH('full data'!AC$1, Sheet11!$A$1:$AF$1, 0), FALSE)</f>
        <v>0.17241379310344829</v>
      </c>
      <c r="AD58" t="str">
        <f>VLOOKUP('full data'!$A58, Sheet11!$A$2:$AF$799, MATCH('full data'!AD$1, Sheet11!$A$1:$AF$1, 0), FALSE)</f>
        <v>0</v>
      </c>
      <c r="AE58" t="str">
        <f>VLOOKUP('full data'!$A58, Sheet11!$A$2:$AF$799, MATCH('full data'!AE$1, Sheet11!$A$1:$AF$1, 0), FALSE)</f>
        <v>0</v>
      </c>
      <c r="AF58">
        <f>VLOOKUP('full data'!$A58, Sheet11!$A$2:$AF$799, MATCH('full data'!AF$1, Sheet11!$A$1:$AF$1, 0), FALSE)</f>
        <v>0.64705882352941169</v>
      </c>
      <c r="AG58">
        <f>VLOOKUP('full data'!$A58, Sheet11!$A$2:$AF$799, MATCH('full data'!AG$1, Sheet11!$A$1:$AF$1, 0), FALSE)</f>
        <v>0.5</v>
      </c>
      <c r="AH58" s="3">
        <f>VLOOKUP('full data'!$A58, Sheet11!$A$2:$AF$799, MATCH('full data'!AH$1, Sheet11!$A$1:$AF$1, 0), FALSE)</f>
        <v>2.1986056332117328E-3</v>
      </c>
      <c r="AI58" s="2">
        <f t="shared" si="0"/>
        <v>0.14810042888082861</v>
      </c>
      <c r="AJ58" s="2">
        <f>AH58/SUMIFS($AH$2:$AH$799, $B$2:$B$799, B58)</f>
        <v>1.8031668524362795E-3</v>
      </c>
      <c r="AK58">
        <f>IF(AJ58=_xlfn.MAXIFS($AJ$2:$AJ$799, $B$2:$B$799, B58, $AA$2:$AA$799, AA58), 1, 0)</f>
        <v>0</v>
      </c>
      <c r="AL58" s="2">
        <f>AJ58-AI58</f>
        <v>-0.14629726202839233</v>
      </c>
      <c r="AM58">
        <f>IF(AK58=AE58, 1, 0)</f>
        <v>0</v>
      </c>
    </row>
    <row r="59" spans="1:39" hidden="1" x14ac:dyDescent="0.45">
      <c r="A59" t="s">
        <v>826</v>
      </c>
      <c r="B59">
        <v>2023</v>
      </c>
      <c r="C59" t="s">
        <v>50</v>
      </c>
      <c r="D59" t="str">
        <f>VLOOKUP(C59, ids!$A$2:$B$37,2,FALSE)</f>
        <v>Chicago Bears</v>
      </c>
      <c r="E59">
        <f>VLOOKUP('full data'!$A59, Sheet11!$A$2:$AF$799, MATCH('full data'!E$1, Sheet11!$A$1:$AF$1, 0), FALSE)</f>
        <v>17</v>
      </c>
      <c r="F59">
        <f>VLOOKUP('full data'!$A59, Sheet11!$A$2:$AF$799, MATCH('full data'!F$1, Sheet11!$A$1:$AF$1, 0), FALSE)</f>
        <v>-3.8029206175384092</v>
      </c>
      <c r="G59">
        <f>VLOOKUP('full data'!$A59, Sheet11!$A$2:$AF$799, MATCH('full data'!G$1, Sheet11!$A$1:$AF$1, 0), FALSE)</f>
        <v>1.2002162424306051</v>
      </c>
      <c r="H59">
        <f>VLOOKUP('full data'!$A59, Sheet11!$A$2:$AF$799, MATCH('full data'!H$1, Sheet11!$A$1:$AF$1, 0), FALSE)</f>
        <v>2.7721105164181949</v>
      </c>
      <c r="I59">
        <f>VLOOKUP('full data'!$A59, Sheet11!$A$2:$AF$799, MATCH('full data'!I$1, Sheet11!$A$1:$AF$1, 0), FALSE)</f>
        <v>50.176470588235297</v>
      </c>
      <c r="J59">
        <f>VLOOKUP('full data'!$A59, Sheet11!$A$2:$AF$799, MATCH('full data'!J$1, Sheet11!$A$1:$AF$1, 0), FALSE)</f>
        <v>0.92105263157894735</v>
      </c>
      <c r="K59">
        <f>VLOOKUP('full data'!$A59, Sheet11!$A$2:$AF$799, MATCH('full data'!K$1, Sheet11!$A$1:$AF$1, 0), FALSE)</f>
        <v>-19.117647058823529</v>
      </c>
      <c r="L59">
        <f>VLOOKUP('full data'!$A59, Sheet11!$A$2:$AF$799, MATCH('full data'!L$1, Sheet11!$A$1:$AF$1, 0), FALSE)</f>
        <v>0.88235294117647056</v>
      </c>
      <c r="M59">
        <f>VLOOKUP('full data'!$A59, Sheet11!$A$2:$AF$799, MATCH('full data'!M$1, Sheet11!$A$1:$AF$1, 0), FALSE)</f>
        <v>0.35294117647058831</v>
      </c>
      <c r="N59">
        <f>VLOOKUP('full data'!$A59, Sheet11!$A$2:$AF$799, MATCH('full data'!N$1, Sheet11!$A$1:$AF$1, 0), FALSE)</f>
        <v>1.294117647058824</v>
      </c>
      <c r="O59">
        <f>VLOOKUP('full data'!$A59, Sheet11!$A$2:$AF$799, MATCH('full data'!O$1, Sheet11!$A$1:$AF$1, 0), FALSE)</f>
        <v>11.882352941176469</v>
      </c>
      <c r="P59">
        <f>VLOOKUP('full data'!$A59, Sheet11!$A$2:$AF$799, MATCH('full data'!P$1, Sheet11!$A$1:$AF$1, 0), FALSE)</f>
        <v>1.2352941176470591</v>
      </c>
      <c r="Q59">
        <f>VLOOKUP('full data'!$A59, Sheet11!$A$2:$AF$799, MATCH('full data'!Q$1, Sheet11!$A$1:$AF$1, 0), FALSE)</f>
        <v>1.6470588235294119</v>
      </c>
      <c r="R59">
        <f>VLOOKUP('full data'!$A59, Sheet11!$A$2:$AF$799, MATCH('full data'!R$1, Sheet11!$A$1:$AF$1, 0), FALSE)</f>
        <v>7</v>
      </c>
      <c r="S59">
        <f>VLOOKUP('full data'!$A59, Sheet11!$A$2:$AF$799, MATCH('full data'!S$1, Sheet11!$A$1:$AF$1, 0), FALSE)</f>
        <v>10</v>
      </c>
      <c r="T59">
        <f>VLOOKUP('full data'!$A59, Sheet11!$A$2:$AF$799, MATCH('full data'!T$1, Sheet11!$A$1:$AF$1, 0), FALSE)</f>
        <v>0</v>
      </c>
      <c r="U59">
        <f>VLOOKUP('full data'!$A59, Sheet11!$A$2:$AF$799, MATCH('full data'!U$1, Sheet11!$A$1:$AF$1, 0), FALSE)</f>
        <v>0.41176470588235292</v>
      </c>
      <c r="V59">
        <f>VLOOKUP('full data'!$A59, Sheet11!$A$2:$AF$799, MATCH('full data'!V$1, Sheet11!$A$1:$AF$1, 0), FALSE)</f>
        <v>0.36974789915966388</v>
      </c>
      <c r="W59">
        <f>VLOOKUP('full data'!$A59, Sheet11!$A$2:$AF$799, MATCH('full data'!W$1, Sheet11!$A$1:$AF$1, 0), FALSE)</f>
        <v>0.46366782006920421</v>
      </c>
      <c r="X59" t="str">
        <f>VLOOKUP('full data'!$A59, Sheet11!$A$2:$AF$799, MATCH('full data'!X$1, Sheet11!$A$1:$AF$1, 0), FALSE)</f>
        <v>0</v>
      </c>
      <c r="Y59">
        <f>VLOOKUP('full data'!$A59, Sheet11!$A$2:$AF$799, MATCH('full data'!Y$1, Sheet11!$A$1:$AF$1, 0), FALSE)</f>
        <v>4</v>
      </c>
      <c r="Z59" t="str">
        <f>VLOOKUP('full data'!$A59, Sheet11!$A$2:$AF$799, MATCH('full data'!Z$1, Sheet11!$A$1:$AF$1, 0), FALSE)</f>
        <v>NFC North</v>
      </c>
      <c r="AA59" t="s">
        <v>892</v>
      </c>
      <c r="AB59">
        <f>VLOOKUP('full data'!$A59, Sheet11!$A$2:$AF$799, MATCH('full data'!AB$1, Sheet11!$A$1:$AF$1, 0), FALSE)</f>
        <v>0.15789473684210531</v>
      </c>
      <c r="AC59">
        <f>VLOOKUP('full data'!$A59, Sheet11!$A$2:$AF$799, MATCH('full data'!AC$1, Sheet11!$A$1:$AF$1, 0), FALSE)</f>
        <v>0.25</v>
      </c>
      <c r="AD59" t="str">
        <f>VLOOKUP('full data'!$A59, Sheet11!$A$2:$AF$799, MATCH('full data'!AD$1, Sheet11!$A$1:$AF$1, 0), FALSE)</f>
        <v>0</v>
      </c>
      <c r="AE59" t="str">
        <f>VLOOKUP('full data'!$A59, Sheet11!$A$2:$AF$799, MATCH('full data'!AE$1, Sheet11!$A$1:$AF$1, 0), FALSE)</f>
        <v>0</v>
      </c>
      <c r="AF59">
        <f>VLOOKUP('full data'!$A59, Sheet11!$A$2:$AF$799, MATCH('full data'!AF$1, Sheet11!$A$1:$AF$1, 0), FALSE)</f>
        <v>0.3529411764705882</v>
      </c>
      <c r="AG59">
        <f>VLOOKUP('full data'!$A59, Sheet11!$A$2:$AF$799, MATCH('full data'!AG$1, Sheet11!$A$1:$AF$1, 0), FALSE)</f>
        <v>0.5</v>
      </c>
      <c r="AH59" s="3">
        <f>VLOOKUP('full data'!$A59, Sheet11!$A$2:$AF$799, MATCH('full data'!AH$1, Sheet11!$A$1:$AF$1, 0), FALSE)</f>
        <v>1.883586260659656E-3</v>
      </c>
      <c r="AI59" s="2">
        <f t="shared" si="0"/>
        <v>0.14810042888082861</v>
      </c>
      <c r="AJ59" s="2">
        <f>AH59/SUMIFS($AH$2:$AH$799, $B$2:$B$799, B59)</f>
        <v>1.5448065162847724E-3</v>
      </c>
      <c r="AK59">
        <f>IF(AJ59=_xlfn.MAXIFS($AJ$2:$AJ$799, $B$2:$B$799, B59, $AA$2:$AA$799, AA59), 1, 0)</f>
        <v>0</v>
      </c>
      <c r="AL59" s="2">
        <f>AJ59-AI59</f>
        <v>-0.14655562236454384</v>
      </c>
      <c r="AM59">
        <f>IF(AK59=AE59, 1, 0)</f>
        <v>0</v>
      </c>
    </row>
    <row r="60" spans="1:39" hidden="1" x14ac:dyDescent="0.45">
      <c r="A60" t="s">
        <v>822</v>
      </c>
      <c r="B60">
        <v>2023</v>
      </c>
      <c r="C60" t="s">
        <v>37</v>
      </c>
      <c r="D60" t="str">
        <f>VLOOKUP(C60, ids!$A$2:$B$37,2,FALSE)</f>
        <v>Atlanta Falcons</v>
      </c>
      <c r="E60">
        <f>VLOOKUP('full data'!$A60, Sheet11!$A$2:$AF$799, MATCH('full data'!E$1, Sheet11!$A$1:$AF$1, 0), FALSE)</f>
        <v>17</v>
      </c>
      <c r="F60">
        <f>VLOOKUP('full data'!$A60, Sheet11!$A$2:$AF$799, MATCH('full data'!F$1, Sheet11!$A$1:$AF$1, 0), FALSE)</f>
        <v>-2.5283183024353528</v>
      </c>
      <c r="G60">
        <f>VLOOKUP('full data'!$A60, Sheet11!$A$2:$AF$799, MATCH('full data'!G$1, Sheet11!$A$1:$AF$1, 0), FALSE)</f>
        <v>-3.7823549297863019</v>
      </c>
      <c r="H60">
        <f>VLOOKUP('full data'!$A60, Sheet11!$A$2:$AF$799, MATCH('full data'!H$1, Sheet11!$A$1:$AF$1, 0), FALSE)</f>
        <v>1.9979204286771861</v>
      </c>
      <c r="I60">
        <f>VLOOKUP('full data'!$A60, Sheet11!$A$2:$AF$799, MATCH('full data'!I$1, Sheet11!$A$1:$AF$1, 0), FALSE)</f>
        <v>43.705882352941167</v>
      </c>
      <c r="J60">
        <f>VLOOKUP('full data'!$A60, Sheet11!$A$2:$AF$799, MATCH('full data'!J$1, Sheet11!$A$1:$AF$1, 0), FALSE)</f>
        <v>0.86486486486486491</v>
      </c>
      <c r="K60">
        <f>VLOOKUP('full data'!$A60, Sheet11!$A$2:$AF$799, MATCH('full data'!K$1, Sheet11!$A$1:$AF$1, 0), FALSE)</f>
        <v>-14.76470588235294</v>
      </c>
      <c r="L60">
        <f>VLOOKUP('full data'!$A60, Sheet11!$A$2:$AF$799, MATCH('full data'!L$1, Sheet11!$A$1:$AF$1, 0), FALSE)</f>
        <v>1</v>
      </c>
      <c r="M60">
        <f>VLOOKUP('full data'!$A60, Sheet11!$A$2:$AF$799, MATCH('full data'!M$1, Sheet11!$A$1:$AF$1, 0), FALSE)</f>
        <v>0.47058823529411759</v>
      </c>
      <c r="N60">
        <f>VLOOKUP('full data'!$A60, Sheet11!$A$2:$AF$799, MATCH('full data'!N$1, Sheet11!$A$1:$AF$1, 0), FALSE)</f>
        <v>0.47058823529411759</v>
      </c>
      <c r="O60">
        <f>VLOOKUP('full data'!$A60, Sheet11!$A$2:$AF$799, MATCH('full data'!O$1, Sheet11!$A$1:$AF$1, 0), FALSE)</f>
        <v>15.17647058823529</v>
      </c>
      <c r="P60">
        <f>VLOOKUP('full data'!$A60, Sheet11!$A$2:$AF$799, MATCH('full data'!P$1, Sheet11!$A$1:$AF$1, 0), FALSE)</f>
        <v>1.588235294117647</v>
      </c>
      <c r="Q60">
        <f>VLOOKUP('full data'!$A60, Sheet11!$A$2:$AF$799, MATCH('full data'!Q$1, Sheet11!$A$1:$AF$1, 0), FALSE)</f>
        <v>0.94117647058823528</v>
      </c>
      <c r="R60">
        <f>VLOOKUP('full data'!$A60, Sheet11!$A$2:$AF$799, MATCH('full data'!R$1, Sheet11!$A$1:$AF$1, 0), FALSE)</f>
        <v>7</v>
      </c>
      <c r="S60">
        <f>VLOOKUP('full data'!$A60, Sheet11!$A$2:$AF$799, MATCH('full data'!S$1, Sheet11!$A$1:$AF$1, 0), FALSE)</f>
        <v>10</v>
      </c>
      <c r="T60">
        <f>VLOOKUP('full data'!$A60, Sheet11!$A$2:$AF$799, MATCH('full data'!T$1, Sheet11!$A$1:$AF$1, 0), FALSE)</f>
        <v>0</v>
      </c>
      <c r="U60">
        <f>VLOOKUP('full data'!$A60, Sheet11!$A$2:$AF$799, MATCH('full data'!U$1, Sheet11!$A$1:$AF$1, 0), FALSE)</f>
        <v>0.41176470588235292</v>
      </c>
      <c r="V60">
        <f>VLOOKUP('full data'!$A60, Sheet11!$A$2:$AF$799, MATCH('full data'!V$1, Sheet11!$A$1:$AF$1, 0), FALSE)</f>
        <v>0.46218487394957991</v>
      </c>
      <c r="W60">
        <f>VLOOKUP('full data'!$A60, Sheet11!$A$2:$AF$799, MATCH('full data'!W$1, Sheet11!$A$1:$AF$1, 0), FALSE)</f>
        <v>0.4290657439446367</v>
      </c>
      <c r="X60" t="str">
        <f>VLOOKUP('full data'!$A60, Sheet11!$A$2:$AF$799, MATCH('full data'!X$1, Sheet11!$A$1:$AF$1, 0), FALSE)</f>
        <v>0</v>
      </c>
      <c r="Y60">
        <f>VLOOKUP('full data'!$A60, Sheet11!$A$2:$AF$799, MATCH('full data'!Y$1, Sheet11!$A$1:$AF$1, 0), FALSE)</f>
        <v>3</v>
      </c>
      <c r="Z60" t="str">
        <f>VLOOKUP('full data'!$A60, Sheet11!$A$2:$AF$799, MATCH('full data'!Z$1, Sheet11!$A$1:$AF$1, 0), FALSE)</f>
        <v>NFC South</v>
      </c>
      <c r="AA60" t="s">
        <v>892</v>
      </c>
      <c r="AB60">
        <f>VLOOKUP('full data'!$A60, Sheet11!$A$2:$AF$799, MATCH('full data'!AB$1, Sheet11!$A$1:$AF$1, 0), FALSE)</f>
        <v>0.16</v>
      </c>
      <c r="AC60">
        <f>VLOOKUP('full data'!$A60, Sheet11!$A$2:$AF$799, MATCH('full data'!AC$1, Sheet11!$A$1:$AF$1, 0), FALSE)</f>
        <v>9.375E-2</v>
      </c>
      <c r="AD60" t="str">
        <f>VLOOKUP('full data'!$A60, Sheet11!$A$2:$AF$799, MATCH('full data'!AD$1, Sheet11!$A$1:$AF$1, 0), FALSE)</f>
        <v>0</v>
      </c>
      <c r="AE60" t="str">
        <f>VLOOKUP('full data'!$A60, Sheet11!$A$2:$AF$799, MATCH('full data'!AE$1, Sheet11!$A$1:$AF$1, 0), FALSE)</f>
        <v>0</v>
      </c>
      <c r="AF60">
        <f>VLOOKUP('full data'!$A60, Sheet11!$A$2:$AF$799, MATCH('full data'!AF$1, Sheet11!$A$1:$AF$1, 0), FALSE)</f>
        <v>0.58823529411764708</v>
      </c>
      <c r="AG60">
        <f>VLOOKUP('full data'!$A60, Sheet11!$A$2:$AF$799, MATCH('full data'!AG$1, Sheet11!$A$1:$AF$1, 0), FALSE)</f>
        <v>0.5</v>
      </c>
      <c r="AH60" s="3">
        <f>VLOOKUP('full data'!$A60, Sheet11!$A$2:$AF$799, MATCH('full data'!AH$1, Sheet11!$A$1:$AF$1, 0), FALSE)</f>
        <v>1.7573636063656221E-3</v>
      </c>
      <c r="AI60" s="2">
        <f t="shared" si="0"/>
        <v>0.14810042888082861</v>
      </c>
      <c r="AJ60" s="2">
        <f>AH60/SUMIFS($AH$2:$AH$799, $B$2:$B$799, B60)</f>
        <v>1.4412861291760368E-3</v>
      </c>
      <c r="AK60">
        <f>IF(AJ60=_xlfn.MAXIFS($AJ$2:$AJ$799, $B$2:$B$799, B60, $AA$2:$AA$799, AA60), 1, 0)</f>
        <v>0</v>
      </c>
      <c r="AL60" s="2">
        <f>AJ60-AI60</f>
        <v>-0.14665914275165257</v>
      </c>
      <c r="AM60">
        <f>IF(AK60=AE60, 1, 0)</f>
        <v>0</v>
      </c>
    </row>
    <row r="61" spans="1:39" hidden="1" x14ac:dyDescent="0.45">
      <c r="A61" t="s">
        <v>838</v>
      </c>
      <c r="B61">
        <v>2023</v>
      </c>
      <c r="C61" t="s">
        <v>195</v>
      </c>
      <c r="D61" t="str">
        <f>VLOOKUP(C61, ids!$A$2:$B$37,2,FALSE)</f>
        <v>Los Angeles Chargers</v>
      </c>
      <c r="E61">
        <f>VLOOKUP('full data'!$A61, Sheet11!$A$2:$AF$799, MATCH('full data'!E$1, Sheet11!$A$1:$AF$1, 0), FALSE)</f>
        <v>17</v>
      </c>
      <c r="F61">
        <f>VLOOKUP('full data'!$A61, Sheet11!$A$2:$AF$799, MATCH('full data'!F$1, Sheet11!$A$1:$AF$1, 0), FALSE)</f>
        <v>-0.1517796281431909</v>
      </c>
      <c r="G61">
        <f>VLOOKUP('full data'!$A61, Sheet11!$A$2:$AF$799, MATCH('full data'!G$1, Sheet11!$A$1:$AF$1, 0), FALSE)</f>
        <v>-4.1520477549994776</v>
      </c>
      <c r="H61">
        <f>VLOOKUP('full data'!$A61, Sheet11!$A$2:$AF$799, MATCH('full data'!H$1, Sheet11!$A$1:$AF$1, 0), FALSE)</f>
        <v>5.7928807029667571</v>
      </c>
      <c r="I61">
        <f>VLOOKUP('full data'!$A61, Sheet11!$A$2:$AF$799, MATCH('full data'!I$1, Sheet11!$A$1:$AF$1, 0), FALSE)</f>
        <v>42.647058823529413</v>
      </c>
      <c r="J61">
        <f>VLOOKUP('full data'!$A61, Sheet11!$A$2:$AF$799, MATCH('full data'!J$1, Sheet11!$A$1:$AF$1, 0), FALSE)</f>
        <v>0.93939393939393945</v>
      </c>
      <c r="K61">
        <f>VLOOKUP('full data'!$A61, Sheet11!$A$2:$AF$799, MATCH('full data'!K$1, Sheet11!$A$1:$AF$1, 0), FALSE)</f>
        <v>-20.882352941176471</v>
      </c>
      <c r="L61">
        <f>VLOOKUP('full data'!$A61, Sheet11!$A$2:$AF$799, MATCH('full data'!L$1, Sheet11!$A$1:$AF$1, 0), FALSE)</f>
        <v>0.47058823529411759</v>
      </c>
      <c r="M61">
        <f>VLOOKUP('full data'!$A61, Sheet11!$A$2:$AF$799, MATCH('full data'!M$1, Sheet11!$A$1:$AF$1, 0), FALSE)</f>
        <v>0.70588235294117652</v>
      </c>
      <c r="N61">
        <f>VLOOKUP('full data'!$A61, Sheet11!$A$2:$AF$799, MATCH('full data'!N$1, Sheet11!$A$1:$AF$1, 0), FALSE)</f>
        <v>0.52941176470588236</v>
      </c>
      <c r="O61">
        <f>VLOOKUP('full data'!$A61, Sheet11!$A$2:$AF$799, MATCH('full data'!O$1, Sheet11!$A$1:$AF$1, 0), FALSE)</f>
        <v>19.647058823529409</v>
      </c>
      <c r="P61">
        <f>VLOOKUP('full data'!$A61, Sheet11!$A$2:$AF$799, MATCH('full data'!P$1, Sheet11!$A$1:$AF$1, 0), FALSE)</f>
        <v>0.94117647058823528</v>
      </c>
      <c r="Q61">
        <f>VLOOKUP('full data'!$A61, Sheet11!$A$2:$AF$799, MATCH('full data'!Q$1, Sheet11!$A$1:$AF$1, 0), FALSE)</f>
        <v>1.2352941176470591</v>
      </c>
      <c r="R61">
        <f>VLOOKUP('full data'!$A61, Sheet11!$A$2:$AF$799, MATCH('full data'!R$1, Sheet11!$A$1:$AF$1, 0), FALSE)</f>
        <v>5</v>
      </c>
      <c r="S61">
        <f>VLOOKUP('full data'!$A61, Sheet11!$A$2:$AF$799, MATCH('full data'!S$1, Sheet11!$A$1:$AF$1, 0), FALSE)</f>
        <v>12</v>
      </c>
      <c r="T61">
        <f>VLOOKUP('full data'!$A61, Sheet11!$A$2:$AF$799, MATCH('full data'!T$1, Sheet11!$A$1:$AF$1, 0), FALSE)</f>
        <v>0</v>
      </c>
      <c r="U61">
        <f>VLOOKUP('full data'!$A61, Sheet11!$A$2:$AF$799, MATCH('full data'!U$1, Sheet11!$A$1:$AF$1, 0), FALSE)</f>
        <v>0.29411764705882348</v>
      </c>
      <c r="V61">
        <f>VLOOKUP('full data'!$A61, Sheet11!$A$2:$AF$799, MATCH('full data'!V$1, Sheet11!$A$1:$AF$1, 0), FALSE)</f>
        <v>0.38823529411764712</v>
      </c>
      <c r="W61">
        <f>VLOOKUP('full data'!$A61, Sheet11!$A$2:$AF$799, MATCH('full data'!W$1, Sheet11!$A$1:$AF$1, 0), FALSE)</f>
        <v>0.52941176470588236</v>
      </c>
      <c r="X61" t="str">
        <f>VLOOKUP('full data'!$A61, Sheet11!$A$2:$AF$799, MATCH('full data'!X$1, Sheet11!$A$1:$AF$1, 0), FALSE)</f>
        <v>0</v>
      </c>
      <c r="Y61">
        <f>VLOOKUP('full data'!$A61, Sheet11!$A$2:$AF$799, MATCH('full data'!Y$1, Sheet11!$A$1:$AF$1, 0), FALSE)</f>
        <v>4</v>
      </c>
      <c r="Z61" t="str">
        <f>VLOOKUP('full data'!$A61, Sheet11!$A$2:$AF$799, MATCH('full data'!Z$1, Sheet11!$A$1:$AF$1, 0), FALSE)</f>
        <v>AFC West</v>
      </c>
      <c r="AA61" t="s">
        <v>891</v>
      </c>
      <c r="AB61">
        <f>VLOOKUP('full data'!$A61, Sheet11!$A$2:$AF$799, MATCH('full data'!AB$1, Sheet11!$A$1:$AF$1, 0), FALSE)</f>
        <v>0.18333333333333329</v>
      </c>
      <c r="AC61">
        <f>VLOOKUP('full data'!$A61, Sheet11!$A$2:$AF$799, MATCH('full data'!AC$1, Sheet11!$A$1:$AF$1, 0), FALSE)</f>
        <v>0.28260869565217389</v>
      </c>
      <c r="AD61" t="str">
        <f>VLOOKUP('full data'!$A61, Sheet11!$A$2:$AF$799, MATCH('full data'!AD$1, Sheet11!$A$1:$AF$1, 0), FALSE)</f>
        <v>0</v>
      </c>
      <c r="AE61" t="str">
        <f>VLOOKUP('full data'!$A61, Sheet11!$A$2:$AF$799, MATCH('full data'!AE$1, Sheet11!$A$1:$AF$1, 0), FALSE)</f>
        <v>0</v>
      </c>
      <c r="AF61">
        <f>VLOOKUP('full data'!$A61, Sheet11!$A$2:$AF$799, MATCH('full data'!AF$1, Sheet11!$A$1:$AF$1, 0), FALSE)</f>
        <v>0.47058823529411759</v>
      </c>
      <c r="AG61">
        <f>VLOOKUP('full data'!$A61, Sheet11!$A$2:$AF$799, MATCH('full data'!AG$1, Sheet11!$A$1:$AF$1, 0), FALSE)</f>
        <v>0.5</v>
      </c>
      <c r="AH61" s="3">
        <f>VLOOKUP('full data'!$A61, Sheet11!$A$2:$AF$799, MATCH('full data'!AH$1, Sheet11!$A$1:$AF$1, 0), FALSE)</f>
        <v>9.0284339165326794E-4</v>
      </c>
      <c r="AI61" s="2">
        <f t="shared" si="0"/>
        <v>0.28029078529124468</v>
      </c>
      <c r="AJ61" s="2">
        <f>AH61/SUMIFS($AH$2:$AH$799, $B$2:$B$799, B61)</f>
        <v>7.404589764432477E-4</v>
      </c>
      <c r="AK61">
        <f>IF(AJ61=_xlfn.MAXIFS($AJ$2:$AJ$799, $B$2:$B$799, B61, $AA$2:$AA$799, AA61), 1, 0)</f>
        <v>0</v>
      </c>
      <c r="AL61" s="2">
        <f>AJ61-AI61</f>
        <v>-0.27955032631480142</v>
      </c>
      <c r="AM61">
        <f>IF(AK61=AE61, 1, 0)</f>
        <v>0</v>
      </c>
    </row>
    <row r="62" spans="1:39" hidden="1" x14ac:dyDescent="0.45">
      <c r="A62" t="s">
        <v>821</v>
      </c>
      <c r="B62">
        <v>2023</v>
      </c>
      <c r="C62" t="s">
        <v>33</v>
      </c>
      <c r="D62" t="str">
        <f>VLOOKUP(C62, ids!$A$2:$B$37,2,FALSE)</f>
        <v>Arizona Cardinals</v>
      </c>
      <c r="E62">
        <f>VLOOKUP('full data'!$A62, Sheet11!$A$2:$AF$799, MATCH('full data'!E$1, Sheet11!$A$1:$AF$1, 0), FALSE)</f>
        <v>17</v>
      </c>
      <c r="F62">
        <f>VLOOKUP('full data'!$A62, Sheet11!$A$2:$AF$799, MATCH('full data'!F$1, Sheet11!$A$1:$AF$1, 0), FALSE)</f>
        <v>-5.9339070304180641</v>
      </c>
      <c r="G62">
        <f>VLOOKUP('full data'!$A62, Sheet11!$A$2:$AF$799, MATCH('full data'!G$1, Sheet11!$A$1:$AF$1, 0), FALSE)</f>
        <v>1.097791410283836</v>
      </c>
      <c r="H62">
        <f>VLOOKUP('full data'!$A62, Sheet11!$A$2:$AF$799, MATCH('full data'!H$1, Sheet11!$A$1:$AF$1, 0), FALSE)</f>
        <v>-0.56667038128696123</v>
      </c>
      <c r="I62">
        <f>VLOOKUP('full data'!$A62, Sheet11!$A$2:$AF$799, MATCH('full data'!I$1, Sheet11!$A$1:$AF$1, 0), FALSE)</f>
        <v>50.529411764705877</v>
      </c>
      <c r="J62">
        <f>VLOOKUP('full data'!$A62, Sheet11!$A$2:$AF$799, MATCH('full data'!J$1, Sheet11!$A$1:$AF$1, 0), FALSE)</f>
        <v>0.84848484848484851</v>
      </c>
      <c r="K62">
        <f>VLOOKUP('full data'!$A62, Sheet11!$A$2:$AF$799, MATCH('full data'!K$1, Sheet11!$A$1:$AF$1, 0), FALSE)</f>
        <v>-16.82352941176471</v>
      </c>
      <c r="L62">
        <f>VLOOKUP('full data'!$A62, Sheet11!$A$2:$AF$799, MATCH('full data'!L$1, Sheet11!$A$1:$AF$1, 0), FALSE)</f>
        <v>0.70588235294117652</v>
      </c>
      <c r="M62">
        <f>VLOOKUP('full data'!$A62, Sheet11!$A$2:$AF$799, MATCH('full data'!M$1, Sheet11!$A$1:$AF$1, 0), FALSE)</f>
        <v>0.35294117647058831</v>
      </c>
      <c r="N62">
        <f>VLOOKUP('full data'!$A62, Sheet11!$A$2:$AF$799, MATCH('full data'!N$1, Sheet11!$A$1:$AF$1, 0), FALSE)</f>
        <v>0.6470588235294118</v>
      </c>
      <c r="O62">
        <f>VLOOKUP('full data'!$A62, Sheet11!$A$2:$AF$799, MATCH('full data'!O$1, Sheet11!$A$1:$AF$1, 0), FALSE)</f>
        <v>13.705882352941179</v>
      </c>
      <c r="P62">
        <f>VLOOKUP('full data'!$A62, Sheet11!$A$2:$AF$799, MATCH('full data'!P$1, Sheet11!$A$1:$AF$1, 0), FALSE)</f>
        <v>1</v>
      </c>
      <c r="Q62">
        <f>VLOOKUP('full data'!$A62, Sheet11!$A$2:$AF$799, MATCH('full data'!Q$1, Sheet11!$A$1:$AF$1, 0), FALSE)</f>
        <v>1</v>
      </c>
      <c r="R62">
        <f>VLOOKUP('full data'!$A62, Sheet11!$A$2:$AF$799, MATCH('full data'!R$1, Sheet11!$A$1:$AF$1, 0), FALSE)</f>
        <v>4</v>
      </c>
      <c r="S62">
        <f>VLOOKUP('full data'!$A62, Sheet11!$A$2:$AF$799, MATCH('full data'!S$1, Sheet11!$A$1:$AF$1, 0), FALSE)</f>
        <v>13</v>
      </c>
      <c r="T62">
        <f>VLOOKUP('full data'!$A62, Sheet11!$A$2:$AF$799, MATCH('full data'!T$1, Sheet11!$A$1:$AF$1, 0), FALSE)</f>
        <v>0</v>
      </c>
      <c r="U62">
        <f>VLOOKUP('full data'!$A62, Sheet11!$A$2:$AF$799, MATCH('full data'!U$1, Sheet11!$A$1:$AF$1, 0), FALSE)</f>
        <v>0.23529411764705879</v>
      </c>
      <c r="V62">
        <f>VLOOKUP('full data'!$A62, Sheet11!$A$2:$AF$799, MATCH('full data'!V$1, Sheet11!$A$1:$AF$1, 0), FALSE)</f>
        <v>0.58823529411764708</v>
      </c>
      <c r="W62">
        <f>VLOOKUP('full data'!$A62, Sheet11!$A$2:$AF$799, MATCH('full data'!W$1, Sheet11!$A$1:$AF$1, 0), FALSE)</f>
        <v>0.56055363321799312</v>
      </c>
      <c r="X62" t="str">
        <f>VLOOKUP('full data'!$A62, Sheet11!$A$2:$AF$799, MATCH('full data'!X$1, Sheet11!$A$1:$AF$1, 0), FALSE)</f>
        <v>0</v>
      </c>
      <c r="Y62">
        <f>VLOOKUP('full data'!$A62, Sheet11!$A$2:$AF$799, MATCH('full data'!Y$1, Sheet11!$A$1:$AF$1, 0), FALSE)</f>
        <v>4</v>
      </c>
      <c r="Z62" t="str">
        <f>VLOOKUP('full data'!$A62, Sheet11!$A$2:$AF$799, MATCH('full data'!Z$1, Sheet11!$A$1:$AF$1, 0), FALSE)</f>
        <v>NFC West</v>
      </c>
      <c r="AA62" t="s">
        <v>892</v>
      </c>
      <c r="AB62">
        <f>VLOOKUP('full data'!$A62, Sheet11!$A$2:$AF$799, MATCH('full data'!AB$1, Sheet11!$A$1:$AF$1, 0), FALSE)</f>
        <v>0.16129032258064521</v>
      </c>
      <c r="AC62">
        <f>VLOOKUP('full data'!$A62, Sheet11!$A$2:$AF$799, MATCH('full data'!AC$1, Sheet11!$A$1:$AF$1, 0), FALSE)</f>
        <v>0.24</v>
      </c>
      <c r="AD62" t="str">
        <f>VLOOKUP('full data'!$A62, Sheet11!$A$2:$AF$799, MATCH('full data'!AD$1, Sheet11!$A$1:$AF$1, 0), FALSE)</f>
        <v>0</v>
      </c>
      <c r="AE62" t="str">
        <f>VLOOKUP('full data'!$A62, Sheet11!$A$2:$AF$799, MATCH('full data'!AE$1, Sheet11!$A$1:$AF$1, 0), FALSE)</f>
        <v>0</v>
      </c>
      <c r="AF62">
        <f>VLOOKUP('full data'!$A62, Sheet11!$A$2:$AF$799, MATCH('full data'!AF$1, Sheet11!$A$1:$AF$1, 0), FALSE)</f>
        <v>0.29411764705882348</v>
      </c>
      <c r="AG62">
        <f>VLOOKUP('full data'!$A62, Sheet11!$A$2:$AF$799, MATCH('full data'!AG$1, Sheet11!$A$1:$AF$1, 0), FALSE)</f>
        <v>0.5</v>
      </c>
      <c r="AH62" s="3">
        <f>VLOOKUP('full data'!$A62, Sheet11!$A$2:$AF$799, MATCH('full data'!AH$1, Sheet11!$A$1:$AF$1, 0), FALSE)</f>
        <v>1.696130114464812E-4</v>
      </c>
      <c r="AI62" s="2">
        <f t="shared" si="0"/>
        <v>0.14810042888082861</v>
      </c>
      <c r="AJ62" s="2">
        <f>AH62/SUMIFS($AH$2:$AH$799, $B$2:$B$799, B62)</f>
        <v>1.3910660254946083E-4</v>
      </c>
      <c r="AK62">
        <f>IF(AJ62=_xlfn.MAXIFS($AJ$2:$AJ$799, $B$2:$B$799, B62, $AA$2:$AA$799, AA62), 1, 0)</f>
        <v>0</v>
      </c>
      <c r="AL62" s="2">
        <f>AJ62-AI62</f>
        <v>-0.14796132227827916</v>
      </c>
      <c r="AM62">
        <f>IF(AK62=AE62, 1, 0)</f>
        <v>0</v>
      </c>
    </row>
    <row r="63" spans="1:39" hidden="1" x14ac:dyDescent="0.45">
      <c r="A63" t="s">
        <v>852</v>
      </c>
      <c r="B63">
        <v>2023</v>
      </c>
      <c r="C63" t="s">
        <v>108</v>
      </c>
      <c r="D63" t="str">
        <f>VLOOKUP(C63, ids!$A$2:$B$37,2,FALSE)</f>
        <v>Washigngton Redskins</v>
      </c>
      <c r="E63">
        <f>VLOOKUP('full data'!$A63, Sheet11!$A$2:$AF$799, MATCH('full data'!E$1, Sheet11!$A$1:$AF$1, 0), FALSE)</f>
        <v>17</v>
      </c>
      <c r="F63">
        <f>VLOOKUP('full data'!$A63, Sheet11!$A$2:$AF$799, MATCH('full data'!F$1, Sheet11!$A$1:$AF$1, 0), FALSE)</f>
        <v>-5.1461962824076224</v>
      </c>
      <c r="G63">
        <f>VLOOKUP('full data'!$A63, Sheet11!$A$2:$AF$799, MATCH('full data'!G$1, Sheet11!$A$1:$AF$1, 0), FALSE)</f>
        <v>-0.50563821432838207</v>
      </c>
      <c r="H63">
        <f>VLOOKUP('full data'!$A63, Sheet11!$A$2:$AF$799, MATCH('full data'!H$1, Sheet11!$A$1:$AF$1, 0), FALSE)</f>
        <v>1.4563208910656751</v>
      </c>
      <c r="I63">
        <f>VLOOKUP('full data'!$A63, Sheet11!$A$2:$AF$799, MATCH('full data'!I$1, Sheet11!$A$1:$AF$1, 0), FALSE)</f>
        <v>41.235294117647058</v>
      </c>
      <c r="J63">
        <f>VLOOKUP('full data'!$A63, Sheet11!$A$2:$AF$799, MATCH('full data'!J$1, Sheet11!$A$1:$AF$1, 0), FALSE)</f>
        <v>0.79166666666666663</v>
      </c>
      <c r="K63">
        <f>VLOOKUP('full data'!$A63, Sheet11!$A$2:$AF$799, MATCH('full data'!K$1, Sheet11!$A$1:$AF$1, 0), FALSE)</f>
        <v>-26.411764705882351</v>
      </c>
      <c r="L63">
        <f>VLOOKUP('full data'!$A63, Sheet11!$A$2:$AF$799, MATCH('full data'!L$1, Sheet11!$A$1:$AF$1, 0), FALSE)</f>
        <v>1.2352941176470591</v>
      </c>
      <c r="M63">
        <f>VLOOKUP('full data'!$A63, Sheet11!$A$2:$AF$799, MATCH('full data'!M$1, Sheet11!$A$1:$AF$1, 0), FALSE)</f>
        <v>0.58823529411764708</v>
      </c>
      <c r="N63">
        <f>VLOOKUP('full data'!$A63, Sheet11!$A$2:$AF$799, MATCH('full data'!N$1, Sheet11!$A$1:$AF$1, 0), FALSE)</f>
        <v>0.47058823529411759</v>
      </c>
      <c r="O63">
        <f>VLOOKUP('full data'!$A63, Sheet11!$A$2:$AF$799, MATCH('full data'!O$1, Sheet11!$A$1:$AF$1, 0), FALSE)</f>
        <v>9.6470588235294112</v>
      </c>
      <c r="P63">
        <f>VLOOKUP('full data'!$A63, Sheet11!$A$2:$AF$799, MATCH('full data'!P$1, Sheet11!$A$1:$AF$1, 0), FALSE)</f>
        <v>1.588235294117647</v>
      </c>
      <c r="Q63">
        <f>VLOOKUP('full data'!$A63, Sheet11!$A$2:$AF$799, MATCH('full data'!Q$1, Sheet11!$A$1:$AF$1, 0), FALSE)</f>
        <v>1.0588235294117649</v>
      </c>
      <c r="R63">
        <f>VLOOKUP('full data'!$A63, Sheet11!$A$2:$AF$799, MATCH('full data'!R$1, Sheet11!$A$1:$AF$1, 0), FALSE)</f>
        <v>4</v>
      </c>
      <c r="S63">
        <f>VLOOKUP('full data'!$A63, Sheet11!$A$2:$AF$799, MATCH('full data'!S$1, Sheet11!$A$1:$AF$1, 0), FALSE)</f>
        <v>13</v>
      </c>
      <c r="T63">
        <f>VLOOKUP('full data'!$A63, Sheet11!$A$2:$AF$799, MATCH('full data'!T$1, Sheet11!$A$1:$AF$1, 0), FALSE)</f>
        <v>0</v>
      </c>
      <c r="U63">
        <f>VLOOKUP('full data'!$A63, Sheet11!$A$2:$AF$799, MATCH('full data'!U$1, Sheet11!$A$1:$AF$1, 0), FALSE)</f>
        <v>0.23529411764705879</v>
      </c>
      <c r="V63">
        <f>VLOOKUP('full data'!$A63, Sheet11!$A$2:$AF$799, MATCH('full data'!V$1, Sheet11!$A$1:$AF$1, 0), FALSE)</f>
        <v>0.33823529411764708</v>
      </c>
      <c r="W63">
        <f>VLOOKUP('full data'!$A63, Sheet11!$A$2:$AF$799, MATCH('full data'!W$1, Sheet11!$A$1:$AF$1, 0), FALSE)</f>
        <v>0.51211072664359858</v>
      </c>
      <c r="X63" t="str">
        <f>VLOOKUP('full data'!$A63, Sheet11!$A$2:$AF$799, MATCH('full data'!X$1, Sheet11!$A$1:$AF$1, 0), FALSE)</f>
        <v>0</v>
      </c>
      <c r="Y63">
        <f>VLOOKUP('full data'!$A63, Sheet11!$A$2:$AF$799, MATCH('full data'!Y$1, Sheet11!$A$1:$AF$1, 0), FALSE)</f>
        <v>4</v>
      </c>
      <c r="Z63" t="str">
        <f>VLOOKUP('full data'!$A63, Sheet11!$A$2:$AF$799, MATCH('full data'!Z$1, Sheet11!$A$1:$AF$1, 0), FALSE)</f>
        <v>NFC East</v>
      </c>
      <c r="AA63" t="s">
        <v>892</v>
      </c>
      <c r="AB63">
        <f>VLOOKUP('full data'!$A63, Sheet11!$A$2:$AF$799, MATCH('full data'!AB$1, Sheet11!$A$1:$AF$1, 0), FALSE)</f>
        <v>0.1</v>
      </c>
      <c r="AC63">
        <f>VLOOKUP('full data'!$A63, Sheet11!$A$2:$AF$799, MATCH('full data'!AC$1, Sheet11!$A$1:$AF$1, 0), FALSE)</f>
        <v>0.1714285714285714</v>
      </c>
      <c r="AD63" t="str">
        <f>VLOOKUP('full data'!$A63, Sheet11!$A$2:$AF$799, MATCH('full data'!AD$1, Sheet11!$A$1:$AF$1, 0), FALSE)</f>
        <v>0</v>
      </c>
      <c r="AE63" t="str">
        <f>VLOOKUP('full data'!$A63, Sheet11!$A$2:$AF$799, MATCH('full data'!AE$1, Sheet11!$A$1:$AF$1, 0), FALSE)</f>
        <v>0</v>
      </c>
      <c r="AF63">
        <f>VLOOKUP('full data'!$A63, Sheet11!$A$2:$AF$799, MATCH('full data'!AF$1, Sheet11!$A$1:$AF$1, 0), FALSE)</f>
        <v>0.3529411764705882</v>
      </c>
      <c r="AG63">
        <f>VLOOKUP('full data'!$A63, Sheet11!$A$2:$AF$799, MATCH('full data'!AG$1, Sheet11!$A$1:$AF$1, 0), FALSE)</f>
        <v>0.5</v>
      </c>
      <c r="AH63" s="3">
        <f>VLOOKUP('full data'!$A63, Sheet11!$A$2:$AF$799, MATCH('full data'!AH$1, Sheet11!$A$1:$AF$1, 0), FALSE)</f>
        <v>1.6604818032633209E-4</v>
      </c>
      <c r="AI63" s="2">
        <f t="shared" si="0"/>
        <v>0.14810042888082861</v>
      </c>
      <c r="AJ63" s="2">
        <f>AH63/SUMIFS($AH$2:$AH$799, $B$2:$B$799, B63)</f>
        <v>1.3618293801713805E-4</v>
      </c>
      <c r="AK63">
        <f>IF(AJ63=_xlfn.MAXIFS($AJ$2:$AJ$799, $B$2:$B$799, B63, $AA$2:$AA$799, AA63), 1, 0)</f>
        <v>0</v>
      </c>
      <c r="AL63" s="2">
        <f>AJ63-AI63</f>
        <v>-0.14796424594281146</v>
      </c>
      <c r="AM63">
        <f>IF(AK63=AE63, 1, 0)</f>
        <v>0</v>
      </c>
    </row>
    <row r="64" spans="1:39" hidden="1" x14ac:dyDescent="0.45">
      <c r="A64" t="s">
        <v>842</v>
      </c>
      <c r="B64">
        <v>2023</v>
      </c>
      <c r="C64" t="s">
        <v>81</v>
      </c>
      <c r="D64" t="str">
        <f>VLOOKUP(C64, ids!$A$2:$B$37,2,FALSE)</f>
        <v>New England Patriots</v>
      </c>
      <c r="E64">
        <f>VLOOKUP('full data'!$A64, Sheet11!$A$2:$AF$799, MATCH('full data'!E$1, Sheet11!$A$1:$AF$1, 0), FALSE)</f>
        <v>17</v>
      </c>
      <c r="F64">
        <f>VLOOKUP('full data'!$A64, Sheet11!$A$2:$AF$799, MATCH('full data'!F$1, Sheet11!$A$1:$AF$1, 0), FALSE)</f>
        <v>-8.1048486041800931</v>
      </c>
      <c r="G64">
        <f>VLOOKUP('full data'!$A64, Sheet11!$A$2:$AF$799, MATCH('full data'!G$1, Sheet11!$A$1:$AF$1, 0), FALSE)</f>
        <v>-2.2096619320100261</v>
      </c>
      <c r="H64">
        <f>VLOOKUP('full data'!$A64, Sheet11!$A$2:$AF$799, MATCH('full data'!H$1, Sheet11!$A$1:$AF$1, 0), FALSE)</f>
        <v>-3.689617633977897</v>
      </c>
      <c r="I64">
        <f>VLOOKUP('full data'!$A64, Sheet11!$A$2:$AF$799, MATCH('full data'!I$1, Sheet11!$A$1:$AF$1, 0), FALSE)</f>
        <v>39.764705882352942</v>
      </c>
      <c r="J64">
        <f>VLOOKUP('full data'!$A64, Sheet11!$A$2:$AF$799, MATCH('full data'!J$1, Sheet11!$A$1:$AF$1, 0), FALSE)</f>
        <v>0.64</v>
      </c>
      <c r="K64">
        <f>VLOOKUP('full data'!$A64, Sheet11!$A$2:$AF$799, MATCH('full data'!K$1, Sheet11!$A$1:$AF$1, 0), FALSE)</f>
        <v>-19</v>
      </c>
      <c r="L64">
        <f>VLOOKUP('full data'!$A64, Sheet11!$A$2:$AF$799, MATCH('full data'!L$1, Sheet11!$A$1:$AF$1, 0), FALSE)</f>
        <v>1.2352941176470591</v>
      </c>
      <c r="M64">
        <f>VLOOKUP('full data'!$A64, Sheet11!$A$2:$AF$799, MATCH('full data'!M$1, Sheet11!$A$1:$AF$1, 0), FALSE)</f>
        <v>0.47058823529411759</v>
      </c>
      <c r="N64">
        <f>VLOOKUP('full data'!$A64, Sheet11!$A$2:$AF$799, MATCH('full data'!N$1, Sheet11!$A$1:$AF$1, 0), FALSE)</f>
        <v>0.58823529411764708</v>
      </c>
      <c r="O64">
        <f>VLOOKUP('full data'!$A64, Sheet11!$A$2:$AF$799, MATCH('full data'!O$1, Sheet11!$A$1:$AF$1, 0), FALSE)</f>
        <v>14.58823529411765</v>
      </c>
      <c r="P64">
        <f>VLOOKUP('full data'!$A64, Sheet11!$A$2:$AF$799, MATCH('full data'!P$1, Sheet11!$A$1:$AF$1, 0), FALSE)</f>
        <v>1.470588235294118</v>
      </c>
      <c r="Q64">
        <f>VLOOKUP('full data'!$A64, Sheet11!$A$2:$AF$799, MATCH('full data'!Q$1, Sheet11!$A$1:$AF$1, 0), FALSE)</f>
        <v>1.0588235294117649</v>
      </c>
      <c r="R64">
        <f>VLOOKUP('full data'!$A64, Sheet11!$A$2:$AF$799, MATCH('full data'!R$1, Sheet11!$A$1:$AF$1, 0), FALSE)</f>
        <v>4</v>
      </c>
      <c r="S64">
        <f>VLOOKUP('full data'!$A64, Sheet11!$A$2:$AF$799, MATCH('full data'!S$1, Sheet11!$A$1:$AF$1, 0), FALSE)</f>
        <v>13</v>
      </c>
      <c r="T64">
        <f>VLOOKUP('full data'!$A64, Sheet11!$A$2:$AF$799, MATCH('full data'!T$1, Sheet11!$A$1:$AF$1, 0), FALSE)</f>
        <v>0</v>
      </c>
      <c r="U64">
        <f>VLOOKUP('full data'!$A64, Sheet11!$A$2:$AF$799, MATCH('full data'!U$1, Sheet11!$A$1:$AF$1, 0), FALSE)</f>
        <v>0.23529411764705879</v>
      </c>
      <c r="V64">
        <f>VLOOKUP('full data'!$A64, Sheet11!$A$2:$AF$799, MATCH('full data'!V$1, Sheet11!$A$1:$AF$1, 0), FALSE)</f>
        <v>0.52941176470588236</v>
      </c>
      <c r="W64">
        <f>VLOOKUP('full data'!$A64, Sheet11!$A$2:$AF$799, MATCH('full data'!W$1, Sheet11!$A$1:$AF$1, 0), FALSE)</f>
        <v>0.52249134948096887</v>
      </c>
      <c r="X64" t="str">
        <f>VLOOKUP('full data'!$A64, Sheet11!$A$2:$AF$799, MATCH('full data'!X$1, Sheet11!$A$1:$AF$1, 0), FALSE)</f>
        <v>0</v>
      </c>
      <c r="Y64">
        <f>VLOOKUP('full data'!$A64, Sheet11!$A$2:$AF$799, MATCH('full data'!Y$1, Sheet11!$A$1:$AF$1, 0), FALSE)</f>
        <v>4</v>
      </c>
      <c r="Z64" t="str">
        <f>VLOOKUP('full data'!$A64, Sheet11!$A$2:$AF$799, MATCH('full data'!Z$1, Sheet11!$A$1:$AF$1, 0), FALSE)</f>
        <v>AFC East</v>
      </c>
      <c r="AA64" t="s">
        <v>891</v>
      </c>
      <c r="AB64">
        <f>VLOOKUP('full data'!$A64, Sheet11!$A$2:$AF$799, MATCH('full data'!AB$1, Sheet11!$A$1:$AF$1, 0), FALSE)</f>
        <v>4.7619047619047623E-2</v>
      </c>
      <c r="AC64">
        <f>VLOOKUP('full data'!$A64, Sheet11!$A$2:$AF$799, MATCH('full data'!AC$1, Sheet11!$A$1:$AF$1, 0), FALSE)</f>
        <v>0.1153846153846154</v>
      </c>
      <c r="AD64" t="str">
        <f>VLOOKUP('full data'!$A64, Sheet11!$A$2:$AF$799, MATCH('full data'!AD$1, Sheet11!$A$1:$AF$1, 0), FALSE)</f>
        <v>0</v>
      </c>
      <c r="AE64" t="str">
        <f>VLOOKUP('full data'!$A64, Sheet11!$A$2:$AF$799, MATCH('full data'!AE$1, Sheet11!$A$1:$AF$1, 0), FALSE)</f>
        <v>0</v>
      </c>
      <c r="AF64">
        <f>VLOOKUP('full data'!$A64, Sheet11!$A$2:$AF$799, MATCH('full data'!AF$1, Sheet11!$A$1:$AF$1, 0), FALSE)</f>
        <v>0.23529411764705879</v>
      </c>
      <c r="AG64">
        <f>VLOOKUP('full data'!$A64, Sheet11!$A$2:$AF$799, MATCH('full data'!AG$1, Sheet11!$A$1:$AF$1, 0), FALSE)</f>
        <v>0.5</v>
      </c>
      <c r="AH64" s="3">
        <f>VLOOKUP('full data'!$A64, Sheet11!$A$2:$AF$799, MATCH('full data'!AH$1, Sheet11!$A$1:$AF$1, 0), FALSE)</f>
        <v>9.4659793346838625E-5</v>
      </c>
      <c r="AI64" s="2">
        <f t="shared" si="0"/>
        <v>0.28029078529124468</v>
      </c>
      <c r="AJ64" s="2">
        <f>AH64/SUMIFS($AH$2:$AH$799, $B$2:$B$799, B64)</f>
        <v>7.7634387469546664E-5</v>
      </c>
      <c r="AK64">
        <f>IF(AJ64=_xlfn.MAXIFS($AJ$2:$AJ$799, $B$2:$B$799, B64, $AA$2:$AA$799, AA64), 1, 0)</f>
        <v>0</v>
      </c>
      <c r="AL64" s="2">
        <f>AJ64-AI64</f>
        <v>-0.28021315090377513</v>
      </c>
      <c r="AM64">
        <f>IF(AK64=AE64, 1, 0)</f>
        <v>0</v>
      </c>
    </row>
    <row r="65" spans="1:39" hidden="1" x14ac:dyDescent="0.45">
      <c r="A65" t="s">
        <v>825</v>
      </c>
      <c r="B65">
        <v>2023</v>
      </c>
      <c r="C65" t="s">
        <v>48</v>
      </c>
      <c r="D65" t="str">
        <f>VLOOKUP(C65, ids!$A$2:$B$37,2,FALSE)</f>
        <v>Carolina Panthers</v>
      </c>
      <c r="E65">
        <f>VLOOKUP('full data'!$A65, Sheet11!$A$2:$AF$799, MATCH('full data'!E$1, Sheet11!$A$1:$AF$1, 0), FALSE)</f>
        <v>17</v>
      </c>
      <c r="F65">
        <f>VLOOKUP('full data'!$A65, Sheet11!$A$2:$AF$799, MATCH('full data'!F$1, Sheet11!$A$1:$AF$1, 0), FALSE)</f>
        <v>-9.2156588638366159</v>
      </c>
      <c r="G65">
        <f>VLOOKUP('full data'!$A65, Sheet11!$A$2:$AF$799, MATCH('full data'!G$1, Sheet11!$A$1:$AF$1, 0), FALSE)</f>
        <v>-1.955465565501183</v>
      </c>
      <c r="H65">
        <f>VLOOKUP('full data'!$A65, Sheet11!$A$2:$AF$799, MATCH('full data'!H$1, Sheet11!$A$1:$AF$1, 0), FALSE)</f>
        <v>0.69392000910789964</v>
      </c>
      <c r="I65">
        <f>VLOOKUP('full data'!$A65, Sheet11!$A$2:$AF$799, MATCH('full data'!I$1, Sheet11!$A$1:$AF$1, 0), FALSE)</f>
        <v>49.705882352941167</v>
      </c>
      <c r="J65">
        <f>VLOOKUP('full data'!$A65, Sheet11!$A$2:$AF$799, MATCH('full data'!J$1, Sheet11!$A$1:$AF$1, 0), FALSE)</f>
        <v>0.83333333333333337</v>
      </c>
      <c r="K65">
        <f>VLOOKUP('full data'!$A65, Sheet11!$A$2:$AF$799, MATCH('full data'!K$1, Sheet11!$A$1:$AF$1, 0), FALSE)</f>
        <v>-29.647058823529409</v>
      </c>
      <c r="L65">
        <f>VLOOKUP('full data'!$A65, Sheet11!$A$2:$AF$799, MATCH('full data'!L$1, Sheet11!$A$1:$AF$1, 0), FALSE)</f>
        <v>0.58823529411764708</v>
      </c>
      <c r="M65">
        <f>VLOOKUP('full data'!$A65, Sheet11!$A$2:$AF$799, MATCH('full data'!M$1, Sheet11!$A$1:$AF$1, 0), FALSE)</f>
        <v>0.1764705882352941</v>
      </c>
      <c r="N65">
        <f>VLOOKUP('full data'!$A65, Sheet11!$A$2:$AF$799, MATCH('full data'!N$1, Sheet11!$A$1:$AF$1, 0), FALSE)</f>
        <v>0.47058823529411759</v>
      </c>
      <c r="O65">
        <f>VLOOKUP('full data'!$A65, Sheet11!$A$2:$AF$799, MATCH('full data'!O$1, Sheet11!$A$1:$AF$1, 0), FALSE)</f>
        <v>11.352941176470591</v>
      </c>
      <c r="P65">
        <f>VLOOKUP('full data'!$A65, Sheet11!$A$2:$AF$799, MATCH('full data'!P$1, Sheet11!$A$1:$AF$1, 0), FALSE)</f>
        <v>1.117647058823529</v>
      </c>
      <c r="Q65">
        <f>VLOOKUP('full data'!$A65, Sheet11!$A$2:$AF$799, MATCH('full data'!Q$1, Sheet11!$A$1:$AF$1, 0), FALSE)</f>
        <v>0.6470588235294118</v>
      </c>
      <c r="R65">
        <f>VLOOKUP('full data'!$A65, Sheet11!$A$2:$AF$799, MATCH('full data'!R$1, Sheet11!$A$1:$AF$1, 0), FALSE)</f>
        <v>2</v>
      </c>
      <c r="S65">
        <f>VLOOKUP('full data'!$A65, Sheet11!$A$2:$AF$799, MATCH('full data'!S$1, Sheet11!$A$1:$AF$1, 0), FALSE)</f>
        <v>15</v>
      </c>
      <c r="T65">
        <f>VLOOKUP('full data'!$A65, Sheet11!$A$2:$AF$799, MATCH('full data'!T$1, Sheet11!$A$1:$AF$1, 0), FALSE)</f>
        <v>0</v>
      </c>
      <c r="U65">
        <f>VLOOKUP('full data'!$A65, Sheet11!$A$2:$AF$799, MATCH('full data'!U$1, Sheet11!$A$1:$AF$1, 0), FALSE)</f>
        <v>0.1176470588235294</v>
      </c>
      <c r="V65">
        <f>VLOOKUP('full data'!$A65, Sheet11!$A$2:$AF$799, MATCH('full data'!V$1, Sheet11!$A$1:$AF$1, 0), FALSE)</f>
        <v>0.5</v>
      </c>
      <c r="W65">
        <f>VLOOKUP('full data'!$A65, Sheet11!$A$2:$AF$799, MATCH('full data'!W$1, Sheet11!$A$1:$AF$1, 0), FALSE)</f>
        <v>0.52249134948096887</v>
      </c>
      <c r="X65" t="str">
        <f>VLOOKUP('full data'!$A65, Sheet11!$A$2:$AF$799, MATCH('full data'!X$1, Sheet11!$A$1:$AF$1, 0), FALSE)</f>
        <v>0</v>
      </c>
      <c r="Y65">
        <f>VLOOKUP('full data'!$A65, Sheet11!$A$2:$AF$799, MATCH('full data'!Y$1, Sheet11!$A$1:$AF$1, 0), FALSE)</f>
        <v>4</v>
      </c>
      <c r="Z65" t="str">
        <f>VLOOKUP('full data'!$A65, Sheet11!$A$2:$AF$799, MATCH('full data'!Z$1, Sheet11!$A$1:$AF$1, 0), FALSE)</f>
        <v>NFC South</v>
      </c>
      <c r="AA65" t="s">
        <v>892</v>
      </c>
      <c r="AB65">
        <f>VLOOKUP('full data'!$A65, Sheet11!$A$2:$AF$799, MATCH('full data'!AB$1, Sheet11!$A$1:$AF$1, 0), FALSE)</f>
        <v>0.1</v>
      </c>
      <c r="AC65">
        <f>VLOOKUP('full data'!$A65, Sheet11!$A$2:$AF$799, MATCH('full data'!AC$1, Sheet11!$A$1:$AF$1, 0), FALSE)</f>
        <v>0.2608695652173913</v>
      </c>
      <c r="AD65" t="str">
        <f>VLOOKUP('full data'!$A65, Sheet11!$A$2:$AF$799, MATCH('full data'!AD$1, Sheet11!$A$1:$AF$1, 0), FALSE)</f>
        <v>0</v>
      </c>
      <c r="AE65" t="str">
        <f>VLOOKUP('full data'!$A65, Sheet11!$A$2:$AF$799, MATCH('full data'!AE$1, Sheet11!$A$1:$AF$1, 0), FALSE)</f>
        <v>0</v>
      </c>
      <c r="AF65">
        <f>VLOOKUP('full data'!$A65, Sheet11!$A$2:$AF$799, MATCH('full data'!AF$1, Sheet11!$A$1:$AF$1, 0), FALSE)</f>
        <v>0.52941176470588247</v>
      </c>
      <c r="AG65">
        <f>VLOOKUP('full data'!$A65, Sheet11!$A$2:$AF$799, MATCH('full data'!AG$1, Sheet11!$A$1:$AF$1, 0), FALSE)</f>
        <v>0.5</v>
      </c>
      <c r="AH65" s="3">
        <f>VLOOKUP('full data'!$A65, Sheet11!$A$2:$AF$799, MATCH('full data'!AH$1, Sheet11!$A$1:$AF$1, 0), FALSE)</f>
        <v>4.8103698988870118E-5</v>
      </c>
      <c r="AI65" s="2">
        <f t="shared" si="0"/>
        <v>0.14810042888082861</v>
      </c>
      <c r="AJ65" s="2">
        <f>AH65/SUMIFS($AH$2:$AH$799, $B$2:$B$799, B65)</f>
        <v>3.9451820820450853E-5</v>
      </c>
      <c r="AK65">
        <f>IF(AJ65=_xlfn.MAXIFS($AJ$2:$AJ$799, $B$2:$B$799, B65, $AA$2:$AA$799, AA65), 1, 0)</f>
        <v>0</v>
      </c>
      <c r="AL65" s="2">
        <f>AJ65-AI65</f>
        <v>-0.14806097706000815</v>
      </c>
      <c r="AM65">
        <f>IF(AK65=AE65, 1, 0)</f>
        <v>0</v>
      </c>
    </row>
    <row r="66" spans="1:39" x14ac:dyDescent="0.45">
      <c r="A66" t="s">
        <v>814</v>
      </c>
      <c r="B66">
        <v>2022</v>
      </c>
      <c r="C66" t="s">
        <v>92</v>
      </c>
      <c r="D66" t="str">
        <f>VLOOKUP(C66, ids!$A$2:$B$37,2,FALSE)</f>
        <v>Philadelphia Eagles</v>
      </c>
      <c r="E66">
        <f>VLOOKUP('full data'!$A66, Sheet11!$A$2:$AF$799, MATCH('full data'!E$1, Sheet11!$A$1:$AF$1, 0), FALSE)</f>
        <v>17</v>
      </c>
      <c r="F66">
        <f>VLOOKUP('full data'!$A66, Sheet11!$A$2:$AF$799, MATCH('full data'!F$1, Sheet11!$A$1:$AF$1, 0), FALSE)</f>
        <v>4.6291540346615232</v>
      </c>
      <c r="G66">
        <f>VLOOKUP('full data'!$A66, Sheet11!$A$2:$AF$799, MATCH('full data'!G$1, Sheet11!$A$1:$AF$1, 0), FALSE)</f>
        <v>3.082902383838158</v>
      </c>
      <c r="H66">
        <f>VLOOKUP('full data'!$A66, Sheet11!$A$2:$AF$799, MATCH('full data'!H$1, Sheet11!$A$1:$AF$1, 0), FALSE)</f>
        <v>8.0607508378331243</v>
      </c>
      <c r="I66">
        <f>VLOOKUP('full data'!$A66, Sheet11!$A$2:$AF$799, MATCH('full data'!I$1, Sheet11!$A$1:$AF$1, 0), FALSE)</f>
        <v>40.117647058823529</v>
      </c>
      <c r="J66">
        <f>VLOOKUP('full data'!$A66, Sheet11!$A$2:$AF$799, MATCH('full data'!J$1, Sheet11!$A$1:$AF$1, 0), FALSE)</f>
        <v>0.88</v>
      </c>
      <c r="K66">
        <f>VLOOKUP('full data'!$A66, Sheet11!$A$2:$AF$799, MATCH('full data'!K$1, Sheet11!$A$1:$AF$1, 0), FALSE)</f>
        <v>-15.23529411764706</v>
      </c>
      <c r="L66">
        <f>VLOOKUP('full data'!$A66, Sheet11!$A$2:$AF$799, MATCH('full data'!L$1, Sheet11!$A$1:$AF$1, 0), FALSE)</f>
        <v>0.52941176470588236</v>
      </c>
      <c r="M66">
        <f>VLOOKUP('full data'!$A66, Sheet11!$A$2:$AF$799, MATCH('full data'!M$1, Sheet11!$A$1:$AF$1, 0), FALSE)</f>
        <v>0.58823529411764708</v>
      </c>
      <c r="N66">
        <f>VLOOKUP('full data'!$A66, Sheet11!$A$2:$AF$799, MATCH('full data'!N$1, Sheet11!$A$1:$AF$1, 0), FALSE)</f>
        <v>1</v>
      </c>
      <c r="O66">
        <f>VLOOKUP('full data'!$A66, Sheet11!$A$2:$AF$799, MATCH('full data'!O$1, Sheet11!$A$1:$AF$1, 0), FALSE)</f>
        <v>28.235294117647062</v>
      </c>
      <c r="P66">
        <f>VLOOKUP('full data'!$A66, Sheet11!$A$2:$AF$799, MATCH('full data'!P$1, Sheet11!$A$1:$AF$1, 0), FALSE)</f>
        <v>0.76470588235294124</v>
      </c>
      <c r="Q66">
        <f>VLOOKUP('full data'!$A66, Sheet11!$A$2:$AF$799, MATCH('full data'!Q$1, Sheet11!$A$1:$AF$1, 0), FALSE)</f>
        <v>1.588235294117647</v>
      </c>
      <c r="R66">
        <f>VLOOKUP('full data'!$A66, Sheet11!$A$2:$AF$799, MATCH('full data'!R$1, Sheet11!$A$1:$AF$1, 0), FALSE)</f>
        <v>14</v>
      </c>
      <c r="S66">
        <f>VLOOKUP('full data'!$A66, Sheet11!$A$2:$AF$799, MATCH('full data'!S$1, Sheet11!$A$1:$AF$1, 0), FALSE)</f>
        <v>3</v>
      </c>
      <c r="T66">
        <f>VLOOKUP('full data'!$A66, Sheet11!$A$2:$AF$799, MATCH('full data'!T$1, Sheet11!$A$1:$AF$1, 0), FALSE)</f>
        <v>0</v>
      </c>
      <c r="U66">
        <f>VLOOKUP('full data'!$A66, Sheet11!$A$2:$AF$799, MATCH('full data'!U$1, Sheet11!$A$1:$AF$1, 0), FALSE)</f>
        <v>0.82352941176470584</v>
      </c>
      <c r="V66">
        <f>VLOOKUP('full data'!$A66, Sheet11!$A$2:$AF$799, MATCH('full data'!V$1, Sheet11!$A$1:$AF$1, 0), FALSE)</f>
        <v>0.46008403361344541</v>
      </c>
      <c r="W66">
        <f>VLOOKUP('full data'!$A66, Sheet11!$A$2:$AF$799, MATCH('full data'!W$1, Sheet11!$A$1:$AF$1, 0), FALSE)</f>
        <v>0.47404844290657439</v>
      </c>
      <c r="X66" t="str">
        <f>VLOOKUP('full data'!$A66, Sheet11!$A$2:$AF$799, MATCH('full data'!X$1, Sheet11!$A$1:$AF$1, 0), FALSE)</f>
        <v>1</v>
      </c>
      <c r="Y66">
        <f>VLOOKUP('full data'!$A66, Sheet11!$A$2:$AF$799, MATCH('full data'!Y$1, Sheet11!$A$1:$AF$1, 0), FALSE)</f>
        <v>1</v>
      </c>
      <c r="Z66" t="str">
        <f>VLOOKUP('full data'!$A66, Sheet11!$A$2:$AF$799, MATCH('full data'!Z$1, Sheet11!$A$1:$AF$1, 0), FALSE)</f>
        <v>NFC East</v>
      </c>
      <c r="AA66" t="s">
        <v>892</v>
      </c>
      <c r="AB66">
        <f>VLOOKUP('full data'!$A66, Sheet11!$A$2:$AF$799, MATCH('full data'!AB$1, Sheet11!$A$1:$AF$1, 0), FALSE)</f>
        <v>0.28333333333333333</v>
      </c>
      <c r="AC66">
        <f>VLOOKUP('full data'!$A66, Sheet11!$A$2:$AF$799, MATCH('full data'!AC$1, Sheet11!$A$1:$AF$1, 0), FALSE)</f>
        <v>0.17582417582417581</v>
      </c>
      <c r="AD66" t="str">
        <f>VLOOKUP('full data'!$A66, Sheet11!$A$2:$AF$799, MATCH('full data'!AD$1, Sheet11!$A$1:$AF$1, 0), FALSE)</f>
        <v>0</v>
      </c>
      <c r="AE66" t="str">
        <f>VLOOKUP('full data'!$A66, Sheet11!$A$2:$AF$799, MATCH('full data'!AE$1, Sheet11!$A$1:$AF$1, 0), FALSE)</f>
        <v>1</v>
      </c>
      <c r="AF66">
        <f>VLOOKUP('full data'!$A66, Sheet11!$A$2:$AF$799, MATCH('full data'!AF$1, Sheet11!$A$1:$AF$1, 0), FALSE)</f>
        <v>0.23529411764705879</v>
      </c>
      <c r="AG66">
        <f>VLOOKUP('full data'!$A66, Sheet11!$A$2:$AF$799, MATCH('full data'!AG$1, Sheet11!$A$1:$AF$1, 0), FALSE)</f>
        <v>9.5</v>
      </c>
      <c r="AH66" s="3">
        <f>VLOOKUP('full data'!$A66, Sheet11!$A$2:$AF$799, MATCH('full data'!AH$1, Sheet11!$A$1:$AF$1, 0), FALSE)</f>
        <v>0.74660624652370755</v>
      </c>
      <c r="AI66" s="2">
        <f t="shared" si="0"/>
        <v>0.74660624652370755</v>
      </c>
      <c r="AJ66" s="2">
        <f>AH66/SUMIFS($AH$2:$AH$799, $B$2:$B$799, B66)</f>
        <v>0.27992483534355028</v>
      </c>
      <c r="AK66">
        <f>IF(AJ66=_xlfn.MAXIFS($AJ$2:$AJ$799, $B$2:$B$799, B66, $AA$2:$AA$799, AA66), 1, 0)</f>
        <v>1</v>
      </c>
      <c r="AL66" s="2">
        <f>AJ66-AI66</f>
        <v>-0.46668141118015727</v>
      </c>
      <c r="AM66">
        <f>IF(AK66=AE66, 1, 0)</f>
        <v>0</v>
      </c>
    </row>
    <row r="67" spans="1:39" x14ac:dyDescent="0.45">
      <c r="A67" t="s">
        <v>804</v>
      </c>
      <c r="B67">
        <v>2022</v>
      </c>
      <c r="C67" t="s">
        <v>74</v>
      </c>
      <c r="D67" t="str">
        <f>VLOOKUP(C67, ids!$A$2:$B$37,2,FALSE)</f>
        <v>Kansas City Chiefs</v>
      </c>
      <c r="E67">
        <f>VLOOKUP('full data'!$A67, Sheet11!$A$2:$AF$799, MATCH('full data'!E$1, Sheet11!$A$1:$AF$1, 0), FALSE)</f>
        <v>17</v>
      </c>
      <c r="F67">
        <f>VLOOKUP('full data'!$A67, Sheet11!$A$2:$AF$799, MATCH('full data'!F$1, Sheet11!$A$1:$AF$1, 0), FALSE)</f>
        <v>11.04247676431422</v>
      </c>
      <c r="G67">
        <f>VLOOKUP('full data'!$A67, Sheet11!$A$2:$AF$799, MATCH('full data'!G$1, Sheet11!$A$1:$AF$1, 0), FALSE)</f>
        <v>0.898385682852198</v>
      </c>
      <c r="H67">
        <f>VLOOKUP('full data'!$A67, Sheet11!$A$2:$AF$799, MATCH('full data'!H$1, Sheet11!$A$1:$AF$1, 0), FALSE)</f>
        <v>13.93868038671731</v>
      </c>
      <c r="I67">
        <f>VLOOKUP('full data'!$A67, Sheet11!$A$2:$AF$799, MATCH('full data'!I$1, Sheet11!$A$1:$AF$1, 0), FALSE)</f>
        <v>49.294117647058833</v>
      </c>
      <c r="J67">
        <f>VLOOKUP('full data'!$A67, Sheet11!$A$2:$AF$799, MATCH('full data'!J$1, Sheet11!$A$1:$AF$1, 0), FALSE)</f>
        <v>0.75</v>
      </c>
      <c r="K67">
        <f>VLOOKUP('full data'!$A67, Sheet11!$A$2:$AF$799, MATCH('full data'!K$1, Sheet11!$A$1:$AF$1, 0), FALSE)</f>
        <v>-11.058823529411759</v>
      </c>
      <c r="L67">
        <f>VLOOKUP('full data'!$A67, Sheet11!$A$2:$AF$799, MATCH('full data'!L$1, Sheet11!$A$1:$AF$1, 0), FALSE)</f>
        <v>0.70588235294117652</v>
      </c>
      <c r="M67">
        <f>VLOOKUP('full data'!$A67, Sheet11!$A$2:$AF$799, MATCH('full data'!M$1, Sheet11!$A$1:$AF$1, 0), FALSE)</f>
        <v>0.52941176470588236</v>
      </c>
      <c r="N67">
        <f>VLOOKUP('full data'!$A67, Sheet11!$A$2:$AF$799, MATCH('full data'!N$1, Sheet11!$A$1:$AF$1, 0), FALSE)</f>
        <v>0.6470588235294118</v>
      </c>
      <c r="O67">
        <f>VLOOKUP('full data'!$A67, Sheet11!$A$2:$AF$799, MATCH('full data'!O$1, Sheet11!$A$1:$AF$1, 0), FALSE)</f>
        <v>22.82352941176471</v>
      </c>
      <c r="P67">
        <f>VLOOKUP('full data'!$A67, Sheet11!$A$2:$AF$799, MATCH('full data'!P$1, Sheet11!$A$1:$AF$1, 0), FALSE)</f>
        <v>0.82352941176470595</v>
      </c>
      <c r="Q67">
        <f>VLOOKUP('full data'!$A67, Sheet11!$A$2:$AF$799, MATCH('full data'!Q$1, Sheet11!$A$1:$AF$1, 0), FALSE)</f>
        <v>1.1764705882352939</v>
      </c>
      <c r="R67">
        <f>VLOOKUP('full data'!$A67, Sheet11!$A$2:$AF$799, MATCH('full data'!R$1, Sheet11!$A$1:$AF$1, 0), FALSE)</f>
        <v>14</v>
      </c>
      <c r="S67">
        <f>VLOOKUP('full data'!$A67, Sheet11!$A$2:$AF$799, MATCH('full data'!S$1, Sheet11!$A$1:$AF$1, 0), FALSE)</f>
        <v>3</v>
      </c>
      <c r="T67">
        <f>VLOOKUP('full data'!$A67, Sheet11!$A$2:$AF$799, MATCH('full data'!T$1, Sheet11!$A$1:$AF$1, 0), FALSE)</f>
        <v>0</v>
      </c>
      <c r="U67">
        <f>VLOOKUP('full data'!$A67, Sheet11!$A$2:$AF$799, MATCH('full data'!U$1, Sheet11!$A$1:$AF$1, 0), FALSE)</f>
        <v>0.82352941176470584</v>
      </c>
      <c r="V67">
        <f>VLOOKUP('full data'!$A67, Sheet11!$A$2:$AF$799, MATCH('full data'!V$1, Sheet11!$A$1:$AF$1, 0), FALSE)</f>
        <v>0.42226890756302521</v>
      </c>
      <c r="W67">
        <f>VLOOKUP('full data'!$A67, Sheet11!$A$2:$AF$799, MATCH('full data'!W$1, Sheet11!$A$1:$AF$1, 0), FALSE)</f>
        <v>0.45296167247386759</v>
      </c>
      <c r="X67" t="str">
        <f>VLOOKUP('full data'!$A67, Sheet11!$A$2:$AF$799, MATCH('full data'!X$1, Sheet11!$A$1:$AF$1, 0), FALSE)</f>
        <v>1</v>
      </c>
      <c r="Y67">
        <f>VLOOKUP('full data'!$A67, Sheet11!$A$2:$AF$799, MATCH('full data'!Y$1, Sheet11!$A$1:$AF$1, 0), FALSE)</f>
        <v>1</v>
      </c>
      <c r="Z67" t="str">
        <f>VLOOKUP('full data'!$A67, Sheet11!$A$2:$AF$799, MATCH('full data'!Z$1, Sheet11!$A$1:$AF$1, 0), FALSE)</f>
        <v>AFC West</v>
      </c>
      <c r="AA67" t="s">
        <v>891</v>
      </c>
      <c r="AB67">
        <f>VLOOKUP('full data'!$A67, Sheet11!$A$2:$AF$799, MATCH('full data'!AB$1, Sheet11!$A$1:$AF$1, 0), FALSE)</f>
        <v>0.2293577981651376</v>
      </c>
      <c r="AC67">
        <f>VLOOKUP('full data'!$A67, Sheet11!$A$2:$AF$799, MATCH('full data'!AC$1, Sheet11!$A$1:$AF$1, 0), FALSE)</f>
        <v>0.30701754385964908</v>
      </c>
      <c r="AD67" t="str">
        <f>VLOOKUP('full data'!$A67, Sheet11!$A$2:$AF$799, MATCH('full data'!AD$1, Sheet11!$A$1:$AF$1, 0), FALSE)</f>
        <v>1</v>
      </c>
      <c r="AE67" t="str">
        <f>VLOOKUP('full data'!$A67, Sheet11!$A$2:$AF$799, MATCH('full data'!AE$1, Sheet11!$A$1:$AF$1, 0), FALSE)</f>
        <v>1</v>
      </c>
      <c r="AF67">
        <f>VLOOKUP('full data'!$A67, Sheet11!$A$2:$AF$799, MATCH('full data'!AF$1, Sheet11!$A$1:$AF$1, 0), FALSE)</f>
        <v>0.1176470588235294</v>
      </c>
      <c r="AG67">
        <f>VLOOKUP('full data'!$A67, Sheet11!$A$2:$AF$799, MATCH('full data'!AG$1, Sheet11!$A$1:$AF$1, 0), FALSE)</f>
        <v>9.5</v>
      </c>
      <c r="AH67" s="3">
        <f>VLOOKUP('full data'!$A67, Sheet11!$A$2:$AF$799, MATCH('full data'!AH$1, Sheet11!$A$1:$AF$1, 0), FALSE)</f>
        <v>0.50223938584451555</v>
      </c>
      <c r="AI67" s="2">
        <f t="shared" ref="AI67:AI130" si="1">_xlfn.MAXIFS($AH$2:$AH$799, $B$2:$B$799, B67, $AA$2:$AA$799,AA67)</f>
        <v>0.50223938584451555</v>
      </c>
      <c r="AJ67" s="2">
        <f>AH67/SUMIFS($AH$2:$AH$799, $B$2:$B$799, B67)</f>
        <v>0.18830444834901014</v>
      </c>
      <c r="AK67">
        <f>IF(AJ67=_xlfn.MAXIFS($AJ$2:$AJ$799, $B$2:$B$799, B67, $AA$2:$AA$799, AA67), 1, 0)</f>
        <v>1</v>
      </c>
      <c r="AL67" s="2">
        <f>AJ67-AI67</f>
        <v>-0.31393493749550538</v>
      </c>
      <c r="AM67">
        <f>IF(AK67=AE67, 1, 0)</f>
        <v>0</v>
      </c>
    </row>
    <row r="68" spans="1:39" hidden="1" x14ac:dyDescent="0.45">
      <c r="A68" t="s">
        <v>792</v>
      </c>
      <c r="B68">
        <v>2022</v>
      </c>
      <c r="C68" t="s">
        <v>45</v>
      </c>
      <c r="D68" t="str">
        <f>VLOOKUP(C68, ids!$A$2:$B$37,2,FALSE)</f>
        <v>Buffalo Bills</v>
      </c>
      <c r="E68">
        <f>VLOOKUP('full data'!$A68, Sheet11!$A$2:$AF$799, MATCH('full data'!E$1, Sheet11!$A$1:$AF$1, 0), FALSE)</f>
        <v>16</v>
      </c>
      <c r="F68">
        <f>VLOOKUP('full data'!$A68, Sheet11!$A$2:$AF$799, MATCH('full data'!F$1, Sheet11!$A$1:$AF$1, 0), FALSE)</f>
        <v>5.996009495778063</v>
      </c>
      <c r="G68">
        <f>VLOOKUP('full data'!$A68, Sheet11!$A$2:$AF$799, MATCH('full data'!G$1, Sheet11!$A$1:$AF$1, 0), FALSE)</f>
        <v>0.77398898791847914</v>
      </c>
      <c r="H68">
        <f>VLOOKUP('full data'!$A68, Sheet11!$A$2:$AF$799, MATCH('full data'!H$1, Sheet11!$A$1:$AF$1, 0), FALSE)</f>
        <v>9.5129611982194504</v>
      </c>
      <c r="I68">
        <f>VLOOKUP('full data'!$A68, Sheet11!$A$2:$AF$799, MATCH('full data'!I$1, Sheet11!$A$1:$AF$1, 0), FALSE)</f>
        <v>44.3125</v>
      </c>
      <c r="J68">
        <f>VLOOKUP('full data'!$A68, Sheet11!$A$2:$AF$799, MATCH('full data'!J$1, Sheet11!$A$1:$AF$1, 0), FALSE)</f>
        <v>0.87096774193548387</v>
      </c>
      <c r="K68">
        <f>VLOOKUP('full data'!$A68, Sheet11!$A$2:$AF$799, MATCH('full data'!K$1, Sheet11!$A$1:$AF$1, 0), FALSE)</f>
        <v>-10.125</v>
      </c>
      <c r="L68">
        <f>VLOOKUP('full data'!$A68, Sheet11!$A$2:$AF$799, MATCH('full data'!L$1, Sheet11!$A$1:$AF$1, 0), FALSE)</f>
        <v>0.875</v>
      </c>
      <c r="M68">
        <f>VLOOKUP('full data'!$A68, Sheet11!$A$2:$AF$799, MATCH('full data'!M$1, Sheet11!$A$1:$AF$1, 0), FALSE)</f>
        <v>0.625</v>
      </c>
      <c r="N68">
        <f>VLOOKUP('full data'!$A68, Sheet11!$A$2:$AF$799, MATCH('full data'!N$1, Sheet11!$A$1:$AF$1, 0), FALSE)</f>
        <v>1.0625</v>
      </c>
      <c r="O68">
        <f>VLOOKUP('full data'!$A68, Sheet11!$A$2:$AF$799, MATCH('full data'!O$1, Sheet11!$A$1:$AF$1, 0), FALSE)</f>
        <v>18</v>
      </c>
      <c r="P68">
        <f>VLOOKUP('full data'!$A68, Sheet11!$A$2:$AF$799, MATCH('full data'!P$1, Sheet11!$A$1:$AF$1, 0), FALSE)</f>
        <v>1.5</v>
      </c>
      <c r="Q68">
        <f>VLOOKUP('full data'!$A68, Sheet11!$A$2:$AF$799, MATCH('full data'!Q$1, Sheet11!$A$1:$AF$1, 0), FALSE)</f>
        <v>1.6875</v>
      </c>
      <c r="R68">
        <f>VLOOKUP('full data'!$A68, Sheet11!$A$2:$AF$799, MATCH('full data'!R$1, Sheet11!$A$1:$AF$1, 0), FALSE)</f>
        <v>13</v>
      </c>
      <c r="S68">
        <f>VLOOKUP('full data'!$A68, Sheet11!$A$2:$AF$799, MATCH('full data'!S$1, Sheet11!$A$1:$AF$1, 0), FALSE)</f>
        <v>3</v>
      </c>
      <c r="T68">
        <f>VLOOKUP('full data'!$A68, Sheet11!$A$2:$AF$799, MATCH('full data'!T$1, Sheet11!$A$1:$AF$1, 0), FALSE)</f>
        <v>0</v>
      </c>
      <c r="U68">
        <f>VLOOKUP('full data'!$A68, Sheet11!$A$2:$AF$799, MATCH('full data'!U$1, Sheet11!$A$1:$AF$1, 0), FALSE)</f>
        <v>0.8125</v>
      </c>
      <c r="V68">
        <f>VLOOKUP('full data'!$A68, Sheet11!$A$2:$AF$799, MATCH('full data'!V$1, Sheet11!$A$1:$AF$1, 0), FALSE)</f>
        <v>0.47058823529411759</v>
      </c>
      <c r="W68">
        <f>VLOOKUP('full data'!$A68, Sheet11!$A$2:$AF$799, MATCH('full data'!W$1, Sheet11!$A$1:$AF$1, 0), FALSE)</f>
        <v>0.4889705882352941</v>
      </c>
      <c r="X68" t="str">
        <f>VLOOKUP('full data'!$A68, Sheet11!$A$2:$AF$799, MATCH('full data'!X$1, Sheet11!$A$1:$AF$1, 0), FALSE)</f>
        <v>2</v>
      </c>
      <c r="Y68">
        <f>VLOOKUP('full data'!$A68, Sheet11!$A$2:$AF$799, MATCH('full data'!Y$1, Sheet11!$A$1:$AF$1, 0), FALSE)</f>
        <v>1</v>
      </c>
      <c r="Z68" t="str">
        <f>VLOOKUP('full data'!$A68, Sheet11!$A$2:$AF$799, MATCH('full data'!Z$1, Sheet11!$A$1:$AF$1, 0), FALSE)</f>
        <v>AFC East</v>
      </c>
      <c r="AA68" t="s">
        <v>891</v>
      </c>
      <c r="AB68">
        <f>VLOOKUP('full data'!$A68, Sheet11!$A$2:$AF$799, MATCH('full data'!AB$1, Sheet11!$A$1:$AF$1, 0), FALSE)</f>
        <v>0.2470588235294118</v>
      </c>
      <c r="AC68">
        <f>VLOOKUP('full data'!$A68, Sheet11!$A$2:$AF$799, MATCH('full data'!AC$1, Sheet11!$A$1:$AF$1, 0), FALSE)</f>
        <v>0.17391304347826089</v>
      </c>
      <c r="AD68" t="str">
        <f>VLOOKUP('full data'!$A68, Sheet11!$A$2:$AF$799, MATCH('full data'!AD$1, Sheet11!$A$1:$AF$1, 0), FALSE)</f>
        <v>0</v>
      </c>
      <c r="AE68" t="str">
        <f>VLOOKUP('full data'!$A68, Sheet11!$A$2:$AF$799, MATCH('full data'!AE$1, Sheet11!$A$1:$AF$1, 0), FALSE)</f>
        <v>0</v>
      </c>
      <c r="AF68">
        <f>VLOOKUP('full data'!$A68, Sheet11!$A$2:$AF$799, MATCH('full data'!AF$1, Sheet11!$A$1:$AF$1, 0), FALSE)</f>
        <v>0.625</v>
      </c>
      <c r="AG68">
        <f>VLOOKUP('full data'!$A68, Sheet11!$A$2:$AF$799, MATCH('full data'!AG$1, Sheet11!$A$1:$AF$1, 0), FALSE)</f>
        <v>0.5</v>
      </c>
      <c r="AH68" s="3">
        <f>VLOOKUP('full data'!$A68, Sheet11!$A$2:$AF$799, MATCH('full data'!AH$1, Sheet11!$A$1:$AF$1, 0), FALSE)</f>
        <v>0.39509047272592329</v>
      </c>
      <c r="AI68" s="2">
        <f t="shared" si="1"/>
        <v>0.50223938584451555</v>
      </c>
      <c r="AJ68" s="2">
        <f>AH68/SUMIFS($AH$2:$AH$799, $B$2:$B$799, B68)</f>
        <v>0.14813114146654502</v>
      </c>
      <c r="AK68">
        <f>IF(AJ68=_xlfn.MAXIFS($AJ$2:$AJ$799, $B$2:$B$799, B68, $AA$2:$AA$799, AA68), 1, 0)</f>
        <v>0</v>
      </c>
      <c r="AL68" s="2">
        <f>AJ68-AI68</f>
        <v>-0.3541082443779705</v>
      </c>
      <c r="AM68">
        <f>IF(AK68=AE68, 1, 0)</f>
        <v>0</v>
      </c>
    </row>
    <row r="69" spans="1:39" hidden="1" x14ac:dyDescent="0.45">
      <c r="A69" t="s">
        <v>817</v>
      </c>
      <c r="B69">
        <v>2022</v>
      </c>
      <c r="C69" t="s">
        <v>100</v>
      </c>
      <c r="D69" t="str">
        <f>VLOOKUP(C69, ids!$A$2:$B$37,2,FALSE)</f>
        <v>San Francisco 49ers</v>
      </c>
      <c r="E69">
        <f>VLOOKUP('full data'!$A69, Sheet11!$A$2:$AF$799, MATCH('full data'!E$1, Sheet11!$A$1:$AF$1, 0), FALSE)</f>
        <v>17</v>
      </c>
      <c r="F69">
        <f>VLOOKUP('full data'!$A69, Sheet11!$A$2:$AF$799, MATCH('full data'!F$1, Sheet11!$A$1:$AF$1, 0), FALSE)</f>
        <v>6.1923004319057968</v>
      </c>
      <c r="G69">
        <f>VLOOKUP('full data'!$A69, Sheet11!$A$2:$AF$799, MATCH('full data'!G$1, Sheet11!$A$1:$AF$1, 0), FALSE)</f>
        <v>-1.270188038315208</v>
      </c>
      <c r="H69">
        <f>VLOOKUP('full data'!$A69, Sheet11!$A$2:$AF$799, MATCH('full data'!H$1, Sheet11!$A$1:$AF$1, 0), FALSE)</f>
        <v>8.9762582663091948</v>
      </c>
      <c r="I69">
        <f>VLOOKUP('full data'!$A69, Sheet11!$A$2:$AF$799, MATCH('full data'!I$1, Sheet11!$A$1:$AF$1, 0), FALSE)</f>
        <v>42.941176470588232</v>
      </c>
      <c r="J69">
        <f>VLOOKUP('full data'!$A69, Sheet11!$A$2:$AF$799, MATCH('full data'!J$1, Sheet11!$A$1:$AF$1, 0), FALSE)</f>
        <v>0.84375</v>
      </c>
      <c r="K69">
        <f>VLOOKUP('full data'!$A69, Sheet11!$A$2:$AF$799, MATCH('full data'!K$1, Sheet11!$A$1:$AF$1, 0), FALSE)</f>
        <v>-11.352941176470591</v>
      </c>
      <c r="L69">
        <f>VLOOKUP('full data'!$A69, Sheet11!$A$2:$AF$799, MATCH('full data'!L$1, Sheet11!$A$1:$AF$1, 0), FALSE)</f>
        <v>0.52941176470588236</v>
      </c>
      <c r="M69">
        <f>VLOOKUP('full data'!$A69, Sheet11!$A$2:$AF$799, MATCH('full data'!M$1, Sheet11!$A$1:$AF$1, 0), FALSE)</f>
        <v>0.58823529411764708</v>
      </c>
      <c r="N69">
        <f>VLOOKUP('full data'!$A69, Sheet11!$A$2:$AF$799, MATCH('full data'!N$1, Sheet11!$A$1:$AF$1, 0), FALSE)</f>
        <v>1.1764705882352939</v>
      </c>
      <c r="O69">
        <f>VLOOKUP('full data'!$A69, Sheet11!$A$2:$AF$799, MATCH('full data'!O$1, Sheet11!$A$1:$AF$1, 0), FALSE)</f>
        <v>18.058823529411761</v>
      </c>
      <c r="P69">
        <f>VLOOKUP('full data'!$A69, Sheet11!$A$2:$AF$799, MATCH('full data'!P$1, Sheet11!$A$1:$AF$1, 0), FALSE)</f>
        <v>0.82352941176470584</v>
      </c>
      <c r="Q69">
        <f>VLOOKUP('full data'!$A69, Sheet11!$A$2:$AF$799, MATCH('full data'!Q$1, Sheet11!$A$1:$AF$1, 0), FALSE)</f>
        <v>1.7647058823529409</v>
      </c>
      <c r="R69">
        <f>VLOOKUP('full data'!$A69, Sheet11!$A$2:$AF$799, MATCH('full data'!R$1, Sheet11!$A$1:$AF$1, 0), FALSE)</f>
        <v>13</v>
      </c>
      <c r="S69">
        <f>VLOOKUP('full data'!$A69, Sheet11!$A$2:$AF$799, MATCH('full data'!S$1, Sheet11!$A$1:$AF$1, 0), FALSE)</f>
        <v>4</v>
      </c>
      <c r="T69">
        <f>VLOOKUP('full data'!$A69, Sheet11!$A$2:$AF$799, MATCH('full data'!T$1, Sheet11!$A$1:$AF$1, 0), FALSE)</f>
        <v>0</v>
      </c>
      <c r="U69">
        <f>VLOOKUP('full data'!$A69, Sheet11!$A$2:$AF$799, MATCH('full data'!U$1, Sheet11!$A$1:$AF$1, 0), FALSE)</f>
        <v>0.76470588235294112</v>
      </c>
      <c r="V69">
        <f>VLOOKUP('full data'!$A69, Sheet11!$A$2:$AF$799, MATCH('full data'!V$1, Sheet11!$A$1:$AF$1, 0), FALSE)</f>
        <v>0.41402714932126689</v>
      </c>
      <c r="W69">
        <f>VLOOKUP('full data'!$A69, Sheet11!$A$2:$AF$799, MATCH('full data'!W$1, Sheet11!$A$1:$AF$1, 0), FALSE)</f>
        <v>0.41695501730103812</v>
      </c>
      <c r="X69" t="str">
        <f>VLOOKUP('full data'!$A69, Sheet11!$A$2:$AF$799, MATCH('full data'!X$1, Sheet11!$A$1:$AF$1, 0), FALSE)</f>
        <v>2</v>
      </c>
      <c r="Y69">
        <f>VLOOKUP('full data'!$A69, Sheet11!$A$2:$AF$799, MATCH('full data'!Y$1, Sheet11!$A$1:$AF$1, 0), FALSE)</f>
        <v>1</v>
      </c>
      <c r="Z69" t="str">
        <f>VLOOKUP('full data'!$A69, Sheet11!$A$2:$AF$799, MATCH('full data'!Z$1, Sheet11!$A$1:$AF$1, 0), FALSE)</f>
        <v>NFC West</v>
      </c>
      <c r="AA69" t="s">
        <v>892</v>
      </c>
      <c r="AB69">
        <f>VLOOKUP('full data'!$A69, Sheet11!$A$2:$AF$799, MATCH('full data'!AB$1, Sheet11!$A$1:$AF$1, 0), FALSE)</f>
        <v>0.22115384615384609</v>
      </c>
      <c r="AC69">
        <f>VLOOKUP('full data'!$A69, Sheet11!$A$2:$AF$799, MATCH('full data'!AC$1, Sheet11!$A$1:$AF$1, 0), FALSE)</f>
        <v>0.2135922330097087</v>
      </c>
      <c r="AD69" t="str">
        <f>VLOOKUP('full data'!$A69, Sheet11!$A$2:$AF$799, MATCH('full data'!AD$1, Sheet11!$A$1:$AF$1, 0), FALSE)</f>
        <v>0</v>
      </c>
      <c r="AE69" t="str">
        <f>VLOOKUP('full data'!$A69, Sheet11!$A$2:$AF$799, MATCH('full data'!AE$1, Sheet11!$A$1:$AF$1, 0), FALSE)</f>
        <v>0</v>
      </c>
      <c r="AF69">
        <f>VLOOKUP('full data'!$A69, Sheet11!$A$2:$AF$799, MATCH('full data'!AF$1, Sheet11!$A$1:$AF$1, 0), FALSE)</f>
        <v>0.29411764705882348</v>
      </c>
      <c r="AG69">
        <f>VLOOKUP('full data'!$A69, Sheet11!$A$2:$AF$799, MATCH('full data'!AG$1, Sheet11!$A$1:$AF$1, 0), FALSE)</f>
        <v>0.5</v>
      </c>
      <c r="AH69" s="3">
        <f>VLOOKUP('full data'!$A69, Sheet11!$A$2:$AF$799, MATCH('full data'!AH$1, Sheet11!$A$1:$AF$1, 0), FALSE)</f>
        <v>0.23792155820080471</v>
      </c>
      <c r="AI69" s="2">
        <f t="shared" si="1"/>
        <v>0.74660624652370755</v>
      </c>
      <c r="AJ69" s="2">
        <f>AH69/SUMIFS($AH$2:$AH$799, $B$2:$B$799, B69)</f>
        <v>8.9203851848467436E-2</v>
      </c>
      <c r="AK69">
        <f>IF(AJ69=_xlfn.MAXIFS($AJ$2:$AJ$799, $B$2:$B$799, B69, $AA$2:$AA$799, AA69), 1, 0)</f>
        <v>0</v>
      </c>
      <c r="AL69" s="2">
        <f>AJ69-AI69</f>
        <v>-0.65740239467524009</v>
      </c>
      <c r="AM69">
        <f>IF(AK69=AE69, 1, 0)</f>
        <v>0</v>
      </c>
    </row>
    <row r="70" spans="1:39" hidden="1" x14ac:dyDescent="0.45">
      <c r="A70" t="s">
        <v>809</v>
      </c>
      <c r="B70">
        <v>2022</v>
      </c>
      <c r="C70" t="s">
        <v>79</v>
      </c>
      <c r="D70" t="str">
        <f>VLOOKUP(C70, ids!$A$2:$B$37,2,FALSE)</f>
        <v>Minnesota Vikings</v>
      </c>
      <c r="E70">
        <f>VLOOKUP('full data'!$A70, Sheet11!$A$2:$AF$799, MATCH('full data'!E$1, Sheet11!$A$1:$AF$1, 0), FALSE)</f>
        <v>17</v>
      </c>
      <c r="F70">
        <f>VLOOKUP('full data'!$A70, Sheet11!$A$2:$AF$799, MATCH('full data'!F$1, Sheet11!$A$1:$AF$1, 0), FALSE)</f>
        <v>1.6982283691809601</v>
      </c>
      <c r="G70">
        <f>VLOOKUP('full data'!$A70, Sheet11!$A$2:$AF$799, MATCH('full data'!G$1, Sheet11!$A$1:$AF$1, 0), FALSE)</f>
        <v>-2.590179757661375</v>
      </c>
      <c r="H70">
        <f>VLOOKUP('full data'!$A70, Sheet11!$A$2:$AF$799, MATCH('full data'!H$1, Sheet11!$A$1:$AF$1, 0), FALSE)</f>
        <v>8.3275073868223579</v>
      </c>
      <c r="I70">
        <f>VLOOKUP('full data'!$A70, Sheet11!$A$2:$AF$799, MATCH('full data'!I$1, Sheet11!$A$1:$AF$1, 0), FALSE)</f>
        <v>40.235294117647058</v>
      </c>
      <c r="J70">
        <f>VLOOKUP('full data'!$A70, Sheet11!$A$2:$AF$799, MATCH('full data'!J$1, Sheet11!$A$1:$AF$1, 0), FALSE)</f>
        <v>0.78787878787878785</v>
      </c>
      <c r="K70">
        <f>VLOOKUP('full data'!$A70, Sheet11!$A$2:$AF$799, MATCH('full data'!K$1, Sheet11!$A$1:$AF$1, 0), FALSE)</f>
        <v>-19.647058823529409</v>
      </c>
      <c r="L70">
        <f>VLOOKUP('full data'!$A70, Sheet11!$A$2:$AF$799, MATCH('full data'!L$1, Sheet11!$A$1:$AF$1, 0), FALSE)</f>
        <v>0.88235294117647056</v>
      </c>
      <c r="M70">
        <f>VLOOKUP('full data'!$A70, Sheet11!$A$2:$AF$799, MATCH('full data'!M$1, Sheet11!$A$1:$AF$1, 0), FALSE)</f>
        <v>0.58823529411764708</v>
      </c>
      <c r="N70">
        <f>VLOOKUP('full data'!$A70, Sheet11!$A$2:$AF$799, MATCH('full data'!N$1, Sheet11!$A$1:$AF$1, 0), FALSE)</f>
        <v>0.88235294117647056</v>
      </c>
      <c r="O70">
        <f>VLOOKUP('full data'!$A70, Sheet11!$A$2:$AF$799, MATCH('full data'!O$1, Sheet11!$A$1:$AF$1, 0), FALSE)</f>
        <v>14.17647058823529</v>
      </c>
      <c r="P70">
        <f>VLOOKUP('full data'!$A70, Sheet11!$A$2:$AF$799, MATCH('full data'!P$1, Sheet11!$A$1:$AF$1, 0), FALSE)</f>
        <v>1.294117647058824</v>
      </c>
      <c r="Q70">
        <f>VLOOKUP('full data'!$A70, Sheet11!$A$2:$AF$799, MATCH('full data'!Q$1, Sheet11!$A$1:$AF$1, 0), FALSE)</f>
        <v>1.470588235294118</v>
      </c>
      <c r="R70">
        <f>VLOOKUP('full data'!$A70, Sheet11!$A$2:$AF$799, MATCH('full data'!R$1, Sheet11!$A$1:$AF$1, 0), FALSE)</f>
        <v>13</v>
      </c>
      <c r="S70">
        <f>VLOOKUP('full data'!$A70, Sheet11!$A$2:$AF$799, MATCH('full data'!S$1, Sheet11!$A$1:$AF$1, 0), FALSE)</f>
        <v>4</v>
      </c>
      <c r="T70">
        <f>VLOOKUP('full data'!$A70, Sheet11!$A$2:$AF$799, MATCH('full data'!T$1, Sheet11!$A$1:$AF$1, 0), FALSE)</f>
        <v>0</v>
      </c>
      <c r="U70">
        <f>VLOOKUP('full data'!$A70, Sheet11!$A$2:$AF$799, MATCH('full data'!U$1, Sheet11!$A$1:$AF$1, 0), FALSE)</f>
        <v>0.76470588235294112</v>
      </c>
      <c r="V70">
        <f>VLOOKUP('full data'!$A70, Sheet11!$A$2:$AF$799, MATCH('full data'!V$1, Sheet11!$A$1:$AF$1, 0), FALSE)</f>
        <v>0.42499999999999999</v>
      </c>
      <c r="W70">
        <f>VLOOKUP('full data'!$A70, Sheet11!$A$2:$AF$799, MATCH('full data'!W$1, Sheet11!$A$1:$AF$1, 0), FALSE)</f>
        <v>0.47395833333333331</v>
      </c>
      <c r="X70" t="str">
        <f>VLOOKUP('full data'!$A70, Sheet11!$A$2:$AF$799, MATCH('full data'!X$1, Sheet11!$A$1:$AF$1, 0), FALSE)</f>
        <v>3</v>
      </c>
      <c r="Y70">
        <f>VLOOKUP('full data'!$A70, Sheet11!$A$2:$AF$799, MATCH('full data'!Y$1, Sheet11!$A$1:$AF$1, 0), FALSE)</f>
        <v>1</v>
      </c>
      <c r="Z70" t="str">
        <f>VLOOKUP('full data'!$A70, Sheet11!$A$2:$AF$799, MATCH('full data'!Z$1, Sheet11!$A$1:$AF$1, 0), FALSE)</f>
        <v>NFC North</v>
      </c>
      <c r="AA70" t="s">
        <v>892</v>
      </c>
      <c r="AB70">
        <f>VLOOKUP('full data'!$A70, Sheet11!$A$2:$AF$799, MATCH('full data'!AB$1, Sheet11!$A$1:$AF$1, 0), FALSE)</f>
        <v>0.17241379310344829</v>
      </c>
      <c r="AC70">
        <f>VLOOKUP('full data'!$A70, Sheet11!$A$2:$AF$799, MATCH('full data'!AC$1, Sheet11!$A$1:$AF$1, 0), FALSE)</f>
        <v>0.2207792207792208</v>
      </c>
      <c r="AD70" t="str">
        <f>VLOOKUP('full data'!$A70, Sheet11!$A$2:$AF$799, MATCH('full data'!AD$1, Sheet11!$A$1:$AF$1, 0), FALSE)</f>
        <v>0</v>
      </c>
      <c r="AE70" t="str">
        <f>VLOOKUP('full data'!$A70, Sheet11!$A$2:$AF$799, MATCH('full data'!AE$1, Sheet11!$A$1:$AF$1, 0), FALSE)</f>
        <v>0</v>
      </c>
      <c r="AF70">
        <f>VLOOKUP('full data'!$A70, Sheet11!$A$2:$AF$799, MATCH('full data'!AF$1, Sheet11!$A$1:$AF$1, 0), FALSE)</f>
        <v>0.41176470588235292</v>
      </c>
      <c r="AG70">
        <f>VLOOKUP('full data'!$A70, Sheet11!$A$2:$AF$799, MATCH('full data'!AG$1, Sheet11!$A$1:$AF$1, 0), FALSE)</f>
        <v>0.5</v>
      </c>
      <c r="AH70" s="3">
        <f>VLOOKUP('full data'!$A70, Sheet11!$A$2:$AF$799, MATCH('full data'!AH$1, Sheet11!$A$1:$AF$1, 0), FALSE)</f>
        <v>0.23531393445088511</v>
      </c>
      <c r="AI70" s="2">
        <f t="shared" si="1"/>
        <v>0.74660624652370755</v>
      </c>
      <c r="AJ70" s="2">
        <f>AH70/SUMIFS($AH$2:$AH$799, $B$2:$B$799, B70)</f>
        <v>8.8226176330437875E-2</v>
      </c>
      <c r="AK70">
        <f>IF(AJ70=_xlfn.MAXIFS($AJ$2:$AJ$799, $B$2:$B$799, B70, $AA$2:$AA$799, AA70), 1, 0)</f>
        <v>0</v>
      </c>
      <c r="AL70" s="2">
        <f>AJ70-AI70</f>
        <v>-0.65838007019326972</v>
      </c>
      <c r="AM70">
        <f>IF(AK70=AE70, 1, 0)</f>
        <v>0</v>
      </c>
    </row>
    <row r="71" spans="1:39" hidden="1" x14ac:dyDescent="0.45">
      <c r="A71" t="s">
        <v>795</v>
      </c>
      <c r="B71">
        <v>2022</v>
      </c>
      <c r="C71" t="s">
        <v>53</v>
      </c>
      <c r="D71" t="str">
        <f>VLOOKUP(C71, ids!$A$2:$B$37,2,FALSE)</f>
        <v>Cincinnati Bengals</v>
      </c>
      <c r="E71">
        <f>VLOOKUP('full data'!$A71, Sheet11!$A$2:$AF$799, MATCH('full data'!E$1, Sheet11!$A$1:$AF$1, 0), FALSE)</f>
        <v>16</v>
      </c>
      <c r="F71">
        <f>VLOOKUP('full data'!$A71, Sheet11!$A$2:$AF$799, MATCH('full data'!F$1, Sheet11!$A$1:$AF$1, 0), FALSE)</f>
        <v>5.4703786206550484</v>
      </c>
      <c r="G71">
        <f>VLOOKUP('full data'!$A71, Sheet11!$A$2:$AF$799, MATCH('full data'!G$1, Sheet11!$A$1:$AF$1, 0), FALSE)</f>
        <v>-1.2795940157756329</v>
      </c>
      <c r="H71">
        <f>VLOOKUP('full data'!$A71, Sheet11!$A$2:$AF$799, MATCH('full data'!H$1, Sheet11!$A$1:$AF$1, 0), FALSE)</f>
        <v>10.8339873065121</v>
      </c>
      <c r="I71">
        <f>VLOOKUP('full data'!$A71, Sheet11!$A$2:$AF$799, MATCH('full data'!I$1, Sheet11!$A$1:$AF$1, 0), FALSE)</f>
        <v>38.9375</v>
      </c>
      <c r="J71">
        <f>VLOOKUP('full data'!$A71, Sheet11!$A$2:$AF$799, MATCH('full data'!J$1, Sheet11!$A$1:$AF$1, 0), FALSE)</f>
        <v>0.82758620689655171</v>
      </c>
      <c r="K71">
        <f>VLOOKUP('full data'!$A71, Sheet11!$A$2:$AF$799, MATCH('full data'!K$1, Sheet11!$A$1:$AF$1, 0), FALSE)</f>
        <v>-17.5</v>
      </c>
      <c r="L71">
        <f>VLOOKUP('full data'!$A71, Sheet11!$A$2:$AF$799, MATCH('full data'!L$1, Sheet11!$A$1:$AF$1, 0), FALSE)</f>
        <v>0.75</v>
      </c>
      <c r="M71">
        <f>VLOOKUP('full data'!$A71, Sheet11!$A$2:$AF$799, MATCH('full data'!M$1, Sheet11!$A$1:$AF$1, 0), FALSE)</f>
        <v>0.6875</v>
      </c>
      <c r="N71">
        <f>VLOOKUP('full data'!$A71, Sheet11!$A$2:$AF$799, MATCH('full data'!N$1, Sheet11!$A$1:$AF$1, 0), FALSE)</f>
        <v>0.8125</v>
      </c>
      <c r="O71">
        <f>VLOOKUP('full data'!$A71, Sheet11!$A$2:$AF$799, MATCH('full data'!O$1, Sheet11!$A$1:$AF$1, 0), FALSE)</f>
        <v>10.1875</v>
      </c>
      <c r="P71">
        <f>VLOOKUP('full data'!$A71, Sheet11!$A$2:$AF$799, MATCH('full data'!P$1, Sheet11!$A$1:$AF$1, 0), FALSE)</f>
        <v>0.9375</v>
      </c>
      <c r="Q71">
        <f>VLOOKUP('full data'!$A71, Sheet11!$A$2:$AF$799, MATCH('full data'!Q$1, Sheet11!$A$1:$AF$1, 0), FALSE)</f>
        <v>1.5</v>
      </c>
      <c r="R71">
        <f>VLOOKUP('full data'!$A71, Sheet11!$A$2:$AF$799, MATCH('full data'!R$1, Sheet11!$A$1:$AF$1, 0), FALSE)</f>
        <v>12</v>
      </c>
      <c r="S71">
        <f>VLOOKUP('full data'!$A71, Sheet11!$A$2:$AF$799, MATCH('full data'!S$1, Sheet11!$A$1:$AF$1, 0), FALSE)</f>
        <v>4</v>
      </c>
      <c r="T71">
        <f>VLOOKUP('full data'!$A71, Sheet11!$A$2:$AF$799, MATCH('full data'!T$1, Sheet11!$A$1:$AF$1, 0), FALSE)</f>
        <v>0</v>
      </c>
      <c r="U71">
        <f>VLOOKUP('full data'!$A71, Sheet11!$A$2:$AF$799, MATCH('full data'!U$1, Sheet11!$A$1:$AF$1, 0), FALSE)</f>
        <v>0.75</v>
      </c>
      <c r="V71">
        <f>VLOOKUP('full data'!$A71, Sheet11!$A$2:$AF$799, MATCH('full data'!V$1, Sheet11!$A$1:$AF$1, 0), FALSE)</f>
        <v>0.49019607843137247</v>
      </c>
      <c r="W71">
        <f>VLOOKUP('full data'!$A71, Sheet11!$A$2:$AF$799, MATCH('full data'!W$1, Sheet11!$A$1:$AF$1, 0), FALSE)</f>
        <v>0.50735294117647056</v>
      </c>
      <c r="X71" t="str">
        <f>VLOOKUP('full data'!$A71, Sheet11!$A$2:$AF$799, MATCH('full data'!X$1, Sheet11!$A$1:$AF$1, 0), FALSE)</f>
        <v>3</v>
      </c>
      <c r="Y71">
        <f>VLOOKUP('full data'!$A71, Sheet11!$A$2:$AF$799, MATCH('full data'!Y$1, Sheet11!$A$1:$AF$1, 0), FALSE)</f>
        <v>1</v>
      </c>
      <c r="Z71" t="str">
        <f>VLOOKUP('full data'!$A71, Sheet11!$A$2:$AF$799, MATCH('full data'!Z$1, Sheet11!$A$1:$AF$1, 0), FALSE)</f>
        <v>AFC North</v>
      </c>
      <c r="AA71" t="s">
        <v>891</v>
      </c>
      <c r="AB71">
        <f>VLOOKUP('full data'!$A71, Sheet11!$A$2:$AF$799, MATCH('full data'!AB$1, Sheet11!$A$1:$AF$1, 0), FALSE)</f>
        <v>0.24545454545454551</v>
      </c>
      <c r="AC71">
        <f>VLOOKUP('full data'!$A71, Sheet11!$A$2:$AF$799, MATCH('full data'!AC$1, Sheet11!$A$1:$AF$1, 0), FALSE)</f>
        <v>0.20338983050847459</v>
      </c>
      <c r="AD71" t="str">
        <f>VLOOKUP('full data'!$A71, Sheet11!$A$2:$AF$799, MATCH('full data'!AD$1, Sheet11!$A$1:$AF$1, 0), FALSE)</f>
        <v>0</v>
      </c>
      <c r="AE71" t="str">
        <f>VLOOKUP('full data'!$A71, Sheet11!$A$2:$AF$799, MATCH('full data'!AE$1, Sheet11!$A$1:$AF$1, 0), FALSE)</f>
        <v>0</v>
      </c>
      <c r="AF71">
        <f>VLOOKUP('full data'!$A71, Sheet11!$A$2:$AF$799, MATCH('full data'!AF$1, Sheet11!$A$1:$AF$1, 0), FALSE)</f>
        <v>0.1875</v>
      </c>
      <c r="AG71">
        <f>VLOOKUP('full data'!$A71, Sheet11!$A$2:$AF$799, MATCH('full data'!AG$1, Sheet11!$A$1:$AF$1, 0), FALSE)</f>
        <v>0.5</v>
      </c>
      <c r="AH71" s="3">
        <f>VLOOKUP('full data'!$A71, Sheet11!$A$2:$AF$799, MATCH('full data'!AH$1, Sheet11!$A$1:$AF$1, 0), FALSE)</f>
        <v>0.21401412568338579</v>
      </c>
      <c r="AI71" s="2">
        <f t="shared" si="1"/>
        <v>0.50223938584451555</v>
      </c>
      <c r="AJ71" s="2">
        <f>AH71/SUMIFS($AH$2:$AH$799, $B$2:$B$799, B71)</f>
        <v>8.0240246009264188E-2</v>
      </c>
      <c r="AK71">
        <f>IF(AJ71=_xlfn.MAXIFS($AJ$2:$AJ$799, $B$2:$B$799, B71, $AA$2:$AA$799, AA71), 1, 0)</f>
        <v>0</v>
      </c>
      <c r="AL71" s="2">
        <f>AJ71-AI71</f>
        <v>-0.42199913983525139</v>
      </c>
      <c r="AM71">
        <f>IF(AK71=AE71, 1, 0)</f>
        <v>0</v>
      </c>
    </row>
    <row r="72" spans="1:39" hidden="1" x14ac:dyDescent="0.45">
      <c r="A72" t="s">
        <v>797</v>
      </c>
      <c r="B72">
        <v>2022</v>
      </c>
      <c r="C72" t="s">
        <v>57</v>
      </c>
      <c r="D72" t="str">
        <f>VLOOKUP(C72, ids!$A$2:$B$37,2,FALSE)</f>
        <v>Dallas Cowboys</v>
      </c>
      <c r="E72">
        <f>VLOOKUP('full data'!$A72, Sheet11!$A$2:$AF$799, MATCH('full data'!E$1, Sheet11!$A$1:$AF$1, 0), FALSE)</f>
        <v>17</v>
      </c>
      <c r="F72">
        <f>VLOOKUP('full data'!$A72, Sheet11!$A$2:$AF$799, MATCH('full data'!F$1, Sheet11!$A$1:$AF$1, 0), FALSE)</f>
        <v>1.866839322483302</v>
      </c>
      <c r="G72">
        <f>VLOOKUP('full data'!$A72, Sheet11!$A$2:$AF$799, MATCH('full data'!G$1, Sheet11!$A$1:$AF$1, 0), FALSE)</f>
        <v>-0.71285526140384836</v>
      </c>
      <c r="H72">
        <f>VLOOKUP('full data'!$A72, Sheet11!$A$2:$AF$799, MATCH('full data'!H$1, Sheet11!$A$1:$AF$1, 0), FALSE)</f>
        <v>4.2884739477747189</v>
      </c>
      <c r="I72">
        <f>VLOOKUP('full data'!$A72, Sheet11!$A$2:$AF$799, MATCH('full data'!I$1, Sheet11!$A$1:$AF$1, 0), FALSE)</f>
        <v>49.529411764705877</v>
      </c>
      <c r="J72">
        <f>VLOOKUP('full data'!$A72, Sheet11!$A$2:$AF$799, MATCH('full data'!J$1, Sheet11!$A$1:$AF$1, 0), FALSE)</f>
        <v>0.90625</v>
      </c>
      <c r="K72">
        <f>VLOOKUP('full data'!$A72, Sheet11!$A$2:$AF$799, MATCH('full data'!K$1, Sheet11!$A$1:$AF$1, 0), FALSE)</f>
        <v>-10.294117647058821</v>
      </c>
      <c r="L72">
        <f>VLOOKUP('full data'!$A72, Sheet11!$A$2:$AF$799, MATCH('full data'!L$1, Sheet11!$A$1:$AF$1, 0), FALSE)</f>
        <v>1.0588235294117649</v>
      </c>
      <c r="M72">
        <f>VLOOKUP('full data'!$A72, Sheet11!$A$2:$AF$799, MATCH('full data'!M$1, Sheet11!$A$1:$AF$1, 0), FALSE)</f>
        <v>1</v>
      </c>
      <c r="N72">
        <f>VLOOKUP('full data'!$A72, Sheet11!$A$2:$AF$799, MATCH('full data'!N$1, Sheet11!$A$1:$AF$1, 0), FALSE)</f>
        <v>0.94117647058823528</v>
      </c>
      <c r="O72">
        <f>VLOOKUP('full data'!$A72, Sheet11!$A$2:$AF$799, MATCH('full data'!O$1, Sheet11!$A$1:$AF$1, 0), FALSE)</f>
        <v>20.705882352941181</v>
      </c>
      <c r="P72">
        <f>VLOOKUP('full data'!$A72, Sheet11!$A$2:$AF$799, MATCH('full data'!P$1, Sheet11!$A$1:$AF$1, 0), FALSE)</f>
        <v>1.117647058823529</v>
      </c>
      <c r="Q72">
        <f>VLOOKUP('full data'!$A72, Sheet11!$A$2:$AF$799, MATCH('full data'!Q$1, Sheet11!$A$1:$AF$1, 0), FALSE)</f>
        <v>1.9411764705882351</v>
      </c>
      <c r="R72">
        <f>VLOOKUP('full data'!$A72, Sheet11!$A$2:$AF$799, MATCH('full data'!R$1, Sheet11!$A$1:$AF$1, 0), FALSE)</f>
        <v>12</v>
      </c>
      <c r="S72">
        <f>VLOOKUP('full data'!$A72, Sheet11!$A$2:$AF$799, MATCH('full data'!S$1, Sheet11!$A$1:$AF$1, 0), FALSE)</f>
        <v>5</v>
      </c>
      <c r="T72">
        <f>VLOOKUP('full data'!$A72, Sheet11!$A$2:$AF$799, MATCH('full data'!T$1, Sheet11!$A$1:$AF$1, 0), FALSE)</f>
        <v>0</v>
      </c>
      <c r="U72">
        <f>VLOOKUP('full data'!$A72, Sheet11!$A$2:$AF$799, MATCH('full data'!U$1, Sheet11!$A$1:$AF$1, 0), FALSE)</f>
        <v>0.70588235294117652</v>
      </c>
      <c r="V72">
        <f>VLOOKUP('full data'!$A72, Sheet11!$A$2:$AF$799, MATCH('full data'!V$1, Sheet11!$A$1:$AF$1, 0), FALSE)</f>
        <v>0.48522167487684731</v>
      </c>
      <c r="W72">
        <f>VLOOKUP('full data'!$A72, Sheet11!$A$2:$AF$799, MATCH('full data'!W$1, Sheet11!$A$1:$AF$1, 0), FALSE)</f>
        <v>0.50694444444444442</v>
      </c>
      <c r="X72" t="str">
        <f>VLOOKUP('full data'!$A72, Sheet11!$A$2:$AF$799, MATCH('full data'!X$1, Sheet11!$A$1:$AF$1, 0), FALSE)</f>
        <v>5</v>
      </c>
      <c r="Y72">
        <f>VLOOKUP('full data'!$A72, Sheet11!$A$2:$AF$799, MATCH('full data'!Y$1, Sheet11!$A$1:$AF$1, 0), FALSE)</f>
        <v>2</v>
      </c>
      <c r="Z72" t="str">
        <f>VLOOKUP('full data'!$A72, Sheet11!$A$2:$AF$799, MATCH('full data'!Z$1, Sheet11!$A$1:$AF$1, 0), FALSE)</f>
        <v>NFC East</v>
      </c>
      <c r="AA72" t="s">
        <v>892</v>
      </c>
      <c r="AB72">
        <f>VLOOKUP('full data'!$A72, Sheet11!$A$2:$AF$799, MATCH('full data'!AB$1, Sheet11!$A$1:$AF$1, 0), FALSE)</f>
        <v>0.20779220779220781</v>
      </c>
      <c r="AC72">
        <f>VLOOKUP('full data'!$A72, Sheet11!$A$2:$AF$799, MATCH('full data'!AC$1, Sheet11!$A$1:$AF$1, 0), FALSE)</f>
        <v>0.24719101123595499</v>
      </c>
      <c r="AD72" t="str">
        <f>VLOOKUP('full data'!$A72, Sheet11!$A$2:$AF$799, MATCH('full data'!AD$1, Sheet11!$A$1:$AF$1, 0), FALSE)</f>
        <v>0</v>
      </c>
      <c r="AE72" t="str">
        <f>VLOOKUP('full data'!$A72, Sheet11!$A$2:$AF$799, MATCH('full data'!AE$1, Sheet11!$A$1:$AF$1, 0), FALSE)</f>
        <v>0</v>
      </c>
      <c r="AF72">
        <f>VLOOKUP('full data'!$A72, Sheet11!$A$2:$AF$799, MATCH('full data'!AF$1, Sheet11!$A$1:$AF$1, 0), FALSE)</f>
        <v>5.8823529411764712E-2</v>
      </c>
      <c r="AG72">
        <f>VLOOKUP('full data'!$A72, Sheet11!$A$2:$AF$799, MATCH('full data'!AG$1, Sheet11!$A$1:$AF$1, 0), FALSE)</f>
        <v>0.5</v>
      </c>
      <c r="AH72" s="3">
        <f>VLOOKUP('full data'!$A72, Sheet11!$A$2:$AF$799, MATCH('full data'!AH$1, Sheet11!$A$1:$AF$1, 0), FALSE)</f>
        <v>0.12492831798091469</v>
      </c>
      <c r="AI72" s="2">
        <f t="shared" si="1"/>
        <v>0.74660624652370755</v>
      </c>
      <c r="AJ72" s="2">
        <f>AH72/SUMIFS($AH$2:$AH$799, $B$2:$B$799, B72)</f>
        <v>4.6839333321120009E-2</v>
      </c>
      <c r="AK72">
        <f>IF(AJ72=_xlfn.MAXIFS($AJ$2:$AJ$799, $B$2:$B$799, B72, $AA$2:$AA$799, AA72), 1, 0)</f>
        <v>0</v>
      </c>
      <c r="AL72" s="2">
        <f>AJ72-AI72</f>
        <v>-0.69976691320258755</v>
      </c>
      <c r="AM72">
        <f>IF(AK72=AE72, 1, 0)</f>
        <v>0</v>
      </c>
    </row>
    <row r="73" spans="1:39" hidden="1" x14ac:dyDescent="0.45">
      <c r="A73" t="s">
        <v>815</v>
      </c>
      <c r="B73">
        <v>2022</v>
      </c>
      <c r="C73" t="s">
        <v>94</v>
      </c>
      <c r="D73" t="str">
        <f>VLOOKUP(C73, ids!$A$2:$B$37,2,FALSE)</f>
        <v>Pittsburgh Steelers</v>
      </c>
      <c r="E73">
        <f>VLOOKUP('full data'!$A73, Sheet11!$A$2:$AF$799, MATCH('full data'!E$1, Sheet11!$A$1:$AF$1, 0), FALSE)</f>
        <v>17</v>
      </c>
      <c r="F73">
        <f>VLOOKUP('full data'!$A73, Sheet11!$A$2:$AF$799, MATCH('full data'!F$1, Sheet11!$A$1:$AF$1, 0), FALSE)</f>
        <v>0.13599884824991779</v>
      </c>
      <c r="G73">
        <f>VLOOKUP('full data'!$A73, Sheet11!$A$2:$AF$799, MATCH('full data'!G$1, Sheet11!$A$1:$AF$1, 0), FALSE)</f>
        <v>0.33015498995507059</v>
      </c>
      <c r="H73">
        <f>VLOOKUP('full data'!$A73, Sheet11!$A$2:$AF$799, MATCH('full data'!H$1, Sheet11!$A$1:$AF$1, 0), FALSE)</f>
        <v>3.9598410020572778</v>
      </c>
      <c r="I73">
        <f>VLOOKUP('full data'!$A73, Sheet11!$A$2:$AF$799, MATCH('full data'!I$1, Sheet11!$A$1:$AF$1, 0), FALSE)</f>
        <v>41.823529411764703</v>
      </c>
      <c r="J73">
        <f>VLOOKUP('full data'!$A73, Sheet11!$A$2:$AF$799, MATCH('full data'!J$1, Sheet11!$A$1:$AF$1, 0), FALSE)</f>
        <v>0.77272727272727271</v>
      </c>
      <c r="K73">
        <f>VLOOKUP('full data'!$A73, Sheet11!$A$2:$AF$799, MATCH('full data'!K$1, Sheet11!$A$1:$AF$1, 0), FALSE)</f>
        <v>-14.705882352941179</v>
      </c>
      <c r="L73">
        <f>VLOOKUP('full data'!$A73, Sheet11!$A$2:$AF$799, MATCH('full data'!L$1, Sheet11!$A$1:$AF$1, 0), FALSE)</f>
        <v>0.82352941176470584</v>
      </c>
      <c r="M73">
        <f>VLOOKUP('full data'!$A73, Sheet11!$A$2:$AF$799, MATCH('full data'!M$1, Sheet11!$A$1:$AF$1, 0), FALSE)</f>
        <v>0.1764705882352941</v>
      </c>
      <c r="N73">
        <f>VLOOKUP('full data'!$A73, Sheet11!$A$2:$AF$799, MATCH('full data'!N$1, Sheet11!$A$1:$AF$1, 0), FALSE)</f>
        <v>1.1764705882352939</v>
      </c>
      <c r="O73">
        <f>VLOOKUP('full data'!$A73, Sheet11!$A$2:$AF$799, MATCH('full data'!O$1, Sheet11!$A$1:$AF$1, 0), FALSE)</f>
        <v>16.882352941176471</v>
      </c>
      <c r="P73">
        <f>VLOOKUP('full data'!$A73, Sheet11!$A$2:$AF$799, MATCH('full data'!P$1, Sheet11!$A$1:$AF$1, 0), FALSE)</f>
        <v>0.94117647058823528</v>
      </c>
      <c r="Q73">
        <f>VLOOKUP('full data'!$A73, Sheet11!$A$2:$AF$799, MATCH('full data'!Q$1, Sheet11!$A$1:$AF$1, 0), FALSE)</f>
        <v>1.3529411764705881</v>
      </c>
      <c r="R73">
        <f>VLOOKUP('full data'!$A73, Sheet11!$A$2:$AF$799, MATCH('full data'!R$1, Sheet11!$A$1:$AF$1, 0), FALSE)</f>
        <v>9</v>
      </c>
      <c r="S73">
        <f>VLOOKUP('full data'!$A73, Sheet11!$A$2:$AF$799, MATCH('full data'!S$1, Sheet11!$A$1:$AF$1, 0), FALSE)</f>
        <v>8</v>
      </c>
      <c r="T73">
        <f>VLOOKUP('full data'!$A73, Sheet11!$A$2:$AF$799, MATCH('full data'!T$1, Sheet11!$A$1:$AF$1, 0), FALSE)</f>
        <v>0</v>
      </c>
      <c r="U73">
        <f>VLOOKUP('full data'!$A73, Sheet11!$A$2:$AF$799, MATCH('full data'!U$1, Sheet11!$A$1:$AF$1, 0), FALSE)</f>
        <v>0.52941176470588236</v>
      </c>
      <c r="V73">
        <f>VLOOKUP('full data'!$A73, Sheet11!$A$2:$AF$799, MATCH('full data'!V$1, Sheet11!$A$1:$AF$1, 0), FALSE)</f>
        <v>0.45065789473684209</v>
      </c>
      <c r="W73">
        <f>VLOOKUP('full data'!$A73, Sheet11!$A$2:$AF$799, MATCH('full data'!W$1, Sheet11!$A$1:$AF$1, 0), FALSE)</f>
        <v>0.51923076923076927</v>
      </c>
      <c r="X73" t="str">
        <f>VLOOKUP('full data'!$A73, Sheet11!$A$2:$AF$799, MATCH('full data'!X$1, Sheet11!$A$1:$AF$1, 0), FALSE)</f>
        <v>0</v>
      </c>
      <c r="Y73">
        <f>VLOOKUP('full data'!$A73, Sheet11!$A$2:$AF$799, MATCH('full data'!Y$1, Sheet11!$A$1:$AF$1, 0), FALSE)</f>
        <v>3</v>
      </c>
      <c r="Z73" t="str">
        <f>VLOOKUP('full data'!$A73, Sheet11!$A$2:$AF$799, MATCH('full data'!Z$1, Sheet11!$A$1:$AF$1, 0), FALSE)</f>
        <v>AFC North</v>
      </c>
      <c r="AA73" t="s">
        <v>891</v>
      </c>
      <c r="AB73">
        <f>VLOOKUP('full data'!$A73, Sheet11!$A$2:$AF$799, MATCH('full data'!AB$1, Sheet11!$A$1:$AF$1, 0), FALSE)</f>
        <v>0.36842105263157893</v>
      </c>
      <c r="AC73">
        <f>VLOOKUP('full data'!$A73, Sheet11!$A$2:$AF$799, MATCH('full data'!AC$1, Sheet11!$A$1:$AF$1, 0), FALSE)</f>
        <v>0.25</v>
      </c>
      <c r="AD73" t="str">
        <f>VLOOKUP('full data'!$A73, Sheet11!$A$2:$AF$799, MATCH('full data'!AD$1, Sheet11!$A$1:$AF$1, 0), FALSE)</f>
        <v>0</v>
      </c>
      <c r="AE73" t="str">
        <f>VLOOKUP('full data'!$A73, Sheet11!$A$2:$AF$799, MATCH('full data'!AE$1, Sheet11!$A$1:$AF$1, 0), FALSE)</f>
        <v>0</v>
      </c>
      <c r="AF73">
        <f>VLOOKUP('full data'!$A73, Sheet11!$A$2:$AF$799, MATCH('full data'!AF$1, Sheet11!$A$1:$AF$1, 0), FALSE)</f>
        <v>0.1176470588235294</v>
      </c>
      <c r="AG73">
        <f>VLOOKUP('full data'!$A73, Sheet11!$A$2:$AF$799, MATCH('full data'!AG$1, Sheet11!$A$1:$AF$1, 0), FALSE)</f>
        <v>0.5</v>
      </c>
      <c r="AH73" s="3">
        <f>VLOOKUP('full data'!$A73, Sheet11!$A$2:$AF$799, MATCH('full data'!AH$1, Sheet11!$A$1:$AF$1, 0), FALSE)</f>
        <v>4.0982495924484268E-2</v>
      </c>
      <c r="AI73" s="2">
        <f t="shared" si="1"/>
        <v>0.50223938584451555</v>
      </c>
      <c r="AJ73" s="2">
        <f>AH73/SUMIFS($AH$2:$AH$799, $B$2:$B$799, B73)</f>
        <v>1.5365553766853862E-2</v>
      </c>
      <c r="AK73">
        <f>IF(AJ73=_xlfn.MAXIFS($AJ$2:$AJ$799, $B$2:$B$799, B73, $AA$2:$AA$799, AA73), 1, 0)</f>
        <v>0</v>
      </c>
      <c r="AL73" s="2">
        <f>AJ73-AI73</f>
        <v>-0.48687383207766166</v>
      </c>
      <c r="AM73">
        <f>IF(AK73=AE73, 1, 0)</f>
        <v>0</v>
      </c>
    </row>
    <row r="74" spans="1:39" hidden="1" x14ac:dyDescent="0.45">
      <c r="A74" t="s">
        <v>806</v>
      </c>
      <c r="B74">
        <v>2022</v>
      </c>
      <c r="C74" t="s">
        <v>195</v>
      </c>
      <c r="D74" t="str">
        <f>VLOOKUP(C74, ids!$A$2:$B$37,2,FALSE)</f>
        <v>Los Angeles Chargers</v>
      </c>
      <c r="E74">
        <f>VLOOKUP('full data'!$A74, Sheet11!$A$2:$AF$799, MATCH('full data'!E$1, Sheet11!$A$1:$AF$1, 0), FALSE)</f>
        <v>17</v>
      </c>
      <c r="F74">
        <f>VLOOKUP('full data'!$A74, Sheet11!$A$2:$AF$799, MATCH('full data'!F$1, Sheet11!$A$1:$AF$1, 0), FALSE)</f>
        <v>1.5847378560774279</v>
      </c>
      <c r="G74">
        <f>VLOOKUP('full data'!$A74, Sheet11!$A$2:$AF$799, MATCH('full data'!G$1, Sheet11!$A$1:$AF$1, 0), FALSE)</f>
        <v>-0.58740148513962598</v>
      </c>
      <c r="H74">
        <f>VLOOKUP('full data'!$A74, Sheet11!$A$2:$AF$799, MATCH('full data'!H$1, Sheet11!$A$1:$AF$1, 0), FALSE)</f>
        <v>5.7244308180619408</v>
      </c>
      <c r="I74">
        <f>VLOOKUP('full data'!$A74, Sheet11!$A$2:$AF$799, MATCH('full data'!I$1, Sheet11!$A$1:$AF$1, 0), FALSE)</f>
        <v>37.352941176470587</v>
      </c>
      <c r="J74">
        <f>VLOOKUP('full data'!$A74, Sheet11!$A$2:$AF$799, MATCH('full data'!J$1, Sheet11!$A$1:$AF$1, 0), FALSE)</f>
        <v>0.93939393939393945</v>
      </c>
      <c r="K74">
        <f>VLOOKUP('full data'!$A74, Sheet11!$A$2:$AF$799, MATCH('full data'!K$1, Sheet11!$A$1:$AF$1, 0), FALSE)</f>
        <v>-12.17647058823529</v>
      </c>
      <c r="L74">
        <f>VLOOKUP('full data'!$A74, Sheet11!$A$2:$AF$799, MATCH('full data'!L$1, Sheet11!$A$1:$AF$1, 0), FALSE)</f>
        <v>0.58823529411764708</v>
      </c>
      <c r="M74">
        <f>VLOOKUP('full data'!$A74, Sheet11!$A$2:$AF$799, MATCH('full data'!M$1, Sheet11!$A$1:$AF$1, 0), FALSE)</f>
        <v>0.58823529411764708</v>
      </c>
      <c r="N74">
        <f>VLOOKUP('full data'!$A74, Sheet11!$A$2:$AF$799, MATCH('full data'!N$1, Sheet11!$A$1:$AF$1, 0), FALSE)</f>
        <v>0.82352941176470584</v>
      </c>
      <c r="O74">
        <f>VLOOKUP('full data'!$A74, Sheet11!$A$2:$AF$799, MATCH('full data'!O$1, Sheet11!$A$1:$AF$1, 0), FALSE)</f>
        <v>16.882352941176471</v>
      </c>
      <c r="P74">
        <f>VLOOKUP('full data'!$A74, Sheet11!$A$2:$AF$799, MATCH('full data'!P$1, Sheet11!$A$1:$AF$1, 0), FALSE)</f>
        <v>0.88235294117647067</v>
      </c>
      <c r="Q74">
        <f>VLOOKUP('full data'!$A74, Sheet11!$A$2:$AF$799, MATCH('full data'!Q$1, Sheet11!$A$1:$AF$1, 0), FALSE)</f>
        <v>1.411764705882353</v>
      </c>
      <c r="R74">
        <f>VLOOKUP('full data'!$A74, Sheet11!$A$2:$AF$799, MATCH('full data'!R$1, Sheet11!$A$1:$AF$1, 0), FALSE)</f>
        <v>10</v>
      </c>
      <c r="S74">
        <f>VLOOKUP('full data'!$A74, Sheet11!$A$2:$AF$799, MATCH('full data'!S$1, Sheet11!$A$1:$AF$1, 0), FALSE)</f>
        <v>7</v>
      </c>
      <c r="T74">
        <f>VLOOKUP('full data'!$A74, Sheet11!$A$2:$AF$799, MATCH('full data'!T$1, Sheet11!$A$1:$AF$1, 0), FALSE)</f>
        <v>0</v>
      </c>
      <c r="U74">
        <f>VLOOKUP('full data'!$A74, Sheet11!$A$2:$AF$799, MATCH('full data'!U$1, Sheet11!$A$1:$AF$1, 0), FALSE)</f>
        <v>0.58823529411764708</v>
      </c>
      <c r="V74">
        <f>VLOOKUP('full data'!$A74, Sheet11!$A$2:$AF$799, MATCH('full data'!V$1, Sheet11!$A$1:$AF$1, 0), FALSE)</f>
        <v>0.3411764705882353</v>
      </c>
      <c r="W74">
        <f>VLOOKUP('full data'!$A74, Sheet11!$A$2:$AF$799, MATCH('full data'!W$1, Sheet11!$A$1:$AF$1, 0), FALSE)</f>
        <v>0.44290657439446368</v>
      </c>
      <c r="X74" t="str">
        <f>VLOOKUP('full data'!$A74, Sheet11!$A$2:$AF$799, MATCH('full data'!X$1, Sheet11!$A$1:$AF$1, 0), FALSE)</f>
        <v>5</v>
      </c>
      <c r="Y74">
        <f>VLOOKUP('full data'!$A74, Sheet11!$A$2:$AF$799, MATCH('full data'!Y$1, Sheet11!$A$1:$AF$1, 0), FALSE)</f>
        <v>2</v>
      </c>
      <c r="Z74" t="str">
        <f>VLOOKUP('full data'!$A74, Sheet11!$A$2:$AF$799, MATCH('full data'!Z$1, Sheet11!$A$1:$AF$1, 0), FALSE)</f>
        <v>AFC West</v>
      </c>
      <c r="AA74" t="s">
        <v>891</v>
      </c>
      <c r="AB74">
        <f>VLOOKUP('full data'!$A74, Sheet11!$A$2:$AF$799, MATCH('full data'!AB$1, Sheet11!$A$1:$AF$1, 0), FALSE)</f>
        <v>0.27380952380952378</v>
      </c>
      <c r="AC74">
        <f>VLOOKUP('full data'!$A74, Sheet11!$A$2:$AF$799, MATCH('full data'!AC$1, Sheet11!$A$1:$AF$1, 0), FALSE)</f>
        <v>0.13414634146341459</v>
      </c>
      <c r="AD74" t="str">
        <f>VLOOKUP('full data'!$A74, Sheet11!$A$2:$AF$799, MATCH('full data'!AD$1, Sheet11!$A$1:$AF$1, 0), FALSE)</f>
        <v>0</v>
      </c>
      <c r="AE74" t="str">
        <f>VLOOKUP('full data'!$A74, Sheet11!$A$2:$AF$799, MATCH('full data'!AE$1, Sheet11!$A$1:$AF$1, 0), FALSE)</f>
        <v>0</v>
      </c>
      <c r="AF74">
        <f>VLOOKUP('full data'!$A74, Sheet11!$A$2:$AF$799, MATCH('full data'!AF$1, Sheet11!$A$1:$AF$1, 0), FALSE)</f>
        <v>0.29411764705882348</v>
      </c>
      <c r="AG74">
        <f>VLOOKUP('full data'!$A74, Sheet11!$A$2:$AF$799, MATCH('full data'!AG$1, Sheet11!$A$1:$AF$1, 0), FALSE)</f>
        <v>0.5</v>
      </c>
      <c r="AH74" s="3">
        <f>VLOOKUP('full data'!$A74, Sheet11!$A$2:$AF$799, MATCH('full data'!AH$1, Sheet11!$A$1:$AF$1, 0), FALSE)</f>
        <v>3.8813497758657993E-2</v>
      </c>
      <c r="AI74" s="2">
        <f t="shared" si="1"/>
        <v>0.50223938584451555</v>
      </c>
      <c r="AJ74" s="2">
        <f>AH74/SUMIFS($AH$2:$AH$799, $B$2:$B$799, B74)</f>
        <v>1.4552331995329208E-2</v>
      </c>
      <c r="AK74">
        <f>IF(AJ74=_xlfn.MAXIFS($AJ$2:$AJ$799, $B$2:$B$799, B74, $AA$2:$AA$799, AA74), 1, 0)</f>
        <v>0</v>
      </c>
      <c r="AL74" s="2">
        <f>AJ74-AI74</f>
        <v>-0.48768705384918637</v>
      </c>
      <c r="AM74">
        <f>IF(AK74=AE74, 1, 0)</f>
        <v>0</v>
      </c>
    </row>
    <row r="75" spans="1:39" hidden="1" x14ac:dyDescent="0.45">
      <c r="A75" t="s">
        <v>791</v>
      </c>
      <c r="B75">
        <v>2022</v>
      </c>
      <c r="C75" t="s">
        <v>40</v>
      </c>
      <c r="D75" t="str">
        <f>VLOOKUP(C75, ids!$A$2:$B$37,2,FALSE)</f>
        <v>Baltimore Ravens</v>
      </c>
      <c r="E75">
        <f>VLOOKUP('full data'!$A75, Sheet11!$A$2:$AF$799, MATCH('full data'!E$1, Sheet11!$A$1:$AF$1, 0), FALSE)</f>
        <v>17</v>
      </c>
      <c r="F75">
        <f>VLOOKUP('full data'!$A75, Sheet11!$A$2:$AF$799, MATCH('full data'!F$1, Sheet11!$A$1:$AF$1, 0), FALSE)</f>
        <v>-1.011653358147752</v>
      </c>
      <c r="G75">
        <f>VLOOKUP('full data'!$A75, Sheet11!$A$2:$AF$799, MATCH('full data'!G$1, Sheet11!$A$1:$AF$1, 0), FALSE)</f>
        <v>1.92433828853272</v>
      </c>
      <c r="H75">
        <f>VLOOKUP('full data'!$A75, Sheet11!$A$2:$AF$799, MATCH('full data'!H$1, Sheet11!$A$1:$AF$1, 0), FALSE)</f>
        <v>2.0842039228876001</v>
      </c>
      <c r="I75">
        <f>VLOOKUP('full data'!$A75, Sheet11!$A$2:$AF$799, MATCH('full data'!I$1, Sheet11!$A$1:$AF$1, 0), FALSE)</f>
        <v>39.882352941176471</v>
      </c>
      <c r="J75">
        <f>VLOOKUP('full data'!$A75, Sheet11!$A$2:$AF$799, MATCH('full data'!J$1, Sheet11!$A$1:$AF$1, 0), FALSE)</f>
        <v>0.86046511627906974</v>
      </c>
      <c r="K75">
        <f>VLOOKUP('full data'!$A75, Sheet11!$A$2:$AF$799, MATCH('full data'!K$1, Sheet11!$A$1:$AF$1, 0), FALSE)</f>
        <v>-9.5294117647058822</v>
      </c>
      <c r="L75">
        <f>VLOOKUP('full data'!$A75, Sheet11!$A$2:$AF$799, MATCH('full data'!L$1, Sheet11!$A$1:$AF$1, 0), FALSE)</f>
        <v>0.76470588235294112</v>
      </c>
      <c r="M75">
        <f>VLOOKUP('full data'!$A75, Sheet11!$A$2:$AF$799, MATCH('full data'!M$1, Sheet11!$A$1:$AF$1, 0), FALSE)</f>
        <v>0.6470588235294118</v>
      </c>
      <c r="N75">
        <f>VLOOKUP('full data'!$A75, Sheet11!$A$2:$AF$799, MATCH('full data'!N$1, Sheet11!$A$1:$AF$1, 0), FALSE)</f>
        <v>0.82352941176470584</v>
      </c>
      <c r="O75">
        <f>VLOOKUP('full data'!$A75, Sheet11!$A$2:$AF$799, MATCH('full data'!O$1, Sheet11!$A$1:$AF$1, 0), FALSE)</f>
        <v>17.941176470588239</v>
      </c>
      <c r="P75">
        <f>VLOOKUP('full data'!$A75, Sheet11!$A$2:$AF$799, MATCH('full data'!P$1, Sheet11!$A$1:$AF$1, 0), FALSE)</f>
        <v>1.0588235294117649</v>
      </c>
      <c r="Q75">
        <f>VLOOKUP('full data'!$A75, Sheet11!$A$2:$AF$799, MATCH('full data'!Q$1, Sheet11!$A$1:$AF$1, 0), FALSE)</f>
        <v>1.470588235294118</v>
      </c>
      <c r="R75">
        <f>VLOOKUP('full data'!$A75, Sheet11!$A$2:$AF$799, MATCH('full data'!R$1, Sheet11!$A$1:$AF$1, 0), FALSE)</f>
        <v>10</v>
      </c>
      <c r="S75">
        <f>VLOOKUP('full data'!$A75, Sheet11!$A$2:$AF$799, MATCH('full data'!S$1, Sheet11!$A$1:$AF$1, 0), FALSE)</f>
        <v>7</v>
      </c>
      <c r="T75">
        <f>VLOOKUP('full data'!$A75, Sheet11!$A$2:$AF$799, MATCH('full data'!T$1, Sheet11!$A$1:$AF$1, 0), FALSE)</f>
        <v>0</v>
      </c>
      <c r="U75">
        <f>VLOOKUP('full data'!$A75, Sheet11!$A$2:$AF$799, MATCH('full data'!U$1, Sheet11!$A$1:$AF$1, 0), FALSE)</f>
        <v>0.58823529411764708</v>
      </c>
      <c r="V75">
        <f>VLOOKUP('full data'!$A75, Sheet11!$A$2:$AF$799, MATCH('full data'!V$1, Sheet11!$A$1:$AF$1, 0), FALSE)</f>
        <v>0.45562130177514792</v>
      </c>
      <c r="W75">
        <f>VLOOKUP('full data'!$A75, Sheet11!$A$2:$AF$799, MATCH('full data'!W$1, Sheet11!$A$1:$AF$1, 0), FALSE)</f>
        <v>0.50874125874125875</v>
      </c>
      <c r="X75" t="str">
        <f>VLOOKUP('full data'!$A75, Sheet11!$A$2:$AF$799, MATCH('full data'!X$1, Sheet11!$A$1:$AF$1, 0), FALSE)</f>
        <v>6</v>
      </c>
      <c r="Y75">
        <f>VLOOKUP('full data'!$A75, Sheet11!$A$2:$AF$799, MATCH('full data'!Y$1, Sheet11!$A$1:$AF$1, 0), FALSE)</f>
        <v>2</v>
      </c>
      <c r="Z75" t="str">
        <f>VLOOKUP('full data'!$A75, Sheet11!$A$2:$AF$799, MATCH('full data'!Z$1, Sheet11!$A$1:$AF$1, 0), FALSE)</f>
        <v>AFC North</v>
      </c>
      <c r="AA75" t="s">
        <v>891</v>
      </c>
      <c r="AB75">
        <f>VLOOKUP('full data'!$A75, Sheet11!$A$2:$AF$799, MATCH('full data'!AB$1, Sheet11!$A$1:$AF$1, 0), FALSE)</f>
        <v>0.20238095238095241</v>
      </c>
      <c r="AC75">
        <f>VLOOKUP('full data'!$A75, Sheet11!$A$2:$AF$799, MATCH('full data'!AC$1, Sheet11!$A$1:$AF$1, 0), FALSE)</f>
        <v>0.2857142857142857</v>
      </c>
      <c r="AD75" t="str">
        <f>VLOOKUP('full data'!$A75, Sheet11!$A$2:$AF$799, MATCH('full data'!AD$1, Sheet11!$A$1:$AF$1, 0), FALSE)</f>
        <v>0</v>
      </c>
      <c r="AE75" t="str">
        <f>VLOOKUP('full data'!$A75, Sheet11!$A$2:$AF$799, MATCH('full data'!AE$1, Sheet11!$A$1:$AF$1, 0), FALSE)</f>
        <v>0</v>
      </c>
      <c r="AF75">
        <f>VLOOKUP('full data'!$A75, Sheet11!$A$2:$AF$799, MATCH('full data'!AF$1, Sheet11!$A$1:$AF$1, 0), FALSE)</f>
        <v>0.29411764705882348</v>
      </c>
      <c r="AG75">
        <f>VLOOKUP('full data'!$A75, Sheet11!$A$2:$AF$799, MATCH('full data'!AG$1, Sheet11!$A$1:$AF$1, 0), FALSE)</f>
        <v>0.5</v>
      </c>
      <c r="AH75" s="3">
        <f>VLOOKUP('full data'!$A75, Sheet11!$A$2:$AF$799, MATCH('full data'!AH$1, Sheet11!$A$1:$AF$1, 0), FALSE)</f>
        <v>2.1173438509592229E-2</v>
      </c>
      <c r="AI75" s="2">
        <f t="shared" si="1"/>
        <v>0.50223938584451555</v>
      </c>
      <c r="AJ75" s="2">
        <f>AH75/SUMIFS($AH$2:$AH$799, $B$2:$B$799, B75)</f>
        <v>7.9385503617885773E-3</v>
      </c>
      <c r="AK75">
        <f>IF(AJ75=_xlfn.MAXIFS($AJ$2:$AJ$799, $B$2:$B$799, B75, $AA$2:$AA$799, AA75), 1, 0)</f>
        <v>0</v>
      </c>
      <c r="AL75" s="2">
        <f>AJ75-AI75</f>
        <v>-0.49430083548272696</v>
      </c>
      <c r="AM75">
        <f>IF(AK75=AE75, 1, 0)</f>
        <v>0</v>
      </c>
    </row>
    <row r="76" spans="1:39" hidden="1" x14ac:dyDescent="0.45">
      <c r="A76" t="s">
        <v>812</v>
      </c>
      <c r="B76">
        <v>2022</v>
      </c>
      <c r="C76" t="s">
        <v>86</v>
      </c>
      <c r="D76" t="str">
        <f>VLOOKUP(C76, ids!$A$2:$B$37,2,FALSE)</f>
        <v>New York Giants</v>
      </c>
      <c r="E76">
        <f>VLOOKUP('full data'!$A76, Sheet11!$A$2:$AF$799, MATCH('full data'!E$1, Sheet11!$A$1:$AF$1, 0), FALSE)</f>
        <v>17</v>
      </c>
      <c r="F76">
        <f>VLOOKUP('full data'!$A76, Sheet11!$A$2:$AF$799, MATCH('full data'!F$1, Sheet11!$A$1:$AF$1, 0), FALSE)</f>
        <v>0.62093551716263251</v>
      </c>
      <c r="G76">
        <f>VLOOKUP('full data'!$A76, Sheet11!$A$2:$AF$799, MATCH('full data'!G$1, Sheet11!$A$1:$AF$1, 0), FALSE)</f>
        <v>1.7934933653401579</v>
      </c>
      <c r="H76">
        <f>VLOOKUP('full data'!$A76, Sheet11!$A$2:$AF$799, MATCH('full data'!H$1, Sheet11!$A$1:$AF$1, 0), FALSE)</f>
        <v>5.0081353878932013</v>
      </c>
      <c r="I76">
        <f>VLOOKUP('full data'!$A76, Sheet11!$A$2:$AF$799, MATCH('full data'!I$1, Sheet11!$A$1:$AF$1, 0), FALSE)</f>
        <v>48.647058823529413</v>
      </c>
      <c r="J76">
        <f>VLOOKUP('full data'!$A76, Sheet11!$A$2:$AF$799, MATCH('full data'!J$1, Sheet11!$A$1:$AF$1, 0), FALSE)</f>
        <v>0.90625</v>
      </c>
      <c r="K76">
        <f>VLOOKUP('full data'!$A76, Sheet11!$A$2:$AF$799, MATCH('full data'!K$1, Sheet11!$A$1:$AF$1, 0), FALSE)</f>
        <v>-16.117647058823529</v>
      </c>
      <c r="L76">
        <f>VLOOKUP('full data'!$A76, Sheet11!$A$2:$AF$799, MATCH('full data'!L$1, Sheet11!$A$1:$AF$1, 0), FALSE)</f>
        <v>0.35294117647058831</v>
      </c>
      <c r="M76">
        <f>VLOOKUP('full data'!$A76, Sheet11!$A$2:$AF$799, MATCH('full data'!M$1, Sheet11!$A$1:$AF$1, 0), FALSE)</f>
        <v>0.76470588235294112</v>
      </c>
      <c r="N76">
        <f>VLOOKUP('full data'!$A76, Sheet11!$A$2:$AF$799, MATCH('full data'!N$1, Sheet11!$A$1:$AF$1, 0), FALSE)</f>
        <v>0.35294117647058831</v>
      </c>
      <c r="O76">
        <f>VLOOKUP('full data'!$A76, Sheet11!$A$2:$AF$799, MATCH('full data'!O$1, Sheet11!$A$1:$AF$1, 0), FALSE)</f>
        <v>15.941176470588241</v>
      </c>
      <c r="P76">
        <f>VLOOKUP('full data'!$A76, Sheet11!$A$2:$AF$799, MATCH('full data'!P$1, Sheet11!$A$1:$AF$1, 0), FALSE)</f>
        <v>0.58823529411764708</v>
      </c>
      <c r="Q76">
        <f>VLOOKUP('full data'!$A76, Sheet11!$A$2:$AF$799, MATCH('full data'!Q$1, Sheet11!$A$1:$AF$1, 0), FALSE)</f>
        <v>1.117647058823529</v>
      </c>
      <c r="R76">
        <f>VLOOKUP('full data'!$A76, Sheet11!$A$2:$AF$799, MATCH('full data'!R$1, Sheet11!$A$1:$AF$1, 0), FALSE)</f>
        <v>9</v>
      </c>
      <c r="S76">
        <f>VLOOKUP('full data'!$A76, Sheet11!$A$2:$AF$799, MATCH('full data'!S$1, Sheet11!$A$1:$AF$1, 0), FALSE)</f>
        <v>7</v>
      </c>
      <c r="T76">
        <f>VLOOKUP('full data'!$A76, Sheet11!$A$2:$AF$799, MATCH('full data'!T$1, Sheet11!$A$1:$AF$1, 0), FALSE)</f>
        <v>1</v>
      </c>
      <c r="U76">
        <f>VLOOKUP('full data'!$A76, Sheet11!$A$2:$AF$799, MATCH('full data'!U$1, Sheet11!$A$1:$AF$1, 0), FALSE)</f>
        <v>0.55882352941176472</v>
      </c>
      <c r="V76">
        <f>VLOOKUP('full data'!$A76, Sheet11!$A$2:$AF$799, MATCH('full data'!V$1, Sheet11!$A$1:$AF$1, 0), FALSE)</f>
        <v>0.39542483660130717</v>
      </c>
      <c r="W76">
        <f>VLOOKUP('full data'!$A76, Sheet11!$A$2:$AF$799, MATCH('full data'!W$1, Sheet11!$A$1:$AF$1, 0), FALSE)</f>
        <v>0.52595155709342556</v>
      </c>
      <c r="X76" t="str">
        <f>VLOOKUP('full data'!$A76, Sheet11!$A$2:$AF$799, MATCH('full data'!X$1, Sheet11!$A$1:$AF$1, 0), FALSE)</f>
        <v>6</v>
      </c>
      <c r="Y76">
        <f>VLOOKUP('full data'!$A76, Sheet11!$A$2:$AF$799, MATCH('full data'!Y$1, Sheet11!$A$1:$AF$1, 0), FALSE)</f>
        <v>3</v>
      </c>
      <c r="Z76" t="str">
        <f>VLOOKUP('full data'!$A76, Sheet11!$A$2:$AF$799, MATCH('full data'!Z$1, Sheet11!$A$1:$AF$1, 0), FALSE)</f>
        <v>NFC East</v>
      </c>
      <c r="AA76" t="s">
        <v>892</v>
      </c>
      <c r="AB76">
        <f>VLOOKUP('full data'!$A76, Sheet11!$A$2:$AF$799, MATCH('full data'!AB$1, Sheet11!$A$1:$AF$1, 0), FALSE)</f>
        <v>0.20512820512820509</v>
      </c>
      <c r="AC76">
        <f>VLOOKUP('full data'!$A76, Sheet11!$A$2:$AF$799, MATCH('full data'!AC$1, Sheet11!$A$1:$AF$1, 0), FALSE)</f>
        <v>0.22093023255813951</v>
      </c>
      <c r="AD76" t="str">
        <f>VLOOKUP('full data'!$A76, Sheet11!$A$2:$AF$799, MATCH('full data'!AD$1, Sheet11!$A$1:$AF$1, 0), FALSE)</f>
        <v>0</v>
      </c>
      <c r="AE76" t="str">
        <f>VLOOKUP('full data'!$A76, Sheet11!$A$2:$AF$799, MATCH('full data'!AE$1, Sheet11!$A$1:$AF$1, 0), FALSE)</f>
        <v>0</v>
      </c>
      <c r="AF76">
        <f>VLOOKUP('full data'!$A76, Sheet11!$A$2:$AF$799, MATCH('full data'!AF$1, Sheet11!$A$1:$AF$1, 0), FALSE)</f>
        <v>0.23529411764705879</v>
      </c>
      <c r="AG76">
        <f>VLOOKUP('full data'!$A76, Sheet11!$A$2:$AF$799, MATCH('full data'!AG$1, Sheet11!$A$1:$AF$1, 0), FALSE)</f>
        <v>0.5</v>
      </c>
      <c r="AH76" s="3">
        <f>VLOOKUP('full data'!$A76, Sheet11!$A$2:$AF$799, MATCH('full data'!AH$1, Sheet11!$A$1:$AF$1, 0), FALSE)</f>
        <v>2.0359064822065641E-2</v>
      </c>
      <c r="AI76" s="2">
        <f t="shared" si="1"/>
        <v>0.74660624652370755</v>
      </c>
      <c r="AJ76" s="2">
        <f>AH76/SUMIFS($AH$2:$AH$799, $B$2:$B$799, B76)</f>
        <v>7.6332175019974552E-3</v>
      </c>
      <c r="AK76">
        <f>IF(AJ76=_xlfn.MAXIFS($AJ$2:$AJ$799, $B$2:$B$799, B76, $AA$2:$AA$799, AA76), 1, 0)</f>
        <v>0</v>
      </c>
      <c r="AL76" s="2">
        <f>AJ76-AI76</f>
        <v>-0.73897302902171014</v>
      </c>
      <c r="AM76">
        <f>IF(AK76=AE76, 1, 0)</f>
        <v>0</v>
      </c>
    </row>
    <row r="77" spans="1:39" hidden="1" x14ac:dyDescent="0.45">
      <c r="A77" t="s">
        <v>816</v>
      </c>
      <c r="B77">
        <v>2022</v>
      </c>
      <c r="C77" t="s">
        <v>98</v>
      </c>
      <c r="D77" t="str">
        <f>VLOOKUP(C77, ids!$A$2:$B$37,2,FALSE)</f>
        <v>Seattle Seahawks</v>
      </c>
      <c r="E77">
        <f>VLOOKUP('full data'!$A77, Sheet11!$A$2:$AF$799, MATCH('full data'!E$1, Sheet11!$A$1:$AF$1, 0), FALSE)</f>
        <v>17</v>
      </c>
      <c r="F77">
        <f>VLOOKUP('full data'!$A77, Sheet11!$A$2:$AF$799, MATCH('full data'!F$1, Sheet11!$A$1:$AF$1, 0), FALSE)</f>
        <v>1.2948248769384361</v>
      </c>
      <c r="G77">
        <f>VLOOKUP('full data'!$A77, Sheet11!$A$2:$AF$799, MATCH('full data'!G$1, Sheet11!$A$1:$AF$1, 0), FALSE)</f>
        <v>-0.74872986284856802</v>
      </c>
      <c r="H77">
        <f>VLOOKUP('full data'!$A77, Sheet11!$A$2:$AF$799, MATCH('full data'!H$1, Sheet11!$A$1:$AF$1, 0), FALSE)</f>
        <v>5.5461284229792742</v>
      </c>
      <c r="I77">
        <f>VLOOKUP('full data'!$A77, Sheet11!$A$2:$AF$799, MATCH('full data'!I$1, Sheet11!$A$1:$AF$1, 0), FALSE)</f>
        <v>50.235294117647058</v>
      </c>
      <c r="J77">
        <f>VLOOKUP('full data'!$A77, Sheet11!$A$2:$AF$799, MATCH('full data'!J$1, Sheet11!$A$1:$AF$1, 0), FALSE)</f>
        <v>0.91891891891891897</v>
      </c>
      <c r="K77">
        <f>VLOOKUP('full data'!$A77, Sheet11!$A$2:$AF$799, MATCH('full data'!K$1, Sheet11!$A$1:$AF$1, 0), FALSE)</f>
        <v>-20.47058823529412</v>
      </c>
      <c r="L77">
        <f>VLOOKUP('full data'!$A77, Sheet11!$A$2:$AF$799, MATCH('full data'!L$1, Sheet11!$A$1:$AF$1, 0), FALSE)</f>
        <v>0.70588235294117652</v>
      </c>
      <c r="M77">
        <f>VLOOKUP('full data'!$A77, Sheet11!$A$2:$AF$799, MATCH('full data'!M$1, Sheet11!$A$1:$AF$1, 0), FALSE)</f>
        <v>0.6470588235294118</v>
      </c>
      <c r="N77">
        <f>VLOOKUP('full data'!$A77, Sheet11!$A$2:$AF$799, MATCH('full data'!N$1, Sheet11!$A$1:$AF$1, 0), FALSE)</f>
        <v>0.82352941176470584</v>
      </c>
      <c r="O77">
        <f>VLOOKUP('full data'!$A77, Sheet11!$A$2:$AF$799, MATCH('full data'!O$1, Sheet11!$A$1:$AF$1, 0), FALSE)</f>
        <v>17.117647058823529</v>
      </c>
      <c r="P77">
        <f>VLOOKUP('full data'!$A77, Sheet11!$A$2:$AF$799, MATCH('full data'!P$1, Sheet11!$A$1:$AF$1, 0), FALSE)</f>
        <v>1</v>
      </c>
      <c r="Q77">
        <f>VLOOKUP('full data'!$A77, Sheet11!$A$2:$AF$799, MATCH('full data'!Q$1, Sheet11!$A$1:$AF$1, 0), FALSE)</f>
        <v>1.470588235294118</v>
      </c>
      <c r="R77">
        <f>VLOOKUP('full data'!$A77, Sheet11!$A$2:$AF$799, MATCH('full data'!R$1, Sheet11!$A$1:$AF$1, 0), FALSE)</f>
        <v>9</v>
      </c>
      <c r="S77">
        <f>VLOOKUP('full data'!$A77, Sheet11!$A$2:$AF$799, MATCH('full data'!S$1, Sheet11!$A$1:$AF$1, 0), FALSE)</f>
        <v>8</v>
      </c>
      <c r="T77">
        <f>VLOOKUP('full data'!$A77, Sheet11!$A$2:$AF$799, MATCH('full data'!T$1, Sheet11!$A$1:$AF$1, 0), FALSE)</f>
        <v>0</v>
      </c>
      <c r="U77">
        <f>VLOOKUP('full data'!$A77, Sheet11!$A$2:$AF$799, MATCH('full data'!U$1, Sheet11!$A$1:$AF$1, 0), FALSE)</f>
        <v>0.52941176470588236</v>
      </c>
      <c r="V77">
        <f>VLOOKUP('full data'!$A77, Sheet11!$A$2:$AF$799, MATCH('full data'!V$1, Sheet11!$A$1:$AF$1, 0), FALSE)</f>
        <v>0.38235294117647062</v>
      </c>
      <c r="W77">
        <f>VLOOKUP('full data'!$A77, Sheet11!$A$2:$AF$799, MATCH('full data'!W$1, Sheet11!$A$1:$AF$1, 0), FALSE)</f>
        <v>0.46193771626297581</v>
      </c>
      <c r="X77" t="str">
        <f>VLOOKUP('full data'!$A77, Sheet11!$A$2:$AF$799, MATCH('full data'!X$1, Sheet11!$A$1:$AF$1, 0), FALSE)</f>
        <v>7</v>
      </c>
      <c r="Y77">
        <f>VLOOKUP('full data'!$A77, Sheet11!$A$2:$AF$799, MATCH('full data'!Y$1, Sheet11!$A$1:$AF$1, 0), FALSE)</f>
        <v>2</v>
      </c>
      <c r="Z77" t="str">
        <f>VLOOKUP('full data'!$A77, Sheet11!$A$2:$AF$799, MATCH('full data'!Z$1, Sheet11!$A$1:$AF$1, 0), FALSE)</f>
        <v>NFC West</v>
      </c>
      <c r="AA77" t="s">
        <v>892</v>
      </c>
      <c r="AB77">
        <f>VLOOKUP('full data'!$A77, Sheet11!$A$2:$AF$799, MATCH('full data'!AB$1, Sheet11!$A$1:$AF$1, 0), FALSE)</f>
        <v>0.1129032258064516</v>
      </c>
      <c r="AC77">
        <f>VLOOKUP('full data'!$A77, Sheet11!$A$2:$AF$799, MATCH('full data'!AC$1, Sheet11!$A$1:$AF$1, 0), FALSE)</f>
        <v>0.20754716981132079</v>
      </c>
      <c r="AD77" t="str">
        <f>VLOOKUP('full data'!$A77, Sheet11!$A$2:$AF$799, MATCH('full data'!AD$1, Sheet11!$A$1:$AF$1, 0), FALSE)</f>
        <v>0</v>
      </c>
      <c r="AE77" t="str">
        <f>VLOOKUP('full data'!$A77, Sheet11!$A$2:$AF$799, MATCH('full data'!AE$1, Sheet11!$A$1:$AF$1, 0), FALSE)</f>
        <v>0</v>
      </c>
      <c r="AF77">
        <f>VLOOKUP('full data'!$A77, Sheet11!$A$2:$AF$799, MATCH('full data'!AF$1, Sheet11!$A$1:$AF$1, 0), FALSE)</f>
        <v>0.29411764705882348</v>
      </c>
      <c r="AG77">
        <f>VLOOKUP('full data'!$A77, Sheet11!$A$2:$AF$799, MATCH('full data'!AG$1, Sheet11!$A$1:$AF$1, 0), FALSE)</f>
        <v>0.5</v>
      </c>
      <c r="AH77" s="3">
        <f>VLOOKUP('full data'!$A77, Sheet11!$A$2:$AF$799, MATCH('full data'!AH$1, Sheet11!$A$1:$AF$1, 0), FALSE)</f>
        <v>1.0726410432562389E-2</v>
      </c>
      <c r="AI77" s="2">
        <f t="shared" si="1"/>
        <v>0.74660624652370755</v>
      </c>
      <c r="AJ77" s="2">
        <f>AH77/SUMIFS($AH$2:$AH$799, $B$2:$B$799, B77)</f>
        <v>4.0216495483968908E-3</v>
      </c>
      <c r="AK77">
        <f>IF(AJ77=_xlfn.MAXIFS($AJ$2:$AJ$799, $B$2:$B$799, B77, $AA$2:$AA$799, AA77), 1, 0)</f>
        <v>0</v>
      </c>
      <c r="AL77" s="2">
        <f>AJ77-AI77</f>
        <v>-0.74258459697531065</v>
      </c>
      <c r="AM77">
        <f>IF(AK77=AE77, 1, 0)</f>
        <v>0</v>
      </c>
    </row>
    <row r="78" spans="1:39" hidden="1" x14ac:dyDescent="0.45">
      <c r="A78" t="s">
        <v>813</v>
      </c>
      <c r="B78">
        <v>2022</v>
      </c>
      <c r="C78" t="s">
        <v>88</v>
      </c>
      <c r="D78" t="str">
        <f>VLOOKUP(C78, ids!$A$2:$B$37,2,FALSE)</f>
        <v>New York Jets</v>
      </c>
      <c r="E78">
        <f>VLOOKUP('full data'!$A78, Sheet11!$A$2:$AF$799, MATCH('full data'!E$1, Sheet11!$A$1:$AF$1, 0), FALSE)</f>
        <v>17</v>
      </c>
      <c r="F78">
        <f>VLOOKUP('full data'!$A78, Sheet11!$A$2:$AF$799, MATCH('full data'!F$1, Sheet11!$A$1:$AF$1, 0), FALSE)</f>
        <v>-3.8762592973930809</v>
      </c>
      <c r="G78">
        <f>VLOOKUP('full data'!$A78, Sheet11!$A$2:$AF$799, MATCH('full data'!G$1, Sheet11!$A$1:$AF$1, 0), FALSE)</f>
        <v>-1.3059831924168961</v>
      </c>
      <c r="H78">
        <f>VLOOKUP('full data'!$A78, Sheet11!$A$2:$AF$799, MATCH('full data'!H$1, Sheet11!$A$1:$AF$1, 0), FALSE)</f>
        <v>2.1260350415130089</v>
      </c>
      <c r="I78">
        <f>VLOOKUP('full data'!$A78, Sheet11!$A$2:$AF$799, MATCH('full data'!I$1, Sheet11!$A$1:$AF$1, 0), FALSE)</f>
        <v>50.941176470588232</v>
      </c>
      <c r="J78">
        <f>VLOOKUP('full data'!$A78, Sheet11!$A$2:$AF$799, MATCH('full data'!J$1, Sheet11!$A$1:$AF$1, 0), FALSE)</f>
        <v>0.81081081081081086</v>
      </c>
      <c r="K78">
        <f>VLOOKUP('full data'!$A78, Sheet11!$A$2:$AF$799, MATCH('full data'!K$1, Sheet11!$A$1:$AF$1, 0), FALSE)</f>
        <v>-18.647058823529409</v>
      </c>
      <c r="L78">
        <f>VLOOKUP('full data'!$A78, Sheet11!$A$2:$AF$799, MATCH('full data'!L$1, Sheet11!$A$1:$AF$1, 0), FALSE)</f>
        <v>0.82352941176470584</v>
      </c>
      <c r="M78">
        <f>VLOOKUP('full data'!$A78, Sheet11!$A$2:$AF$799, MATCH('full data'!M$1, Sheet11!$A$1:$AF$1, 0), FALSE)</f>
        <v>0.23529411764705879</v>
      </c>
      <c r="N78">
        <f>VLOOKUP('full data'!$A78, Sheet11!$A$2:$AF$799, MATCH('full data'!N$1, Sheet11!$A$1:$AF$1, 0), FALSE)</f>
        <v>0.70588235294117652</v>
      </c>
      <c r="O78">
        <f>VLOOKUP('full data'!$A78, Sheet11!$A$2:$AF$799, MATCH('full data'!O$1, Sheet11!$A$1:$AF$1, 0), FALSE)</f>
        <v>17.294117647058819</v>
      </c>
      <c r="P78">
        <f>VLOOKUP('full data'!$A78, Sheet11!$A$2:$AF$799, MATCH('full data'!P$1, Sheet11!$A$1:$AF$1, 0), FALSE)</f>
        <v>1.2352941176470591</v>
      </c>
      <c r="Q78">
        <f>VLOOKUP('full data'!$A78, Sheet11!$A$2:$AF$799, MATCH('full data'!Q$1, Sheet11!$A$1:$AF$1, 0), FALSE)</f>
        <v>0.94117647058823528</v>
      </c>
      <c r="R78">
        <f>VLOOKUP('full data'!$A78, Sheet11!$A$2:$AF$799, MATCH('full data'!R$1, Sheet11!$A$1:$AF$1, 0), FALSE)</f>
        <v>7</v>
      </c>
      <c r="S78">
        <f>VLOOKUP('full data'!$A78, Sheet11!$A$2:$AF$799, MATCH('full data'!S$1, Sheet11!$A$1:$AF$1, 0), FALSE)</f>
        <v>10</v>
      </c>
      <c r="T78">
        <f>VLOOKUP('full data'!$A78, Sheet11!$A$2:$AF$799, MATCH('full data'!T$1, Sheet11!$A$1:$AF$1, 0), FALSE)</f>
        <v>0</v>
      </c>
      <c r="U78">
        <f>VLOOKUP('full data'!$A78, Sheet11!$A$2:$AF$799, MATCH('full data'!U$1, Sheet11!$A$1:$AF$1, 0), FALSE)</f>
        <v>0.41176470588235292</v>
      </c>
      <c r="V78">
        <f>VLOOKUP('full data'!$A78, Sheet11!$A$2:$AF$799, MATCH('full data'!V$1, Sheet11!$A$1:$AF$1, 0), FALSE)</f>
        <v>0.4576271186440678</v>
      </c>
      <c r="W78">
        <f>VLOOKUP('full data'!$A78, Sheet11!$A$2:$AF$799, MATCH('full data'!W$1, Sheet11!$A$1:$AF$1, 0), FALSE)</f>
        <v>0.53846153846153844</v>
      </c>
      <c r="X78" t="str">
        <f>VLOOKUP('full data'!$A78, Sheet11!$A$2:$AF$799, MATCH('full data'!X$1, Sheet11!$A$1:$AF$1, 0), FALSE)</f>
        <v>0</v>
      </c>
      <c r="Y78">
        <f>VLOOKUP('full data'!$A78, Sheet11!$A$2:$AF$799, MATCH('full data'!Y$1, Sheet11!$A$1:$AF$1, 0), FALSE)</f>
        <v>4</v>
      </c>
      <c r="Z78" t="str">
        <f>VLOOKUP('full data'!$A78, Sheet11!$A$2:$AF$799, MATCH('full data'!Z$1, Sheet11!$A$1:$AF$1, 0), FALSE)</f>
        <v>AFC East</v>
      </c>
      <c r="AA78" t="s">
        <v>891</v>
      </c>
      <c r="AB78">
        <f>VLOOKUP('full data'!$A78, Sheet11!$A$2:$AF$799, MATCH('full data'!AB$1, Sheet11!$A$1:$AF$1, 0), FALSE)</f>
        <v>0.35</v>
      </c>
      <c r="AC78">
        <f>VLOOKUP('full data'!$A78, Sheet11!$A$2:$AF$799, MATCH('full data'!AC$1, Sheet11!$A$1:$AF$1, 0), FALSE)</f>
        <v>0.15384615384615391</v>
      </c>
      <c r="AD78" t="str">
        <f>VLOOKUP('full data'!$A78, Sheet11!$A$2:$AF$799, MATCH('full data'!AD$1, Sheet11!$A$1:$AF$1, 0), FALSE)</f>
        <v>0</v>
      </c>
      <c r="AE78" t="str">
        <f>VLOOKUP('full data'!$A78, Sheet11!$A$2:$AF$799, MATCH('full data'!AE$1, Sheet11!$A$1:$AF$1, 0), FALSE)</f>
        <v>0</v>
      </c>
      <c r="AF78">
        <f>VLOOKUP('full data'!$A78, Sheet11!$A$2:$AF$799, MATCH('full data'!AF$1, Sheet11!$A$1:$AF$1, 0), FALSE)</f>
        <v>0.41176470588235298</v>
      </c>
      <c r="AG78">
        <f>VLOOKUP('full data'!$A78, Sheet11!$A$2:$AF$799, MATCH('full data'!AG$1, Sheet11!$A$1:$AF$1, 0), FALSE)</f>
        <v>0.5</v>
      </c>
      <c r="AH78" s="3">
        <f>VLOOKUP('full data'!$A78, Sheet11!$A$2:$AF$799, MATCH('full data'!AH$1, Sheet11!$A$1:$AF$1, 0), FALSE)</f>
        <v>1.0328069750845E-2</v>
      </c>
      <c r="AI78" s="2">
        <f t="shared" si="1"/>
        <v>0.50223938584451555</v>
      </c>
      <c r="AJ78" s="2">
        <f>AH78/SUMIFS($AH$2:$AH$799, $B$2:$B$799, B78)</f>
        <v>3.8722998071382812E-3</v>
      </c>
      <c r="AK78">
        <f>IF(AJ78=_xlfn.MAXIFS($AJ$2:$AJ$799, $B$2:$B$799, B78, $AA$2:$AA$799, AA78), 1, 0)</f>
        <v>0</v>
      </c>
      <c r="AL78" s="2">
        <f>AJ78-AI78</f>
        <v>-0.49836708603737728</v>
      </c>
      <c r="AM78">
        <f>IF(AK78=AE78, 1, 0)</f>
        <v>0</v>
      </c>
    </row>
    <row r="79" spans="1:39" hidden="1" x14ac:dyDescent="0.45">
      <c r="A79" t="s">
        <v>818</v>
      </c>
      <c r="B79">
        <v>2022</v>
      </c>
      <c r="C79" t="s">
        <v>104</v>
      </c>
      <c r="D79" t="str">
        <f>VLOOKUP(C79, ids!$A$2:$B$37,2,FALSE)</f>
        <v>Tampa Bay Buccaneers</v>
      </c>
      <c r="E79">
        <f>VLOOKUP('full data'!$A79, Sheet11!$A$2:$AF$799, MATCH('full data'!E$1, Sheet11!$A$1:$AF$1, 0), FALSE)</f>
        <v>17</v>
      </c>
      <c r="F79">
        <f>VLOOKUP('full data'!$A79, Sheet11!$A$2:$AF$799, MATCH('full data'!F$1, Sheet11!$A$1:$AF$1, 0), FALSE)</f>
        <v>2.963584582239132</v>
      </c>
      <c r="G79">
        <f>VLOOKUP('full data'!$A79, Sheet11!$A$2:$AF$799, MATCH('full data'!G$1, Sheet11!$A$1:$AF$1, 0), FALSE)</f>
        <v>-5.0126061530664883</v>
      </c>
      <c r="H79">
        <f>VLOOKUP('full data'!$A79, Sheet11!$A$2:$AF$799, MATCH('full data'!H$1, Sheet11!$A$1:$AF$1, 0), FALSE)</f>
        <v>5.276041324512196</v>
      </c>
      <c r="I79">
        <f>VLOOKUP('full data'!$A79, Sheet11!$A$2:$AF$799, MATCH('full data'!I$1, Sheet11!$A$1:$AF$1, 0), FALSE)</f>
        <v>46.647058823529413</v>
      </c>
      <c r="J79">
        <f>VLOOKUP('full data'!$A79, Sheet11!$A$2:$AF$799, MATCH('full data'!J$1, Sheet11!$A$1:$AF$1, 0), FALSE)</f>
        <v>0.81578947368421051</v>
      </c>
      <c r="K79">
        <f>VLOOKUP('full data'!$A79, Sheet11!$A$2:$AF$799, MATCH('full data'!K$1, Sheet11!$A$1:$AF$1, 0), FALSE)</f>
        <v>-9.4117647058823533</v>
      </c>
      <c r="L79">
        <f>VLOOKUP('full data'!$A79, Sheet11!$A$2:$AF$799, MATCH('full data'!L$1, Sheet11!$A$1:$AF$1, 0), FALSE)</f>
        <v>0.58823529411764708</v>
      </c>
      <c r="M79">
        <f>VLOOKUP('full data'!$A79, Sheet11!$A$2:$AF$799, MATCH('full data'!M$1, Sheet11!$A$1:$AF$1, 0), FALSE)</f>
        <v>0.58823529411764708</v>
      </c>
      <c r="N79">
        <f>VLOOKUP('full data'!$A79, Sheet11!$A$2:$AF$799, MATCH('full data'!N$1, Sheet11!$A$1:$AF$1, 0), FALSE)</f>
        <v>0.58823529411764708</v>
      </c>
      <c r="O79">
        <f>VLOOKUP('full data'!$A79, Sheet11!$A$2:$AF$799, MATCH('full data'!O$1, Sheet11!$A$1:$AF$1, 0), FALSE)</f>
        <v>19</v>
      </c>
      <c r="P79">
        <f>VLOOKUP('full data'!$A79, Sheet11!$A$2:$AF$799, MATCH('full data'!P$1, Sheet11!$A$1:$AF$1, 0), FALSE)</f>
        <v>0.88235294117647067</v>
      </c>
      <c r="Q79">
        <f>VLOOKUP('full data'!$A79, Sheet11!$A$2:$AF$799, MATCH('full data'!Q$1, Sheet11!$A$1:$AF$1, 0), FALSE)</f>
        <v>1.1764705882352939</v>
      </c>
      <c r="R79">
        <f>VLOOKUP('full data'!$A79, Sheet11!$A$2:$AF$799, MATCH('full data'!R$1, Sheet11!$A$1:$AF$1, 0), FALSE)</f>
        <v>8</v>
      </c>
      <c r="S79">
        <f>VLOOKUP('full data'!$A79, Sheet11!$A$2:$AF$799, MATCH('full data'!S$1, Sheet11!$A$1:$AF$1, 0), FALSE)</f>
        <v>9</v>
      </c>
      <c r="T79">
        <f>VLOOKUP('full data'!$A79, Sheet11!$A$2:$AF$799, MATCH('full data'!T$1, Sheet11!$A$1:$AF$1, 0), FALSE)</f>
        <v>0</v>
      </c>
      <c r="U79">
        <f>VLOOKUP('full data'!$A79, Sheet11!$A$2:$AF$799, MATCH('full data'!U$1, Sheet11!$A$1:$AF$1, 0), FALSE)</f>
        <v>0.47058823529411759</v>
      </c>
      <c r="V79">
        <f>VLOOKUP('full data'!$A79, Sheet11!$A$2:$AF$799, MATCH('full data'!V$1, Sheet11!$A$1:$AF$1, 0), FALSE)</f>
        <v>0.4264705882352941</v>
      </c>
      <c r="W79">
        <f>VLOOKUP('full data'!$A79, Sheet11!$A$2:$AF$799, MATCH('full data'!W$1, Sheet11!$A$1:$AF$1, 0), FALSE)</f>
        <v>0.50347222222222221</v>
      </c>
      <c r="X79" t="str">
        <f>VLOOKUP('full data'!$A79, Sheet11!$A$2:$AF$799, MATCH('full data'!X$1, Sheet11!$A$1:$AF$1, 0), FALSE)</f>
        <v>4</v>
      </c>
      <c r="Y79">
        <f>VLOOKUP('full data'!$A79, Sheet11!$A$2:$AF$799, MATCH('full data'!Y$1, Sheet11!$A$1:$AF$1, 0), FALSE)</f>
        <v>1</v>
      </c>
      <c r="Z79" t="str">
        <f>VLOOKUP('full data'!$A79, Sheet11!$A$2:$AF$799, MATCH('full data'!Z$1, Sheet11!$A$1:$AF$1, 0), FALSE)</f>
        <v>NFC South</v>
      </c>
      <c r="AA79" t="s">
        <v>892</v>
      </c>
      <c r="AB79">
        <f>VLOOKUP('full data'!$A79, Sheet11!$A$2:$AF$799, MATCH('full data'!AB$1, Sheet11!$A$1:$AF$1, 0), FALSE)</f>
        <v>0.30188679245283018</v>
      </c>
      <c r="AC79">
        <f>VLOOKUP('full data'!$A79, Sheet11!$A$2:$AF$799, MATCH('full data'!AC$1, Sheet11!$A$1:$AF$1, 0), FALSE)</f>
        <v>0.22033898305084751</v>
      </c>
      <c r="AD79" t="str">
        <f>VLOOKUP('full data'!$A79, Sheet11!$A$2:$AF$799, MATCH('full data'!AD$1, Sheet11!$A$1:$AF$1, 0), FALSE)</f>
        <v>0</v>
      </c>
      <c r="AE79" t="str">
        <f>VLOOKUP('full data'!$A79, Sheet11!$A$2:$AF$799, MATCH('full data'!AE$1, Sheet11!$A$1:$AF$1, 0), FALSE)</f>
        <v>0</v>
      </c>
      <c r="AF79">
        <f>VLOOKUP('full data'!$A79, Sheet11!$A$2:$AF$799, MATCH('full data'!AF$1, Sheet11!$A$1:$AF$1, 0), FALSE)</f>
        <v>0.29411764705882348</v>
      </c>
      <c r="AG79">
        <f>VLOOKUP('full data'!$A79, Sheet11!$A$2:$AF$799, MATCH('full data'!AG$1, Sheet11!$A$1:$AF$1, 0), FALSE)</f>
        <v>0.5</v>
      </c>
      <c r="AH79" s="3">
        <f>VLOOKUP('full data'!$A79, Sheet11!$A$2:$AF$799, MATCH('full data'!AH$1, Sheet11!$A$1:$AF$1, 0), FALSE)</f>
        <v>9.387382756766505E-3</v>
      </c>
      <c r="AI79" s="2">
        <f t="shared" si="1"/>
        <v>0.74660624652370755</v>
      </c>
      <c r="AJ79" s="2">
        <f>AH79/SUMIFS($AH$2:$AH$799, $B$2:$B$799, B79)</f>
        <v>3.5196083407149814E-3</v>
      </c>
      <c r="AK79">
        <f>IF(AJ79=_xlfn.MAXIFS($AJ$2:$AJ$799, $B$2:$B$799, B79, $AA$2:$AA$799, AA79), 1, 0)</f>
        <v>0</v>
      </c>
      <c r="AL79" s="2">
        <f>AJ79-AI79</f>
        <v>-0.74308663818299259</v>
      </c>
      <c r="AM79">
        <f>IF(AK79=AE79, 1, 0)</f>
        <v>0</v>
      </c>
    </row>
    <row r="80" spans="1:39" hidden="1" x14ac:dyDescent="0.45">
      <c r="A80" t="s">
        <v>808</v>
      </c>
      <c r="B80">
        <v>2022</v>
      </c>
      <c r="C80" t="s">
        <v>76</v>
      </c>
      <c r="D80" t="str">
        <f>VLOOKUP(C80, ids!$A$2:$B$37,2,FALSE)</f>
        <v>Miami Dolphins</v>
      </c>
      <c r="E80">
        <f>VLOOKUP('full data'!$A80, Sheet11!$A$2:$AF$799, MATCH('full data'!E$1, Sheet11!$A$1:$AF$1, 0), FALSE)</f>
        <v>17</v>
      </c>
      <c r="F80">
        <f>VLOOKUP('full data'!$A80, Sheet11!$A$2:$AF$799, MATCH('full data'!F$1, Sheet11!$A$1:$AF$1, 0), FALSE)</f>
        <v>3.639558144621335</v>
      </c>
      <c r="G80">
        <f>VLOOKUP('full data'!$A80, Sheet11!$A$2:$AF$799, MATCH('full data'!G$1, Sheet11!$A$1:$AF$1, 0), FALSE)</f>
        <v>-0.9147266284413953</v>
      </c>
      <c r="H80">
        <f>VLOOKUP('full data'!$A80, Sheet11!$A$2:$AF$799, MATCH('full data'!H$1, Sheet11!$A$1:$AF$1, 0), FALSE)</f>
        <v>8.2029979453168185</v>
      </c>
      <c r="I80">
        <f>VLOOKUP('full data'!$A80, Sheet11!$A$2:$AF$799, MATCH('full data'!I$1, Sheet11!$A$1:$AF$1, 0), FALSE)</f>
        <v>51.823529411764703</v>
      </c>
      <c r="J80">
        <f>VLOOKUP('full data'!$A80, Sheet11!$A$2:$AF$799, MATCH('full data'!J$1, Sheet11!$A$1:$AF$1, 0), FALSE)</f>
        <v>0.8125</v>
      </c>
      <c r="K80">
        <f>VLOOKUP('full data'!$A80, Sheet11!$A$2:$AF$799, MATCH('full data'!K$1, Sheet11!$A$1:$AF$1, 0), FALSE)</f>
        <v>-14.941176470588241</v>
      </c>
      <c r="L80">
        <f>VLOOKUP('full data'!$A80, Sheet11!$A$2:$AF$799, MATCH('full data'!L$1, Sheet11!$A$1:$AF$1, 0), FALSE)</f>
        <v>0.88235294117647056</v>
      </c>
      <c r="M80">
        <f>VLOOKUP('full data'!$A80, Sheet11!$A$2:$AF$799, MATCH('full data'!M$1, Sheet11!$A$1:$AF$1, 0), FALSE)</f>
        <v>0.35294117647058831</v>
      </c>
      <c r="N80">
        <f>VLOOKUP('full data'!$A80, Sheet11!$A$2:$AF$799, MATCH('full data'!N$1, Sheet11!$A$1:$AF$1, 0), FALSE)</f>
        <v>0.47058823529411759</v>
      </c>
      <c r="O80">
        <f>VLOOKUP('full data'!$A80, Sheet11!$A$2:$AF$799, MATCH('full data'!O$1, Sheet11!$A$1:$AF$1, 0), FALSE)</f>
        <v>17.058823529411761</v>
      </c>
      <c r="P80">
        <f>VLOOKUP('full data'!$A80, Sheet11!$A$2:$AF$799, MATCH('full data'!P$1, Sheet11!$A$1:$AF$1, 0), FALSE)</f>
        <v>1.117647058823529</v>
      </c>
      <c r="Q80">
        <f>VLOOKUP('full data'!$A80, Sheet11!$A$2:$AF$799, MATCH('full data'!Q$1, Sheet11!$A$1:$AF$1, 0), FALSE)</f>
        <v>0.82352941176470584</v>
      </c>
      <c r="R80">
        <f>VLOOKUP('full data'!$A80, Sheet11!$A$2:$AF$799, MATCH('full data'!R$1, Sheet11!$A$1:$AF$1, 0), FALSE)</f>
        <v>9</v>
      </c>
      <c r="S80">
        <f>VLOOKUP('full data'!$A80, Sheet11!$A$2:$AF$799, MATCH('full data'!S$1, Sheet11!$A$1:$AF$1, 0), FALSE)</f>
        <v>8</v>
      </c>
      <c r="T80">
        <f>VLOOKUP('full data'!$A80, Sheet11!$A$2:$AF$799, MATCH('full data'!T$1, Sheet11!$A$1:$AF$1, 0), FALSE)</f>
        <v>0</v>
      </c>
      <c r="U80">
        <f>VLOOKUP('full data'!$A80, Sheet11!$A$2:$AF$799, MATCH('full data'!U$1, Sheet11!$A$1:$AF$1, 0), FALSE)</f>
        <v>0.52941176470588236</v>
      </c>
      <c r="V80">
        <f>VLOOKUP('full data'!$A80, Sheet11!$A$2:$AF$799, MATCH('full data'!V$1, Sheet11!$A$1:$AF$1, 0), FALSE)</f>
        <v>0.45723684210526322</v>
      </c>
      <c r="W80">
        <f>VLOOKUP('full data'!$A80, Sheet11!$A$2:$AF$799, MATCH('full data'!W$1, Sheet11!$A$1:$AF$1, 0), FALSE)</f>
        <v>0.53671328671328666</v>
      </c>
      <c r="X80" t="str">
        <f>VLOOKUP('full data'!$A80, Sheet11!$A$2:$AF$799, MATCH('full data'!X$1, Sheet11!$A$1:$AF$1, 0), FALSE)</f>
        <v>7</v>
      </c>
      <c r="Y80">
        <f>VLOOKUP('full data'!$A80, Sheet11!$A$2:$AF$799, MATCH('full data'!Y$1, Sheet11!$A$1:$AF$1, 0), FALSE)</f>
        <v>2</v>
      </c>
      <c r="Z80" t="str">
        <f>VLOOKUP('full data'!$A80, Sheet11!$A$2:$AF$799, MATCH('full data'!Z$1, Sheet11!$A$1:$AF$1, 0), FALSE)</f>
        <v>AFC East</v>
      </c>
      <c r="AA80" t="s">
        <v>891</v>
      </c>
      <c r="AB80">
        <f>VLOOKUP('full data'!$A80, Sheet11!$A$2:$AF$799, MATCH('full data'!AB$1, Sheet11!$A$1:$AF$1, 0), FALSE)</f>
        <v>0.14545454545454539</v>
      </c>
      <c r="AC80">
        <f>VLOOKUP('full data'!$A80, Sheet11!$A$2:$AF$799, MATCH('full data'!AC$1, Sheet11!$A$1:$AF$1, 0), FALSE)</f>
        <v>0.2857142857142857</v>
      </c>
      <c r="AD80" t="str">
        <f>VLOOKUP('full data'!$A80, Sheet11!$A$2:$AF$799, MATCH('full data'!AD$1, Sheet11!$A$1:$AF$1, 0), FALSE)</f>
        <v>0</v>
      </c>
      <c r="AE80" t="str">
        <f>VLOOKUP('full data'!$A80, Sheet11!$A$2:$AF$799, MATCH('full data'!AE$1, Sheet11!$A$1:$AF$1, 0), FALSE)</f>
        <v>0</v>
      </c>
      <c r="AF80">
        <f>VLOOKUP('full data'!$A80, Sheet11!$A$2:$AF$799, MATCH('full data'!AF$1, Sheet11!$A$1:$AF$1, 0), FALSE)</f>
        <v>0.23529411764705879</v>
      </c>
      <c r="AG80">
        <f>VLOOKUP('full data'!$A80, Sheet11!$A$2:$AF$799, MATCH('full data'!AG$1, Sheet11!$A$1:$AF$1, 0), FALSE)</f>
        <v>0.5</v>
      </c>
      <c r="AH80" s="3">
        <f>VLOOKUP('full data'!$A80, Sheet11!$A$2:$AF$799, MATCH('full data'!AH$1, Sheet11!$A$1:$AF$1, 0), FALSE)</f>
        <v>8.9945943710116258E-3</v>
      </c>
      <c r="AI80" s="2">
        <f t="shared" si="1"/>
        <v>0.50223938584451555</v>
      </c>
      <c r="AJ80" s="2">
        <f>AH80/SUMIFS($AH$2:$AH$799, $B$2:$B$799, B80)</f>
        <v>3.3723403199620878E-3</v>
      </c>
      <c r="AK80">
        <f>IF(AJ80=_xlfn.MAXIFS($AJ$2:$AJ$799, $B$2:$B$799, B80, $AA$2:$AA$799, AA80), 1, 0)</f>
        <v>0</v>
      </c>
      <c r="AL80" s="2">
        <f>AJ80-AI80</f>
        <v>-0.49886704552455347</v>
      </c>
      <c r="AM80">
        <f>IF(AK80=AE80, 1, 0)</f>
        <v>0</v>
      </c>
    </row>
    <row r="81" spans="1:39" hidden="1" x14ac:dyDescent="0.45">
      <c r="A81" t="s">
        <v>820</v>
      </c>
      <c r="B81">
        <v>2022</v>
      </c>
      <c r="C81" t="s">
        <v>108</v>
      </c>
      <c r="D81" t="str">
        <f>VLOOKUP(C81, ids!$A$2:$B$37,2,FALSE)</f>
        <v>Washigngton Redskins</v>
      </c>
      <c r="E81">
        <f>VLOOKUP('full data'!$A81, Sheet11!$A$2:$AF$799, MATCH('full data'!E$1, Sheet11!$A$1:$AF$1, 0), FALSE)</f>
        <v>17</v>
      </c>
      <c r="F81">
        <f>VLOOKUP('full data'!$A81, Sheet11!$A$2:$AF$799, MATCH('full data'!F$1, Sheet11!$A$1:$AF$1, 0), FALSE)</f>
        <v>-3.5349664958451341</v>
      </c>
      <c r="G81">
        <f>VLOOKUP('full data'!$A81, Sheet11!$A$2:$AF$799, MATCH('full data'!G$1, Sheet11!$A$1:$AF$1, 0), FALSE)</f>
        <v>-1.706681230167528</v>
      </c>
      <c r="H81">
        <f>VLOOKUP('full data'!$A81, Sheet11!$A$2:$AF$799, MATCH('full data'!H$1, Sheet11!$A$1:$AF$1, 0), FALSE)</f>
        <v>3.4773514909849719</v>
      </c>
      <c r="I81">
        <f>VLOOKUP('full data'!$A81, Sheet11!$A$2:$AF$799, MATCH('full data'!I$1, Sheet11!$A$1:$AF$1, 0), FALSE)</f>
        <v>47.352941176470587</v>
      </c>
      <c r="J81">
        <f>VLOOKUP('full data'!$A81, Sheet11!$A$2:$AF$799, MATCH('full data'!J$1, Sheet11!$A$1:$AF$1, 0), FALSE)</f>
        <v>0.83333333333333337</v>
      </c>
      <c r="K81">
        <f>VLOOKUP('full data'!$A81, Sheet11!$A$2:$AF$799, MATCH('full data'!K$1, Sheet11!$A$1:$AF$1, 0), FALSE)</f>
        <v>-18.294117647058819</v>
      </c>
      <c r="L81">
        <f>VLOOKUP('full data'!$A81, Sheet11!$A$2:$AF$799, MATCH('full data'!L$1, Sheet11!$A$1:$AF$1, 0), FALSE)</f>
        <v>0.94117647058823528</v>
      </c>
      <c r="M81">
        <f>VLOOKUP('full data'!$A81, Sheet11!$A$2:$AF$799, MATCH('full data'!M$1, Sheet11!$A$1:$AF$1, 0), FALSE)</f>
        <v>0.52941176470588236</v>
      </c>
      <c r="N81">
        <f>VLOOKUP('full data'!$A81, Sheet11!$A$2:$AF$799, MATCH('full data'!N$1, Sheet11!$A$1:$AF$1, 0), FALSE)</f>
        <v>0.52941176470588236</v>
      </c>
      <c r="O81">
        <f>VLOOKUP('full data'!$A81, Sheet11!$A$2:$AF$799, MATCH('full data'!O$1, Sheet11!$A$1:$AF$1, 0), FALSE)</f>
        <v>16.411764705882351</v>
      </c>
      <c r="P81">
        <f>VLOOKUP('full data'!$A81, Sheet11!$A$2:$AF$799, MATCH('full data'!P$1, Sheet11!$A$1:$AF$1, 0), FALSE)</f>
        <v>1.3529411764705881</v>
      </c>
      <c r="Q81">
        <f>VLOOKUP('full data'!$A81, Sheet11!$A$2:$AF$799, MATCH('full data'!Q$1, Sheet11!$A$1:$AF$1, 0), FALSE)</f>
        <v>1.0588235294117649</v>
      </c>
      <c r="R81">
        <f>VLOOKUP('full data'!$A81, Sheet11!$A$2:$AF$799, MATCH('full data'!R$1, Sheet11!$A$1:$AF$1, 0), FALSE)</f>
        <v>8</v>
      </c>
      <c r="S81">
        <f>VLOOKUP('full data'!$A81, Sheet11!$A$2:$AF$799, MATCH('full data'!S$1, Sheet11!$A$1:$AF$1, 0), FALSE)</f>
        <v>8</v>
      </c>
      <c r="T81">
        <f>VLOOKUP('full data'!$A81, Sheet11!$A$2:$AF$799, MATCH('full data'!T$1, Sheet11!$A$1:$AF$1, 0), FALSE)</f>
        <v>1</v>
      </c>
      <c r="U81">
        <f>VLOOKUP('full data'!$A81, Sheet11!$A$2:$AF$799, MATCH('full data'!U$1, Sheet11!$A$1:$AF$1, 0), FALSE)</f>
        <v>0.5</v>
      </c>
      <c r="V81">
        <f>VLOOKUP('full data'!$A81, Sheet11!$A$2:$AF$799, MATCH('full data'!V$1, Sheet11!$A$1:$AF$1, 0), FALSE)</f>
        <v>0.4485294117647059</v>
      </c>
      <c r="W81">
        <f>VLOOKUP('full data'!$A81, Sheet11!$A$2:$AF$799, MATCH('full data'!W$1, Sheet11!$A$1:$AF$1, 0), FALSE)</f>
        <v>0.53633217993079585</v>
      </c>
      <c r="X81" t="str">
        <f>VLOOKUP('full data'!$A81, Sheet11!$A$2:$AF$799, MATCH('full data'!X$1, Sheet11!$A$1:$AF$1, 0), FALSE)</f>
        <v>0</v>
      </c>
      <c r="Y81">
        <f>VLOOKUP('full data'!$A81, Sheet11!$A$2:$AF$799, MATCH('full data'!Y$1, Sheet11!$A$1:$AF$1, 0), FALSE)</f>
        <v>4</v>
      </c>
      <c r="Z81" t="str">
        <f>VLOOKUP('full data'!$A81, Sheet11!$A$2:$AF$799, MATCH('full data'!Z$1, Sheet11!$A$1:$AF$1, 0), FALSE)</f>
        <v>NFC East</v>
      </c>
      <c r="AA81" t="s">
        <v>892</v>
      </c>
      <c r="AB81">
        <f>VLOOKUP('full data'!$A81, Sheet11!$A$2:$AF$799, MATCH('full data'!AB$1, Sheet11!$A$1:$AF$1, 0), FALSE)</f>
        <v>0.14285714285714279</v>
      </c>
      <c r="AC81">
        <f>VLOOKUP('full data'!$A81, Sheet11!$A$2:$AF$799, MATCH('full data'!AC$1, Sheet11!$A$1:$AF$1, 0), FALSE)</f>
        <v>0.17391304347826089</v>
      </c>
      <c r="AD81" t="str">
        <f>VLOOKUP('full data'!$A81, Sheet11!$A$2:$AF$799, MATCH('full data'!AD$1, Sheet11!$A$1:$AF$1, 0), FALSE)</f>
        <v>0</v>
      </c>
      <c r="AE81" t="str">
        <f>VLOOKUP('full data'!$A81, Sheet11!$A$2:$AF$799, MATCH('full data'!AE$1, Sheet11!$A$1:$AF$1, 0), FALSE)</f>
        <v>0</v>
      </c>
      <c r="AF81">
        <f>VLOOKUP('full data'!$A81, Sheet11!$A$2:$AF$799, MATCH('full data'!AF$1, Sheet11!$A$1:$AF$1, 0), FALSE)</f>
        <v>0.41176470588235298</v>
      </c>
      <c r="AG81">
        <f>VLOOKUP('full data'!$A81, Sheet11!$A$2:$AF$799, MATCH('full data'!AG$1, Sheet11!$A$1:$AF$1, 0), FALSE)</f>
        <v>0.5</v>
      </c>
      <c r="AH81" s="3">
        <f>VLOOKUP('full data'!$A81, Sheet11!$A$2:$AF$799, MATCH('full data'!AH$1, Sheet11!$A$1:$AF$1, 0), FALSE)</f>
        <v>7.2428469261802426E-3</v>
      </c>
      <c r="AI81" s="2">
        <f t="shared" si="1"/>
        <v>0.74660624652370755</v>
      </c>
      <c r="AJ81" s="2">
        <f>AH81/SUMIFS($AH$2:$AH$799, $B$2:$B$799, B81)</f>
        <v>2.7155582245254684E-3</v>
      </c>
      <c r="AK81">
        <f>IF(AJ81=_xlfn.MAXIFS($AJ$2:$AJ$799, $B$2:$B$799, B81, $AA$2:$AA$799, AA81), 1, 0)</f>
        <v>0</v>
      </c>
      <c r="AL81" s="2">
        <f>AJ81-AI81</f>
        <v>-0.74389068829918203</v>
      </c>
      <c r="AM81">
        <f>IF(AK81=AE81, 1, 0)</f>
        <v>0</v>
      </c>
    </row>
    <row r="82" spans="1:39" hidden="1" x14ac:dyDescent="0.45">
      <c r="A82" t="s">
        <v>799</v>
      </c>
      <c r="B82">
        <v>2022</v>
      </c>
      <c r="C82" t="s">
        <v>64</v>
      </c>
      <c r="D82" t="str">
        <f>VLOOKUP(C82, ids!$A$2:$B$37,2,FALSE)</f>
        <v>Detriot Lions</v>
      </c>
      <c r="E82">
        <f>VLOOKUP('full data'!$A82, Sheet11!$A$2:$AF$799, MATCH('full data'!E$1, Sheet11!$A$1:$AF$1, 0), FALSE)</f>
        <v>17</v>
      </c>
      <c r="F82">
        <f>VLOOKUP('full data'!$A82, Sheet11!$A$2:$AF$799, MATCH('full data'!F$1, Sheet11!$A$1:$AF$1, 0), FALSE)</f>
        <v>6.1218556772994486</v>
      </c>
      <c r="G82">
        <f>VLOOKUP('full data'!$A82, Sheet11!$A$2:$AF$799, MATCH('full data'!G$1, Sheet11!$A$1:$AF$1, 0), FALSE)</f>
        <v>-2.1640448839033759</v>
      </c>
      <c r="H82">
        <f>VLOOKUP('full data'!$A82, Sheet11!$A$2:$AF$799, MATCH('full data'!H$1, Sheet11!$A$1:$AF$1, 0), FALSE)</f>
        <v>9.7107353337271292</v>
      </c>
      <c r="I82">
        <f>VLOOKUP('full data'!$A82, Sheet11!$A$2:$AF$799, MATCH('full data'!I$1, Sheet11!$A$1:$AF$1, 0), FALSE)</f>
        <v>45.470588235294123</v>
      </c>
      <c r="J82">
        <f>VLOOKUP('full data'!$A82, Sheet11!$A$2:$AF$799, MATCH('full data'!J$1, Sheet11!$A$1:$AF$1, 0), FALSE)</f>
        <v>0.8</v>
      </c>
      <c r="K82">
        <f>VLOOKUP('full data'!$A82, Sheet11!$A$2:$AF$799, MATCH('full data'!K$1, Sheet11!$A$1:$AF$1, 0), FALSE)</f>
        <v>-9.5882352941176467</v>
      </c>
      <c r="L82">
        <f>VLOOKUP('full data'!$A82, Sheet11!$A$2:$AF$799, MATCH('full data'!L$1, Sheet11!$A$1:$AF$1, 0), FALSE)</f>
        <v>0.41176470588235292</v>
      </c>
      <c r="M82">
        <f>VLOOKUP('full data'!$A82, Sheet11!$A$2:$AF$799, MATCH('full data'!M$1, Sheet11!$A$1:$AF$1, 0), FALSE)</f>
        <v>0.58823529411764708</v>
      </c>
      <c r="N82">
        <f>VLOOKUP('full data'!$A82, Sheet11!$A$2:$AF$799, MATCH('full data'!N$1, Sheet11!$A$1:$AF$1, 0), FALSE)</f>
        <v>0.70588235294117652</v>
      </c>
      <c r="O82">
        <f>VLOOKUP('full data'!$A82, Sheet11!$A$2:$AF$799, MATCH('full data'!O$1, Sheet11!$A$1:$AF$1, 0), FALSE)</f>
        <v>15.705882352941179</v>
      </c>
      <c r="P82">
        <f>VLOOKUP('full data'!$A82, Sheet11!$A$2:$AF$799, MATCH('full data'!P$1, Sheet11!$A$1:$AF$1, 0), FALSE)</f>
        <v>0.76470588235294124</v>
      </c>
      <c r="Q82">
        <f>VLOOKUP('full data'!$A82, Sheet11!$A$2:$AF$799, MATCH('full data'!Q$1, Sheet11!$A$1:$AF$1, 0), FALSE)</f>
        <v>1.294117647058824</v>
      </c>
      <c r="R82">
        <f>VLOOKUP('full data'!$A82, Sheet11!$A$2:$AF$799, MATCH('full data'!R$1, Sheet11!$A$1:$AF$1, 0), FALSE)</f>
        <v>9</v>
      </c>
      <c r="S82">
        <f>VLOOKUP('full data'!$A82, Sheet11!$A$2:$AF$799, MATCH('full data'!S$1, Sheet11!$A$1:$AF$1, 0), FALSE)</f>
        <v>8</v>
      </c>
      <c r="T82">
        <f>VLOOKUP('full data'!$A82, Sheet11!$A$2:$AF$799, MATCH('full data'!T$1, Sheet11!$A$1:$AF$1, 0), FALSE)</f>
        <v>0</v>
      </c>
      <c r="U82">
        <f>VLOOKUP('full data'!$A82, Sheet11!$A$2:$AF$799, MATCH('full data'!U$1, Sheet11!$A$1:$AF$1, 0), FALSE)</f>
        <v>0.52941176470588236</v>
      </c>
      <c r="V82">
        <f>VLOOKUP('full data'!$A82, Sheet11!$A$2:$AF$799, MATCH('full data'!V$1, Sheet11!$A$1:$AF$1, 0), FALSE)</f>
        <v>0.45098039215686281</v>
      </c>
      <c r="W82">
        <f>VLOOKUP('full data'!$A82, Sheet11!$A$2:$AF$799, MATCH('full data'!W$1, Sheet11!$A$1:$AF$1, 0), FALSE)</f>
        <v>0.53472222222222221</v>
      </c>
      <c r="X82" t="str">
        <f>VLOOKUP('full data'!$A82, Sheet11!$A$2:$AF$799, MATCH('full data'!X$1, Sheet11!$A$1:$AF$1, 0), FALSE)</f>
        <v>0</v>
      </c>
      <c r="Y82">
        <f>VLOOKUP('full data'!$A82, Sheet11!$A$2:$AF$799, MATCH('full data'!Y$1, Sheet11!$A$1:$AF$1, 0), FALSE)</f>
        <v>2</v>
      </c>
      <c r="Z82" t="str">
        <f>VLOOKUP('full data'!$A82, Sheet11!$A$2:$AF$799, MATCH('full data'!Z$1, Sheet11!$A$1:$AF$1, 0), FALSE)</f>
        <v>NFC North</v>
      </c>
      <c r="AA82" t="s">
        <v>892</v>
      </c>
      <c r="AB82">
        <f>VLOOKUP('full data'!$A82, Sheet11!$A$2:$AF$799, MATCH('full data'!AB$1, Sheet11!$A$1:$AF$1, 0), FALSE)</f>
        <v>0.1785714285714286</v>
      </c>
      <c r="AC82">
        <f>VLOOKUP('full data'!$A82, Sheet11!$A$2:$AF$799, MATCH('full data'!AC$1, Sheet11!$A$1:$AF$1, 0), FALSE)</f>
        <v>0.16</v>
      </c>
      <c r="AD82" t="str">
        <f>VLOOKUP('full data'!$A82, Sheet11!$A$2:$AF$799, MATCH('full data'!AD$1, Sheet11!$A$1:$AF$1, 0), FALSE)</f>
        <v>0</v>
      </c>
      <c r="AE82" t="str">
        <f>VLOOKUP('full data'!$A82, Sheet11!$A$2:$AF$799, MATCH('full data'!AE$1, Sheet11!$A$1:$AF$1, 0), FALSE)</f>
        <v>0</v>
      </c>
      <c r="AF82">
        <f>VLOOKUP('full data'!$A82, Sheet11!$A$2:$AF$799, MATCH('full data'!AF$1, Sheet11!$A$1:$AF$1, 0), FALSE)</f>
        <v>0.3529411764705882</v>
      </c>
      <c r="AG82">
        <f>VLOOKUP('full data'!$A82, Sheet11!$A$2:$AF$799, MATCH('full data'!AG$1, Sheet11!$A$1:$AF$1, 0), FALSE)</f>
        <v>0.5</v>
      </c>
      <c r="AH82" s="3">
        <f>VLOOKUP('full data'!$A82, Sheet11!$A$2:$AF$799, MATCH('full data'!AH$1, Sheet11!$A$1:$AF$1, 0), FALSE)</f>
        <v>6.9996384859101601E-3</v>
      </c>
      <c r="AI82" s="2">
        <f t="shared" si="1"/>
        <v>0.74660624652370755</v>
      </c>
      <c r="AJ82" s="2">
        <f>AH82/SUMIFS($AH$2:$AH$799, $B$2:$B$799, B82)</f>
        <v>2.6243721637152972E-3</v>
      </c>
      <c r="AK82">
        <f>IF(AJ82=_xlfn.MAXIFS($AJ$2:$AJ$799, $B$2:$B$799, B82, $AA$2:$AA$799, AA82), 1, 0)</f>
        <v>0</v>
      </c>
      <c r="AL82" s="2">
        <f>AJ82-AI82</f>
        <v>-0.7439818743599923</v>
      </c>
      <c r="AM82">
        <f>IF(AK82=AE82, 1, 0)</f>
        <v>0</v>
      </c>
    </row>
    <row r="83" spans="1:39" hidden="1" x14ac:dyDescent="0.45">
      <c r="A83" t="s">
        <v>803</v>
      </c>
      <c r="B83">
        <v>2022</v>
      </c>
      <c r="C83" t="s">
        <v>72</v>
      </c>
      <c r="D83" t="str">
        <f>VLOOKUP(C83, ids!$A$2:$B$37,2,FALSE)</f>
        <v>Jacksonville Jaguars</v>
      </c>
      <c r="E83">
        <f>VLOOKUP('full data'!$A83, Sheet11!$A$2:$AF$799, MATCH('full data'!E$1, Sheet11!$A$1:$AF$1, 0), FALSE)</f>
        <v>17</v>
      </c>
      <c r="F83">
        <f>VLOOKUP('full data'!$A83, Sheet11!$A$2:$AF$799, MATCH('full data'!F$1, Sheet11!$A$1:$AF$1, 0), FALSE)</f>
        <v>4.2303359283311606</v>
      </c>
      <c r="G83">
        <f>VLOOKUP('full data'!$A83, Sheet11!$A$2:$AF$799, MATCH('full data'!G$1, Sheet11!$A$1:$AF$1, 0), FALSE)</f>
        <v>-1.452530265582761</v>
      </c>
      <c r="H83">
        <f>VLOOKUP('full data'!$A83, Sheet11!$A$2:$AF$799, MATCH('full data'!H$1, Sheet11!$A$1:$AF$1, 0), FALSE)</f>
        <v>8.4856912809104923</v>
      </c>
      <c r="I83">
        <f>VLOOKUP('full data'!$A83, Sheet11!$A$2:$AF$799, MATCH('full data'!I$1, Sheet11!$A$1:$AF$1, 0), FALSE)</f>
        <v>39.647058823529413</v>
      </c>
      <c r="J83">
        <f>VLOOKUP('full data'!$A83, Sheet11!$A$2:$AF$799, MATCH('full data'!J$1, Sheet11!$A$1:$AF$1, 0), FALSE)</f>
        <v>0.8571428571428571</v>
      </c>
      <c r="K83">
        <f>VLOOKUP('full data'!$A83, Sheet11!$A$2:$AF$799, MATCH('full data'!K$1, Sheet11!$A$1:$AF$1, 0), FALSE)</f>
        <v>-11.117647058823531</v>
      </c>
      <c r="L83">
        <f>VLOOKUP('full data'!$A83, Sheet11!$A$2:$AF$799, MATCH('full data'!L$1, Sheet11!$A$1:$AF$1, 0), FALSE)</f>
        <v>0.52941176470588236</v>
      </c>
      <c r="M83">
        <f>VLOOKUP('full data'!$A83, Sheet11!$A$2:$AF$799, MATCH('full data'!M$1, Sheet11!$A$1:$AF$1, 0), FALSE)</f>
        <v>0.76470588235294112</v>
      </c>
      <c r="N83">
        <f>VLOOKUP('full data'!$A83, Sheet11!$A$2:$AF$799, MATCH('full data'!N$1, Sheet11!$A$1:$AF$1, 0), FALSE)</f>
        <v>0.82352941176470584</v>
      </c>
      <c r="O83">
        <f>VLOOKUP('full data'!$A83, Sheet11!$A$2:$AF$799, MATCH('full data'!O$1, Sheet11!$A$1:$AF$1, 0), FALSE)</f>
        <v>11.941176470588241</v>
      </c>
      <c r="P83">
        <f>VLOOKUP('full data'!$A83, Sheet11!$A$2:$AF$799, MATCH('full data'!P$1, Sheet11!$A$1:$AF$1, 0), FALSE)</f>
        <v>1.2352941176470591</v>
      </c>
      <c r="Q83">
        <f>VLOOKUP('full data'!$A83, Sheet11!$A$2:$AF$799, MATCH('full data'!Q$1, Sheet11!$A$1:$AF$1, 0), FALSE)</f>
        <v>1.588235294117647</v>
      </c>
      <c r="R83">
        <f>VLOOKUP('full data'!$A83, Sheet11!$A$2:$AF$799, MATCH('full data'!R$1, Sheet11!$A$1:$AF$1, 0), FALSE)</f>
        <v>9</v>
      </c>
      <c r="S83">
        <f>VLOOKUP('full data'!$A83, Sheet11!$A$2:$AF$799, MATCH('full data'!S$1, Sheet11!$A$1:$AF$1, 0), FALSE)</f>
        <v>8</v>
      </c>
      <c r="T83">
        <f>VLOOKUP('full data'!$A83, Sheet11!$A$2:$AF$799, MATCH('full data'!T$1, Sheet11!$A$1:$AF$1, 0), FALSE)</f>
        <v>0</v>
      </c>
      <c r="U83">
        <f>VLOOKUP('full data'!$A83, Sheet11!$A$2:$AF$799, MATCH('full data'!U$1, Sheet11!$A$1:$AF$1, 0), FALSE)</f>
        <v>0.52941176470588236</v>
      </c>
      <c r="V83">
        <f>VLOOKUP('full data'!$A83, Sheet11!$A$2:$AF$799, MATCH('full data'!V$1, Sheet11!$A$1:$AF$1, 0), FALSE)</f>
        <v>0.43790849673202609</v>
      </c>
      <c r="W83">
        <f>VLOOKUP('full data'!$A83, Sheet11!$A$2:$AF$799, MATCH('full data'!W$1, Sheet11!$A$1:$AF$1, 0), FALSE)</f>
        <v>0.4671280276816609</v>
      </c>
      <c r="X83" t="str">
        <f>VLOOKUP('full data'!$A83, Sheet11!$A$2:$AF$799, MATCH('full data'!X$1, Sheet11!$A$1:$AF$1, 0), FALSE)</f>
        <v>4</v>
      </c>
      <c r="Y83">
        <f>VLOOKUP('full data'!$A83, Sheet11!$A$2:$AF$799, MATCH('full data'!Y$1, Sheet11!$A$1:$AF$1, 0), FALSE)</f>
        <v>1</v>
      </c>
      <c r="Z83" t="str">
        <f>VLOOKUP('full data'!$A83, Sheet11!$A$2:$AF$799, MATCH('full data'!Z$1, Sheet11!$A$1:$AF$1, 0), FALSE)</f>
        <v>AFC South</v>
      </c>
      <c r="AA83" t="s">
        <v>891</v>
      </c>
      <c r="AB83">
        <f>VLOOKUP('full data'!$A83, Sheet11!$A$2:$AF$799, MATCH('full data'!AB$1, Sheet11!$A$1:$AF$1, 0), FALSE)</f>
        <v>0.17499999999999999</v>
      </c>
      <c r="AC83">
        <f>VLOOKUP('full data'!$A83, Sheet11!$A$2:$AF$799, MATCH('full data'!AC$1, Sheet11!$A$1:$AF$1, 0), FALSE)</f>
        <v>0.24096385542168669</v>
      </c>
      <c r="AD83" t="str">
        <f>VLOOKUP('full data'!$A83, Sheet11!$A$2:$AF$799, MATCH('full data'!AD$1, Sheet11!$A$1:$AF$1, 0), FALSE)</f>
        <v>0</v>
      </c>
      <c r="AE83" t="str">
        <f>VLOOKUP('full data'!$A83, Sheet11!$A$2:$AF$799, MATCH('full data'!AE$1, Sheet11!$A$1:$AF$1, 0), FALSE)</f>
        <v>0</v>
      </c>
      <c r="AF83">
        <f>VLOOKUP('full data'!$A83, Sheet11!$A$2:$AF$799, MATCH('full data'!AF$1, Sheet11!$A$1:$AF$1, 0), FALSE)</f>
        <v>0.70588235294117641</v>
      </c>
      <c r="AG83">
        <f>VLOOKUP('full data'!$A83, Sheet11!$A$2:$AF$799, MATCH('full data'!AG$1, Sheet11!$A$1:$AF$1, 0), FALSE)</f>
        <v>0.5</v>
      </c>
      <c r="AH83" s="3">
        <f>VLOOKUP('full data'!$A83, Sheet11!$A$2:$AF$799, MATCH('full data'!AH$1, Sheet11!$A$1:$AF$1, 0), FALSE)</f>
        <v>5.8493399101478341E-3</v>
      </c>
      <c r="AI83" s="2">
        <f t="shared" si="1"/>
        <v>0.50223938584451555</v>
      </c>
      <c r="AJ83" s="2">
        <f>AH83/SUMIFS($AH$2:$AH$799, $B$2:$B$799, B83)</f>
        <v>2.193091095661757E-3</v>
      </c>
      <c r="AK83">
        <f>IF(AJ83=_xlfn.MAXIFS($AJ$2:$AJ$799, $B$2:$B$799, B83, $AA$2:$AA$799, AA83), 1, 0)</f>
        <v>0</v>
      </c>
      <c r="AL83" s="2">
        <f>AJ83-AI83</f>
        <v>-0.50004629474885376</v>
      </c>
      <c r="AM83">
        <f>IF(AK83=AE83, 1, 0)</f>
        <v>0</v>
      </c>
    </row>
    <row r="84" spans="1:39" hidden="1" x14ac:dyDescent="0.45">
      <c r="A84" t="s">
        <v>810</v>
      </c>
      <c r="B84">
        <v>2022</v>
      </c>
      <c r="C84" t="s">
        <v>81</v>
      </c>
      <c r="D84" t="str">
        <f>VLOOKUP(C84, ids!$A$2:$B$37,2,FALSE)</f>
        <v>New England Patriots</v>
      </c>
      <c r="E84">
        <f>VLOOKUP('full data'!$A84, Sheet11!$A$2:$AF$799, MATCH('full data'!E$1, Sheet11!$A$1:$AF$1, 0), FALSE)</f>
        <v>17</v>
      </c>
      <c r="F84">
        <f>VLOOKUP('full data'!$A84, Sheet11!$A$2:$AF$799, MATCH('full data'!F$1, Sheet11!$A$1:$AF$1, 0), FALSE)</f>
        <v>-1.449158598725919</v>
      </c>
      <c r="G84">
        <f>VLOOKUP('full data'!$A84, Sheet11!$A$2:$AF$799, MATCH('full data'!G$1, Sheet11!$A$1:$AF$1, 0), FALSE)</f>
        <v>-1.622394352054354</v>
      </c>
      <c r="H84">
        <f>VLOOKUP('full data'!$A84, Sheet11!$A$2:$AF$799, MATCH('full data'!H$1, Sheet11!$A$1:$AF$1, 0), FALSE)</f>
        <v>3.3791694472180942</v>
      </c>
      <c r="I84">
        <f>VLOOKUP('full data'!$A84, Sheet11!$A$2:$AF$799, MATCH('full data'!I$1, Sheet11!$A$1:$AF$1, 0), FALSE)</f>
        <v>49.470588235294123</v>
      </c>
      <c r="J84">
        <f>VLOOKUP('full data'!$A84, Sheet11!$A$2:$AF$799, MATCH('full data'!J$1, Sheet11!$A$1:$AF$1, 0), FALSE)</f>
        <v>0.86486486486486491</v>
      </c>
      <c r="K84">
        <f>VLOOKUP('full data'!$A84, Sheet11!$A$2:$AF$799, MATCH('full data'!K$1, Sheet11!$A$1:$AF$1, 0), FALSE)</f>
        <v>-16.411764705882351</v>
      </c>
      <c r="L84">
        <f>VLOOKUP('full data'!$A84, Sheet11!$A$2:$AF$799, MATCH('full data'!L$1, Sheet11!$A$1:$AF$1, 0), FALSE)</f>
        <v>0.82352941176470584</v>
      </c>
      <c r="M84">
        <f>VLOOKUP('full data'!$A84, Sheet11!$A$2:$AF$799, MATCH('full data'!M$1, Sheet11!$A$1:$AF$1, 0), FALSE)</f>
        <v>0.6470588235294118</v>
      </c>
      <c r="N84">
        <f>VLOOKUP('full data'!$A84, Sheet11!$A$2:$AF$799, MATCH('full data'!N$1, Sheet11!$A$1:$AF$1, 0), FALSE)</f>
        <v>1.117647058823529</v>
      </c>
      <c r="O84">
        <f>VLOOKUP('full data'!$A84, Sheet11!$A$2:$AF$799, MATCH('full data'!O$1, Sheet11!$A$1:$AF$1, 0), FALSE)</f>
        <v>20.352941176470591</v>
      </c>
      <c r="P84">
        <f>VLOOKUP('full data'!$A84, Sheet11!$A$2:$AF$799, MATCH('full data'!P$1, Sheet11!$A$1:$AF$1, 0), FALSE)</f>
        <v>1.117647058823529</v>
      </c>
      <c r="Q84">
        <f>VLOOKUP('full data'!$A84, Sheet11!$A$2:$AF$799, MATCH('full data'!Q$1, Sheet11!$A$1:$AF$1, 0), FALSE)</f>
        <v>1.7647058823529409</v>
      </c>
      <c r="R84">
        <f>VLOOKUP('full data'!$A84, Sheet11!$A$2:$AF$799, MATCH('full data'!R$1, Sheet11!$A$1:$AF$1, 0), FALSE)</f>
        <v>8</v>
      </c>
      <c r="S84">
        <f>VLOOKUP('full data'!$A84, Sheet11!$A$2:$AF$799, MATCH('full data'!S$1, Sheet11!$A$1:$AF$1, 0), FALSE)</f>
        <v>9</v>
      </c>
      <c r="T84">
        <f>VLOOKUP('full data'!$A84, Sheet11!$A$2:$AF$799, MATCH('full data'!T$1, Sheet11!$A$1:$AF$1, 0), FALSE)</f>
        <v>0</v>
      </c>
      <c r="U84">
        <f>VLOOKUP('full data'!$A84, Sheet11!$A$2:$AF$799, MATCH('full data'!U$1, Sheet11!$A$1:$AF$1, 0), FALSE)</f>
        <v>0.47058823529411759</v>
      </c>
      <c r="V84">
        <f>VLOOKUP('full data'!$A84, Sheet11!$A$2:$AF$799, MATCH('full data'!V$1, Sheet11!$A$1:$AF$1, 0), FALSE)</f>
        <v>0.41544117647058831</v>
      </c>
      <c r="W84">
        <f>VLOOKUP('full data'!$A84, Sheet11!$A$2:$AF$799, MATCH('full data'!W$1, Sheet11!$A$1:$AF$1, 0), FALSE)</f>
        <v>0.50174825174825177</v>
      </c>
      <c r="X84" t="str">
        <f>VLOOKUP('full data'!$A84, Sheet11!$A$2:$AF$799, MATCH('full data'!X$1, Sheet11!$A$1:$AF$1, 0), FALSE)</f>
        <v>0</v>
      </c>
      <c r="Y84">
        <f>VLOOKUP('full data'!$A84, Sheet11!$A$2:$AF$799, MATCH('full data'!Y$1, Sheet11!$A$1:$AF$1, 0), FALSE)</f>
        <v>3</v>
      </c>
      <c r="Z84" t="str">
        <f>VLOOKUP('full data'!$A84, Sheet11!$A$2:$AF$799, MATCH('full data'!Z$1, Sheet11!$A$1:$AF$1, 0), FALSE)</f>
        <v>AFC East</v>
      </c>
      <c r="AA84" t="s">
        <v>891</v>
      </c>
      <c r="AB84">
        <f>VLOOKUP('full data'!$A84, Sheet11!$A$2:$AF$799, MATCH('full data'!AB$1, Sheet11!$A$1:$AF$1, 0), FALSE)</f>
        <v>0.14285714285714279</v>
      </c>
      <c r="AC84">
        <f>VLOOKUP('full data'!$A84, Sheet11!$A$2:$AF$799, MATCH('full data'!AC$1, Sheet11!$A$1:$AF$1, 0), FALSE)</f>
        <v>0.30434782608695649</v>
      </c>
      <c r="AD84" t="str">
        <f>VLOOKUP('full data'!$A84, Sheet11!$A$2:$AF$799, MATCH('full data'!AD$1, Sheet11!$A$1:$AF$1, 0), FALSE)</f>
        <v>0</v>
      </c>
      <c r="AE84" t="str">
        <f>VLOOKUP('full data'!$A84, Sheet11!$A$2:$AF$799, MATCH('full data'!AE$1, Sheet11!$A$1:$AF$1, 0), FALSE)</f>
        <v>0</v>
      </c>
      <c r="AF84">
        <f>VLOOKUP('full data'!$A84, Sheet11!$A$2:$AF$799, MATCH('full data'!AF$1, Sheet11!$A$1:$AF$1, 0), FALSE)</f>
        <v>0.29411764705882348</v>
      </c>
      <c r="AG84">
        <f>VLOOKUP('full data'!$A84, Sheet11!$A$2:$AF$799, MATCH('full data'!AG$1, Sheet11!$A$1:$AF$1, 0), FALSE)</f>
        <v>0.5</v>
      </c>
      <c r="AH84" s="3">
        <f>VLOOKUP('full data'!$A84, Sheet11!$A$2:$AF$799, MATCH('full data'!AH$1, Sheet11!$A$1:$AF$1, 0), FALSE)</f>
        <v>5.6104263553701803E-3</v>
      </c>
      <c r="AI84" s="2">
        <f t="shared" si="1"/>
        <v>0.50223938584451555</v>
      </c>
      <c r="AJ84" s="2">
        <f>AH84/SUMIFS($AH$2:$AH$799, $B$2:$B$799, B84)</f>
        <v>2.1035153148618122E-3</v>
      </c>
      <c r="AK84">
        <f>IF(AJ84=_xlfn.MAXIFS($AJ$2:$AJ$799, $B$2:$B$799, B84, $AA$2:$AA$799, AA84), 1, 0)</f>
        <v>0</v>
      </c>
      <c r="AL84" s="2">
        <f>AJ84-AI84</f>
        <v>-0.50013587052965369</v>
      </c>
      <c r="AM84">
        <f>IF(AK84=AE84, 1, 0)</f>
        <v>0</v>
      </c>
    </row>
    <row r="85" spans="1:39" hidden="1" x14ac:dyDescent="0.45">
      <c r="A85" t="s">
        <v>800</v>
      </c>
      <c r="B85">
        <v>2022</v>
      </c>
      <c r="C85" t="s">
        <v>66</v>
      </c>
      <c r="D85" t="str">
        <f>VLOOKUP(C85, ids!$A$2:$B$37,2,FALSE)</f>
        <v>Green Bay Packers</v>
      </c>
      <c r="E85">
        <f>VLOOKUP('full data'!$A85, Sheet11!$A$2:$AF$799, MATCH('full data'!E$1, Sheet11!$A$1:$AF$1, 0), FALSE)</f>
        <v>17</v>
      </c>
      <c r="F85">
        <f>VLOOKUP('full data'!$A85, Sheet11!$A$2:$AF$799, MATCH('full data'!F$1, Sheet11!$A$1:$AF$1, 0), FALSE)</f>
        <v>-9.5299149356227075E-2</v>
      </c>
      <c r="G85">
        <f>VLOOKUP('full data'!$A85, Sheet11!$A$2:$AF$799, MATCH('full data'!G$1, Sheet11!$A$1:$AF$1, 0), FALSE)</f>
        <v>0.30177828610055202</v>
      </c>
      <c r="H85">
        <f>VLOOKUP('full data'!$A85, Sheet11!$A$2:$AF$799, MATCH('full data'!H$1, Sheet11!$A$1:$AF$1, 0), FALSE)</f>
        <v>3.7999276424431412</v>
      </c>
      <c r="I85">
        <f>VLOOKUP('full data'!$A85, Sheet11!$A$2:$AF$799, MATCH('full data'!I$1, Sheet11!$A$1:$AF$1, 0), FALSE)</f>
        <v>43.941176470588232</v>
      </c>
      <c r="J85">
        <f>VLOOKUP('full data'!$A85, Sheet11!$A$2:$AF$799, MATCH('full data'!J$1, Sheet11!$A$1:$AF$1, 0), FALSE)</f>
        <v>0.86206896551724133</v>
      </c>
      <c r="K85">
        <f>VLOOKUP('full data'!$A85, Sheet11!$A$2:$AF$799, MATCH('full data'!K$1, Sheet11!$A$1:$AF$1, 0), FALSE)</f>
        <v>-15.17647058823529</v>
      </c>
      <c r="L85">
        <f>VLOOKUP('full data'!$A85, Sheet11!$A$2:$AF$799, MATCH('full data'!L$1, Sheet11!$A$1:$AF$1, 0), FALSE)</f>
        <v>0.70588235294117652</v>
      </c>
      <c r="M85">
        <f>VLOOKUP('full data'!$A85, Sheet11!$A$2:$AF$799, MATCH('full data'!M$1, Sheet11!$A$1:$AF$1, 0), FALSE)</f>
        <v>0.41176470588235292</v>
      </c>
      <c r="N85">
        <f>VLOOKUP('full data'!$A85, Sheet11!$A$2:$AF$799, MATCH('full data'!N$1, Sheet11!$A$1:$AF$1, 0), FALSE)</f>
        <v>1</v>
      </c>
      <c r="O85">
        <f>VLOOKUP('full data'!$A85, Sheet11!$A$2:$AF$799, MATCH('full data'!O$1, Sheet11!$A$1:$AF$1, 0), FALSE)</f>
        <v>12</v>
      </c>
      <c r="P85">
        <f>VLOOKUP('full data'!$A85, Sheet11!$A$2:$AF$799, MATCH('full data'!P$1, Sheet11!$A$1:$AF$1, 0), FALSE)</f>
        <v>1</v>
      </c>
      <c r="Q85">
        <f>VLOOKUP('full data'!$A85, Sheet11!$A$2:$AF$799, MATCH('full data'!Q$1, Sheet11!$A$1:$AF$1, 0), FALSE)</f>
        <v>1.411764705882353</v>
      </c>
      <c r="R85">
        <f>VLOOKUP('full data'!$A85, Sheet11!$A$2:$AF$799, MATCH('full data'!R$1, Sheet11!$A$1:$AF$1, 0), FALSE)</f>
        <v>8</v>
      </c>
      <c r="S85">
        <f>VLOOKUP('full data'!$A85, Sheet11!$A$2:$AF$799, MATCH('full data'!S$1, Sheet11!$A$1:$AF$1, 0), FALSE)</f>
        <v>9</v>
      </c>
      <c r="T85">
        <f>VLOOKUP('full data'!$A85, Sheet11!$A$2:$AF$799, MATCH('full data'!T$1, Sheet11!$A$1:$AF$1, 0), FALSE)</f>
        <v>0</v>
      </c>
      <c r="U85">
        <f>VLOOKUP('full data'!$A85, Sheet11!$A$2:$AF$799, MATCH('full data'!U$1, Sheet11!$A$1:$AF$1, 0), FALSE)</f>
        <v>0.47058823529411759</v>
      </c>
      <c r="V85">
        <f>VLOOKUP('full data'!$A85, Sheet11!$A$2:$AF$799, MATCH('full data'!V$1, Sheet11!$A$1:$AF$1, 0), FALSE)</f>
        <v>0.4485294117647059</v>
      </c>
      <c r="W85">
        <f>VLOOKUP('full data'!$A85, Sheet11!$A$2:$AF$799, MATCH('full data'!W$1, Sheet11!$A$1:$AF$1, 0), FALSE)</f>
        <v>0.52430555555555558</v>
      </c>
      <c r="X85" t="str">
        <f>VLOOKUP('full data'!$A85, Sheet11!$A$2:$AF$799, MATCH('full data'!X$1, Sheet11!$A$1:$AF$1, 0), FALSE)</f>
        <v>0</v>
      </c>
      <c r="Y85">
        <f>VLOOKUP('full data'!$A85, Sheet11!$A$2:$AF$799, MATCH('full data'!Y$1, Sheet11!$A$1:$AF$1, 0), FALSE)</f>
        <v>3</v>
      </c>
      <c r="Z85" t="str">
        <f>VLOOKUP('full data'!$A85, Sheet11!$A$2:$AF$799, MATCH('full data'!Z$1, Sheet11!$A$1:$AF$1, 0), FALSE)</f>
        <v>NFC North</v>
      </c>
      <c r="AA85" t="s">
        <v>892</v>
      </c>
      <c r="AB85">
        <f>VLOOKUP('full data'!$A85, Sheet11!$A$2:$AF$799, MATCH('full data'!AB$1, Sheet11!$A$1:$AF$1, 0), FALSE)</f>
        <v>0.23529411764705879</v>
      </c>
      <c r="AC85">
        <f>VLOOKUP('full data'!$A85, Sheet11!$A$2:$AF$799, MATCH('full data'!AC$1, Sheet11!$A$1:$AF$1, 0), FALSE)</f>
        <v>0.1851851851851852</v>
      </c>
      <c r="AD85" t="str">
        <f>VLOOKUP('full data'!$A85, Sheet11!$A$2:$AF$799, MATCH('full data'!AD$1, Sheet11!$A$1:$AF$1, 0), FALSE)</f>
        <v>0</v>
      </c>
      <c r="AE85" t="str">
        <f>VLOOKUP('full data'!$A85, Sheet11!$A$2:$AF$799, MATCH('full data'!AE$1, Sheet11!$A$1:$AF$1, 0), FALSE)</f>
        <v>0</v>
      </c>
      <c r="AF85">
        <f>VLOOKUP('full data'!$A85, Sheet11!$A$2:$AF$799, MATCH('full data'!AF$1, Sheet11!$A$1:$AF$1, 0), FALSE)</f>
        <v>0.29411764705882348</v>
      </c>
      <c r="AG85">
        <f>VLOOKUP('full data'!$A85, Sheet11!$A$2:$AF$799, MATCH('full data'!AG$1, Sheet11!$A$1:$AF$1, 0), FALSE)</f>
        <v>0.5</v>
      </c>
      <c r="AH85" s="3">
        <f>VLOOKUP('full data'!$A85, Sheet11!$A$2:$AF$799, MATCH('full data'!AH$1, Sheet11!$A$1:$AF$1, 0), FALSE)</f>
        <v>5.4537179848949289E-3</v>
      </c>
      <c r="AI85" s="2">
        <f t="shared" si="1"/>
        <v>0.74660624652370755</v>
      </c>
      <c r="AJ85" s="2">
        <f>AH85/SUMIFS($AH$2:$AH$799, $B$2:$B$799, B85)</f>
        <v>2.0447606968734293E-3</v>
      </c>
      <c r="AK85">
        <f>IF(AJ85=_xlfn.MAXIFS($AJ$2:$AJ$799, $B$2:$B$799, B85, $AA$2:$AA$799, AA85), 1, 0)</f>
        <v>0</v>
      </c>
      <c r="AL85" s="2">
        <f>AJ85-AI85</f>
        <v>-0.74456148582683412</v>
      </c>
      <c r="AM85">
        <f>IF(AK85=AE85, 1, 0)</f>
        <v>0</v>
      </c>
    </row>
    <row r="86" spans="1:39" hidden="1" x14ac:dyDescent="0.45">
      <c r="A86" t="s">
        <v>793</v>
      </c>
      <c r="B86">
        <v>2022</v>
      </c>
      <c r="C86" t="s">
        <v>48</v>
      </c>
      <c r="D86" t="str">
        <f>VLOOKUP(C86, ids!$A$2:$B$37,2,FALSE)</f>
        <v>Carolina Panthers</v>
      </c>
      <c r="E86">
        <f>VLOOKUP('full data'!$A86, Sheet11!$A$2:$AF$799, MATCH('full data'!E$1, Sheet11!$A$1:$AF$1, 0), FALSE)</f>
        <v>17</v>
      </c>
      <c r="F86">
        <f>VLOOKUP('full data'!$A86, Sheet11!$A$2:$AF$799, MATCH('full data'!F$1, Sheet11!$A$1:$AF$1, 0), FALSE)</f>
        <v>-2.4587472284330678</v>
      </c>
      <c r="G86">
        <f>VLOOKUP('full data'!$A86, Sheet11!$A$2:$AF$799, MATCH('full data'!G$1, Sheet11!$A$1:$AF$1, 0), FALSE)</f>
        <v>0.46384866245621109</v>
      </c>
      <c r="H86">
        <f>VLOOKUP('full data'!$A86, Sheet11!$A$2:$AF$799, MATCH('full data'!H$1, Sheet11!$A$1:$AF$1, 0), FALSE)</f>
        <v>1.691299084132408</v>
      </c>
      <c r="I86">
        <f>VLOOKUP('full data'!$A86, Sheet11!$A$2:$AF$799, MATCH('full data'!I$1, Sheet11!$A$1:$AF$1, 0), FALSE)</f>
        <v>50.705882352941167</v>
      </c>
      <c r="J86">
        <f>VLOOKUP('full data'!$A86, Sheet11!$A$2:$AF$799, MATCH('full data'!J$1, Sheet11!$A$1:$AF$1, 0), FALSE)</f>
        <v>0.94285714285714284</v>
      </c>
      <c r="K86">
        <f>VLOOKUP('full data'!$A86, Sheet11!$A$2:$AF$799, MATCH('full data'!K$1, Sheet11!$A$1:$AF$1, 0), FALSE)</f>
        <v>-14.705882352941179</v>
      </c>
      <c r="L86">
        <f>VLOOKUP('full data'!$A86, Sheet11!$A$2:$AF$799, MATCH('full data'!L$1, Sheet11!$A$1:$AF$1, 0), FALSE)</f>
        <v>0.76470588235294112</v>
      </c>
      <c r="M86">
        <f>VLOOKUP('full data'!$A86, Sheet11!$A$2:$AF$799, MATCH('full data'!M$1, Sheet11!$A$1:$AF$1, 0), FALSE)</f>
        <v>0.41176470588235292</v>
      </c>
      <c r="N86">
        <f>VLOOKUP('full data'!$A86, Sheet11!$A$2:$AF$799, MATCH('full data'!N$1, Sheet11!$A$1:$AF$1, 0), FALSE)</f>
        <v>0.58823529411764708</v>
      </c>
      <c r="O86">
        <f>VLOOKUP('full data'!$A86, Sheet11!$A$2:$AF$799, MATCH('full data'!O$1, Sheet11!$A$1:$AF$1, 0), FALSE)</f>
        <v>13.52941176470588</v>
      </c>
      <c r="P86">
        <f>VLOOKUP('full data'!$A86, Sheet11!$A$2:$AF$799, MATCH('full data'!P$1, Sheet11!$A$1:$AF$1, 0), FALSE)</f>
        <v>0.94117647058823528</v>
      </c>
      <c r="Q86">
        <f>VLOOKUP('full data'!$A86, Sheet11!$A$2:$AF$799, MATCH('full data'!Q$1, Sheet11!$A$1:$AF$1, 0), FALSE)</f>
        <v>1</v>
      </c>
      <c r="R86">
        <f>VLOOKUP('full data'!$A86, Sheet11!$A$2:$AF$799, MATCH('full data'!R$1, Sheet11!$A$1:$AF$1, 0), FALSE)</f>
        <v>7</v>
      </c>
      <c r="S86">
        <f>VLOOKUP('full data'!$A86, Sheet11!$A$2:$AF$799, MATCH('full data'!S$1, Sheet11!$A$1:$AF$1, 0), FALSE)</f>
        <v>10</v>
      </c>
      <c r="T86">
        <f>VLOOKUP('full data'!$A86, Sheet11!$A$2:$AF$799, MATCH('full data'!T$1, Sheet11!$A$1:$AF$1, 0), FALSE)</f>
        <v>0</v>
      </c>
      <c r="U86">
        <f>VLOOKUP('full data'!$A86, Sheet11!$A$2:$AF$799, MATCH('full data'!U$1, Sheet11!$A$1:$AF$1, 0), FALSE)</f>
        <v>0.41176470588235292</v>
      </c>
      <c r="V86">
        <f>VLOOKUP('full data'!$A86, Sheet11!$A$2:$AF$799, MATCH('full data'!V$1, Sheet11!$A$1:$AF$1, 0), FALSE)</f>
        <v>0.43697478991596639</v>
      </c>
      <c r="W86">
        <f>VLOOKUP('full data'!$A86, Sheet11!$A$2:$AF$799, MATCH('full data'!W$1, Sheet11!$A$1:$AF$1, 0), FALSE)</f>
        <v>0.47395833333333331</v>
      </c>
      <c r="X86" t="str">
        <f>VLOOKUP('full data'!$A86, Sheet11!$A$2:$AF$799, MATCH('full data'!X$1, Sheet11!$A$1:$AF$1, 0), FALSE)</f>
        <v>0</v>
      </c>
      <c r="Y86">
        <f>VLOOKUP('full data'!$A86, Sheet11!$A$2:$AF$799, MATCH('full data'!Y$1, Sheet11!$A$1:$AF$1, 0), FALSE)</f>
        <v>2</v>
      </c>
      <c r="Z86" t="str">
        <f>VLOOKUP('full data'!$A86, Sheet11!$A$2:$AF$799, MATCH('full data'!Z$1, Sheet11!$A$1:$AF$1, 0), FALSE)</f>
        <v>NFC South</v>
      </c>
      <c r="AA86" t="s">
        <v>892</v>
      </c>
      <c r="AB86">
        <f>VLOOKUP('full data'!$A86, Sheet11!$A$2:$AF$799, MATCH('full data'!AB$1, Sheet11!$A$1:$AF$1, 0), FALSE)</f>
        <v>0.33333333333333331</v>
      </c>
      <c r="AC86">
        <f>VLOOKUP('full data'!$A86, Sheet11!$A$2:$AF$799, MATCH('full data'!AC$1, Sheet11!$A$1:$AF$1, 0), FALSE)</f>
        <v>0.16</v>
      </c>
      <c r="AD86" t="str">
        <f>VLOOKUP('full data'!$A86, Sheet11!$A$2:$AF$799, MATCH('full data'!AD$1, Sheet11!$A$1:$AF$1, 0), FALSE)</f>
        <v>0</v>
      </c>
      <c r="AE86" t="str">
        <f>VLOOKUP('full data'!$A86, Sheet11!$A$2:$AF$799, MATCH('full data'!AE$1, Sheet11!$A$1:$AF$1, 0), FALSE)</f>
        <v>0</v>
      </c>
      <c r="AF86">
        <f>VLOOKUP('full data'!$A86, Sheet11!$A$2:$AF$799, MATCH('full data'!AF$1, Sheet11!$A$1:$AF$1, 0), FALSE)</f>
        <v>0.1764705882352941</v>
      </c>
      <c r="AG86">
        <f>VLOOKUP('full data'!$A86, Sheet11!$A$2:$AF$799, MATCH('full data'!AG$1, Sheet11!$A$1:$AF$1, 0), FALSE)</f>
        <v>0.5</v>
      </c>
      <c r="AH86" s="3">
        <f>VLOOKUP('full data'!$A86, Sheet11!$A$2:$AF$799, MATCH('full data'!AH$1, Sheet11!$A$1:$AF$1, 0), FALSE)</f>
        <v>5.294251072705352E-3</v>
      </c>
      <c r="AI86" s="2">
        <f t="shared" si="1"/>
        <v>0.74660624652370755</v>
      </c>
      <c r="AJ86" s="2">
        <f>AH86/SUMIFS($AH$2:$AH$799, $B$2:$B$799, B86)</f>
        <v>1.9849718197440785E-3</v>
      </c>
      <c r="AK86">
        <f>IF(AJ86=_xlfn.MAXIFS($AJ$2:$AJ$799, $B$2:$B$799, B86, $AA$2:$AA$799, AA86), 1, 0)</f>
        <v>0</v>
      </c>
      <c r="AL86" s="2">
        <f>AJ86-AI86</f>
        <v>-0.74462127470396344</v>
      </c>
      <c r="AM86">
        <f>IF(AK86=AE86, 1, 0)</f>
        <v>0</v>
      </c>
    </row>
    <row r="87" spans="1:39" hidden="1" x14ac:dyDescent="0.45">
      <c r="A87" t="s">
        <v>819</v>
      </c>
      <c r="B87">
        <v>2022</v>
      </c>
      <c r="C87" t="s">
        <v>106</v>
      </c>
      <c r="D87" t="str">
        <f>VLOOKUP(C87, ids!$A$2:$B$37,2,FALSE)</f>
        <v>Tennessee Titans</v>
      </c>
      <c r="E87">
        <f>VLOOKUP('full data'!$A87, Sheet11!$A$2:$AF$799, MATCH('full data'!E$1, Sheet11!$A$1:$AF$1, 0), FALSE)</f>
        <v>17</v>
      </c>
      <c r="F87">
        <f>VLOOKUP('full data'!$A87, Sheet11!$A$2:$AF$799, MATCH('full data'!F$1, Sheet11!$A$1:$AF$1, 0), FALSE)</f>
        <v>-1.563277327996033</v>
      </c>
      <c r="G87">
        <f>VLOOKUP('full data'!$A87, Sheet11!$A$2:$AF$799, MATCH('full data'!G$1, Sheet11!$A$1:$AF$1, 0), FALSE)</f>
        <v>-2.26263912794226</v>
      </c>
      <c r="H87">
        <f>VLOOKUP('full data'!$A87, Sheet11!$A$2:$AF$799, MATCH('full data'!H$1, Sheet11!$A$1:$AF$1, 0), FALSE)</f>
        <v>4.1292883186119882</v>
      </c>
      <c r="I87">
        <f>VLOOKUP('full data'!$A87, Sheet11!$A$2:$AF$799, MATCH('full data'!I$1, Sheet11!$A$1:$AF$1, 0), FALSE)</f>
        <v>56.235294117647058</v>
      </c>
      <c r="J87">
        <f>VLOOKUP('full data'!$A87, Sheet11!$A$2:$AF$799, MATCH('full data'!J$1, Sheet11!$A$1:$AF$1, 0), FALSE)</f>
        <v>0.83333333333333337</v>
      </c>
      <c r="K87">
        <f>VLOOKUP('full data'!$A87, Sheet11!$A$2:$AF$799, MATCH('full data'!K$1, Sheet11!$A$1:$AF$1, 0), FALSE)</f>
        <v>-18.411764705882351</v>
      </c>
      <c r="L87">
        <f>VLOOKUP('full data'!$A87, Sheet11!$A$2:$AF$799, MATCH('full data'!L$1, Sheet11!$A$1:$AF$1, 0), FALSE)</f>
        <v>0.6470588235294118</v>
      </c>
      <c r="M87">
        <f>VLOOKUP('full data'!$A87, Sheet11!$A$2:$AF$799, MATCH('full data'!M$1, Sheet11!$A$1:$AF$1, 0), FALSE)</f>
        <v>0.35294117647058831</v>
      </c>
      <c r="N87">
        <f>VLOOKUP('full data'!$A87, Sheet11!$A$2:$AF$799, MATCH('full data'!N$1, Sheet11!$A$1:$AF$1, 0), FALSE)</f>
        <v>0.82352941176470584</v>
      </c>
      <c r="O87">
        <f>VLOOKUP('full data'!$A87, Sheet11!$A$2:$AF$799, MATCH('full data'!O$1, Sheet11!$A$1:$AF$1, 0), FALSE)</f>
        <v>15.52941176470588</v>
      </c>
      <c r="P87">
        <f>VLOOKUP('full data'!$A87, Sheet11!$A$2:$AF$799, MATCH('full data'!P$1, Sheet11!$A$1:$AF$1, 0), FALSE)</f>
        <v>1.117647058823529</v>
      </c>
      <c r="Q87">
        <f>VLOOKUP('full data'!$A87, Sheet11!$A$2:$AF$799, MATCH('full data'!Q$1, Sheet11!$A$1:$AF$1, 0), FALSE)</f>
        <v>1.1764705882352939</v>
      </c>
      <c r="R87">
        <f>VLOOKUP('full data'!$A87, Sheet11!$A$2:$AF$799, MATCH('full data'!R$1, Sheet11!$A$1:$AF$1, 0), FALSE)</f>
        <v>7</v>
      </c>
      <c r="S87">
        <f>VLOOKUP('full data'!$A87, Sheet11!$A$2:$AF$799, MATCH('full data'!S$1, Sheet11!$A$1:$AF$1, 0), FALSE)</f>
        <v>10</v>
      </c>
      <c r="T87">
        <f>VLOOKUP('full data'!$A87, Sheet11!$A$2:$AF$799, MATCH('full data'!T$1, Sheet11!$A$1:$AF$1, 0), FALSE)</f>
        <v>0</v>
      </c>
      <c r="U87">
        <f>VLOOKUP('full data'!$A87, Sheet11!$A$2:$AF$799, MATCH('full data'!U$1, Sheet11!$A$1:$AF$1, 0), FALSE)</f>
        <v>0.41176470588235292</v>
      </c>
      <c r="V87">
        <f>VLOOKUP('full data'!$A87, Sheet11!$A$2:$AF$799, MATCH('full data'!V$1, Sheet11!$A$1:$AF$1, 0), FALSE)</f>
        <v>0.33613445378151258</v>
      </c>
      <c r="W87">
        <f>VLOOKUP('full data'!$A87, Sheet11!$A$2:$AF$799, MATCH('full data'!W$1, Sheet11!$A$1:$AF$1, 0), FALSE)</f>
        <v>0.50871080139372826</v>
      </c>
      <c r="X87" t="str">
        <f>VLOOKUP('full data'!$A87, Sheet11!$A$2:$AF$799, MATCH('full data'!X$1, Sheet11!$A$1:$AF$1, 0), FALSE)</f>
        <v>0</v>
      </c>
      <c r="Y87">
        <f>VLOOKUP('full data'!$A87, Sheet11!$A$2:$AF$799, MATCH('full data'!Y$1, Sheet11!$A$1:$AF$1, 0), FALSE)</f>
        <v>2</v>
      </c>
      <c r="Z87" t="str">
        <f>VLOOKUP('full data'!$A87, Sheet11!$A$2:$AF$799, MATCH('full data'!Z$1, Sheet11!$A$1:$AF$1, 0), FALSE)</f>
        <v>AFC South</v>
      </c>
      <c r="AA87" t="s">
        <v>891</v>
      </c>
      <c r="AB87">
        <f>VLOOKUP('full data'!$A87, Sheet11!$A$2:$AF$799, MATCH('full data'!AB$1, Sheet11!$A$1:$AF$1, 0), FALSE)</f>
        <v>0.2142857142857143</v>
      </c>
      <c r="AC87">
        <f>VLOOKUP('full data'!$A87, Sheet11!$A$2:$AF$799, MATCH('full data'!AC$1, Sheet11!$A$1:$AF$1, 0), FALSE)</f>
        <v>0.25</v>
      </c>
      <c r="AD87" t="str">
        <f>VLOOKUP('full data'!$A87, Sheet11!$A$2:$AF$799, MATCH('full data'!AD$1, Sheet11!$A$1:$AF$1, 0), FALSE)</f>
        <v>0</v>
      </c>
      <c r="AE87" t="str">
        <f>VLOOKUP('full data'!$A87, Sheet11!$A$2:$AF$799, MATCH('full data'!AE$1, Sheet11!$A$1:$AF$1, 0), FALSE)</f>
        <v>0</v>
      </c>
      <c r="AF87">
        <f>VLOOKUP('full data'!$A87, Sheet11!$A$2:$AF$799, MATCH('full data'!AF$1, Sheet11!$A$1:$AF$1, 0), FALSE)</f>
        <v>0.47058823529411759</v>
      </c>
      <c r="AG87">
        <f>VLOOKUP('full data'!$A87, Sheet11!$A$2:$AF$799, MATCH('full data'!AG$1, Sheet11!$A$1:$AF$1, 0), FALSE)</f>
        <v>0.5</v>
      </c>
      <c r="AH87" s="3">
        <f>VLOOKUP('full data'!$A87, Sheet11!$A$2:$AF$799, MATCH('full data'!AH$1, Sheet11!$A$1:$AF$1, 0), FALSE)</f>
        <v>3.449444833103671E-3</v>
      </c>
      <c r="AI87" s="2">
        <f t="shared" si="1"/>
        <v>0.50223938584451555</v>
      </c>
      <c r="AJ87" s="2">
        <f>AH87/SUMIFS($AH$2:$AH$799, $B$2:$B$799, B87)</f>
        <v>1.2932992208799373E-3</v>
      </c>
      <c r="AK87">
        <f>IF(AJ87=_xlfn.MAXIFS($AJ$2:$AJ$799, $B$2:$B$799, B87, $AA$2:$AA$799, AA87), 1, 0)</f>
        <v>0</v>
      </c>
      <c r="AL87" s="2">
        <f>AJ87-AI87</f>
        <v>-0.5009460866236356</v>
      </c>
      <c r="AM87">
        <f>IF(AK87=AE87, 1, 0)</f>
        <v>0</v>
      </c>
    </row>
    <row r="88" spans="1:39" hidden="1" x14ac:dyDescent="0.45">
      <c r="A88" t="s">
        <v>796</v>
      </c>
      <c r="B88">
        <v>2022</v>
      </c>
      <c r="C88" t="s">
        <v>55</v>
      </c>
      <c r="D88" t="str">
        <f>VLOOKUP(C88, ids!$A$2:$B$37,2,FALSE)</f>
        <v>Cleveland Browns</v>
      </c>
      <c r="E88">
        <f>VLOOKUP('full data'!$A88, Sheet11!$A$2:$AF$799, MATCH('full data'!E$1, Sheet11!$A$1:$AF$1, 0), FALSE)</f>
        <v>17</v>
      </c>
      <c r="F88">
        <f>VLOOKUP('full data'!$A88, Sheet11!$A$2:$AF$799, MATCH('full data'!F$1, Sheet11!$A$1:$AF$1, 0), FALSE)</f>
        <v>-0.59561895090206451</v>
      </c>
      <c r="G88">
        <f>VLOOKUP('full data'!$A88, Sheet11!$A$2:$AF$799, MATCH('full data'!G$1, Sheet11!$A$1:$AF$1, 0), FALSE)</f>
        <v>1.44242036230283</v>
      </c>
      <c r="H88">
        <f>VLOOKUP('full data'!$A88, Sheet11!$A$2:$AF$799, MATCH('full data'!H$1, Sheet11!$A$1:$AF$1, 0), FALSE)</f>
        <v>4.1963386937180021</v>
      </c>
      <c r="I88">
        <f>VLOOKUP('full data'!$A88, Sheet11!$A$2:$AF$799, MATCH('full data'!I$1, Sheet11!$A$1:$AF$1, 0), FALSE)</f>
        <v>50.882352941176471</v>
      </c>
      <c r="J88">
        <f>VLOOKUP('full data'!$A88, Sheet11!$A$2:$AF$799, MATCH('full data'!J$1, Sheet11!$A$1:$AF$1, 0), FALSE)</f>
        <v>0.75</v>
      </c>
      <c r="K88">
        <f>VLOOKUP('full data'!$A88, Sheet11!$A$2:$AF$799, MATCH('full data'!K$1, Sheet11!$A$1:$AF$1, 0), FALSE)</f>
        <v>-15.647058823529409</v>
      </c>
      <c r="L88">
        <f>VLOOKUP('full data'!$A88, Sheet11!$A$2:$AF$799, MATCH('full data'!L$1, Sheet11!$A$1:$AF$1, 0), FALSE)</f>
        <v>0.70588235294117652</v>
      </c>
      <c r="M88">
        <f>VLOOKUP('full data'!$A88, Sheet11!$A$2:$AF$799, MATCH('full data'!M$1, Sheet11!$A$1:$AF$1, 0), FALSE)</f>
        <v>0.52941176470588236</v>
      </c>
      <c r="N88">
        <f>VLOOKUP('full data'!$A88, Sheet11!$A$2:$AF$799, MATCH('full data'!N$1, Sheet11!$A$1:$AF$1, 0), FALSE)</f>
        <v>0.6470588235294118</v>
      </c>
      <c r="O88">
        <f>VLOOKUP('full data'!$A88, Sheet11!$A$2:$AF$799, MATCH('full data'!O$1, Sheet11!$A$1:$AF$1, 0), FALSE)</f>
        <v>12.41176470588235</v>
      </c>
      <c r="P88">
        <f>VLOOKUP('full data'!$A88, Sheet11!$A$2:$AF$799, MATCH('full data'!P$1, Sheet11!$A$1:$AF$1, 0), FALSE)</f>
        <v>1</v>
      </c>
      <c r="Q88">
        <f>VLOOKUP('full data'!$A88, Sheet11!$A$2:$AF$799, MATCH('full data'!Q$1, Sheet11!$A$1:$AF$1, 0), FALSE)</f>
        <v>1.1764705882352939</v>
      </c>
      <c r="R88">
        <f>VLOOKUP('full data'!$A88, Sheet11!$A$2:$AF$799, MATCH('full data'!R$1, Sheet11!$A$1:$AF$1, 0), FALSE)</f>
        <v>7</v>
      </c>
      <c r="S88">
        <f>VLOOKUP('full data'!$A88, Sheet11!$A$2:$AF$799, MATCH('full data'!S$1, Sheet11!$A$1:$AF$1, 0), FALSE)</f>
        <v>10</v>
      </c>
      <c r="T88">
        <f>VLOOKUP('full data'!$A88, Sheet11!$A$2:$AF$799, MATCH('full data'!T$1, Sheet11!$A$1:$AF$1, 0), FALSE)</f>
        <v>0</v>
      </c>
      <c r="U88">
        <f>VLOOKUP('full data'!$A88, Sheet11!$A$2:$AF$799, MATCH('full data'!U$1, Sheet11!$A$1:$AF$1, 0), FALSE)</f>
        <v>0.41176470588235292</v>
      </c>
      <c r="V88">
        <f>VLOOKUP('full data'!$A88, Sheet11!$A$2:$AF$799, MATCH('full data'!V$1, Sheet11!$A$1:$AF$1, 0), FALSE)</f>
        <v>0.49152542372881358</v>
      </c>
      <c r="W88">
        <f>VLOOKUP('full data'!$A88, Sheet11!$A$2:$AF$799, MATCH('full data'!W$1, Sheet11!$A$1:$AF$1, 0), FALSE)</f>
        <v>0.52447552447552448</v>
      </c>
      <c r="X88" t="str">
        <f>VLOOKUP('full data'!$A88, Sheet11!$A$2:$AF$799, MATCH('full data'!X$1, Sheet11!$A$1:$AF$1, 0), FALSE)</f>
        <v>0</v>
      </c>
      <c r="Y88">
        <f>VLOOKUP('full data'!$A88, Sheet11!$A$2:$AF$799, MATCH('full data'!Y$1, Sheet11!$A$1:$AF$1, 0), FALSE)</f>
        <v>4</v>
      </c>
      <c r="Z88" t="str">
        <f>VLOOKUP('full data'!$A88, Sheet11!$A$2:$AF$799, MATCH('full data'!Z$1, Sheet11!$A$1:$AF$1, 0), FALSE)</f>
        <v>AFC North</v>
      </c>
      <c r="AA88" t="s">
        <v>891</v>
      </c>
      <c r="AB88">
        <f>VLOOKUP('full data'!$A88, Sheet11!$A$2:$AF$799, MATCH('full data'!AB$1, Sheet11!$A$1:$AF$1, 0), FALSE)</f>
        <v>0.23076923076923081</v>
      </c>
      <c r="AC88">
        <f>VLOOKUP('full data'!$A88, Sheet11!$A$2:$AF$799, MATCH('full data'!AC$1, Sheet11!$A$1:$AF$1, 0), FALSE)</f>
        <v>0.37931034482758619</v>
      </c>
      <c r="AD88" t="str">
        <f>VLOOKUP('full data'!$A88, Sheet11!$A$2:$AF$799, MATCH('full data'!AD$1, Sheet11!$A$1:$AF$1, 0), FALSE)</f>
        <v>0</v>
      </c>
      <c r="AE88" t="str">
        <f>VLOOKUP('full data'!$A88, Sheet11!$A$2:$AF$799, MATCH('full data'!AE$1, Sheet11!$A$1:$AF$1, 0), FALSE)</f>
        <v>0</v>
      </c>
      <c r="AF88">
        <f>VLOOKUP('full data'!$A88, Sheet11!$A$2:$AF$799, MATCH('full data'!AF$1, Sheet11!$A$1:$AF$1, 0), FALSE)</f>
        <v>0.29411764705882348</v>
      </c>
      <c r="AG88">
        <f>VLOOKUP('full data'!$A88, Sheet11!$A$2:$AF$799, MATCH('full data'!AG$1, Sheet11!$A$1:$AF$1, 0), FALSE)</f>
        <v>0.5</v>
      </c>
      <c r="AH88" s="3">
        <f>VLOOKUP('full data'!$A88, Sheet11!$A$2:$AF$799, MATCH('full data'!AH$1, Sheet11!$A$1:$AF$1, 0), FALSE)</f>
        <v>2.5408511343996852E-3</v>
      </c>
      <c r="AI88" s="2">
        <f t="shared" si="1"/>
        <v>0.50223938584451555</v>
      </c>
      <c r="AJ88" s="2">
        <f>AH88/SUMIFS($AH$2:$AH$799, $B$2:$B$799, B88)</f>
        <v>9.5264048317431267E-4</v>
      </c>
      <c r="AK88">
        <f>IF(AJ88=_xlfn.MAXIFS($AJ$2:$AJ$799, $B$2:$B$799, B88, $AA$2:$AA$799, AA88), 1, 0)</f>
        <v>0</v>
      </c>
      <c r="AL88" s="2">
        <f>AJ88-AI88</f>
        <v>-0.50128674536134121</v>
      </c>
      <c r="AM88">
        <f>IF(AK88=AE88, 1, 0)</f>
        <v>0</v>
      </c>
    </row>
    <row r="89" spans="1:39" hidden="1" x14ac:dyDescent="0.45">
      <c r="A89" t="s">
        <v>811</v>
      </c>
      <c r="B89">
        <v>2022</v>
      </c>
      <c r="C89" t="s">
        <v>83</v>
      </c>
      <c r="D89" t="str">
        <f>VLOOKUP(C89, ids!$A$2:$B$37,2,FALSE)</f>
        <v>New Orleans Saints</v>
      </c>
      <c r="E89">
        <f>VLOOKUP('full data'!$A89, Sheet11!$A$2:$AF$799, MATCH('full data'!E$1, Sheet11!$A$1:$AF$1, 0), FALSE)</f>
        <v>17</v>
      </c>
      <c r="F89">
        <f>VLOOKUP('full data'!$A89, Sheet11!$A$2:$AF$799, MATCH('full data'!F$1, Sheet11!$A$1:$AF$1, 0), FALSE)</f>
        <v>1.5099915074866599</v>
      </c>
      <c r="G89">
        <f>VLOOKUP('full data'!$A89, Sheet11!$A$2:$AF$799, MATCH('full data'!G$1, Sheet11!$A$1:$AF$1, 0), FALSE)</f>
        <v>-3.0552657524276512</v>
      </c>
      <c r="H89">
        <f>VLOOKUP('full data'!$A89, Sheet11!$A$2:$AF$799, MATCH('full data'!H$1, Sheet11!$A$1:$AF$1, 0), FALSE)</f>
        <v>5.0022182193012741</v>
      </c>
      <c r="I89">
        <f>VLOOKUP('full data'!$A89, Sheet11!$A$2:$AF$799, MATCH('full data'!I$1, Sheet11!$A$1:$AF$1, 0), FALSE)</f>
        <v>49.470588235294123</v>
      </c>
      <c r="J89">
        <f>VLOOKUP('full data'!$A89, Sheet11!$A$2:$AF$799, MATCH('full data'!J$1, Sheet11!$A$1:$AF$1, 0), FALSE)</f>
        <v>0.74193548387096775</v>
      </c>
      <c r="K89">
        <f>VLOOKUP('full data'!$A89, Sheet11!$A$2:$AF$799, MATCH('full data'!K$1, Sheet11!$A$1:$AF$1, 0), FALSE)</f>
        <v>-16.294117647058819</v>
      </c>
      <c r="L89">
        <f>VLOOKUP('full data'!$A89, Sheet11!$A$2:$AF$799, MATCH('full data'!L$1, Sheet11!$A$1:$AF$1, 0), FALSE)</f>
        <v>0.82352941176470584</v>
      </c>
      <c r="M89">
        <f>VLOOKUP('full data'!$A89, Sheet11!$A$2:$AF$799, MATCH('full data'!M$1, Sheet11!$A$1:$AF$1, 0), FALSE)</f>
        <v>0.41176470588235292</v>
      </c>
      <c r="N89">
        <f>VLOOKUP('full data'!$A89, Sheet11!$A$2:$AF$799, MATCH('full data'!N$1, Sheet11!$A$1:$AF$1, 0), FALSE)</f>
        <v>0.41176470588235292</v>
      </c>
      <c r="O89">
        <f>VLOOKUP('full data'!$A89, Sheet11!$A$2:$AF$799, MATCH('full data'!O$1, Sheet11!$A$1:$AF$1, 0), FALSE)</f>
        <v>16.411764705882351</v>
      </c>
      <c r="P89">
        <f>VLOOKUP('full data'!$A89, Sheet11!$A$2:$AF$799, MATCH('full data'!P$1, Sheet11!$A$1:$AF$1, 0), FALSE)</f>
        <v>1.117647058823529</v>
      </c>
      <c r="Q89">
        <f>VLOOKUP('full data'!$A89, Sheet11!$A$2:$AF$799, MATCH('full data'!Q$1, Sheet11!$A$1:$AF$1, 0), FALSE)</f>
        <v>0.82352941176470584</v>
      </c>
      <c r="R89">
        <f>VLOOKUP('full data'!$A89, Sheet11!$A$2:$AF$799, MATCH('full data'!R$1, Sheet11!$A$1:$AF$1, 0), FALSE)</f>
        <v>7</v>
      </c>
      <c r="S89">
        <f>VLOOKUP('full data'!$A89, Sheet11!$A$2:$AF$799, MATCH('full data'!S$1, Sheet11!$A$1:$AF$1, 0), FALSE)</f>
        <v>10</v>
      </c>
      <c r="T89">
        <f>VLOOKUP('full data'!$A89, Sheet11!$A$2:$AF$799, MATCH('full data'!T$1, Sheet11!$A$1:$AF$1, 0), FALSE)</f>
        <v>0</v>
      </c>
      <c r="U89">
        <f>VLOOKUP('full data'!$A89, Sheet11!$A$2:$AF$799, MATCH('full data'!U$1, Sheet11!$A$1:$AF$1, 0), FALSE)</f>
        <v>0.41176470588235292</v>
      </c>
      <c r="V89">
        <f>VLOOKUP('full data'!$A89, Sheet11!$A$2:$AF$799, MATCH('full data'!V$1, Sheet11!$A$1:$AF$1, 0), FALSE)</f>
        <v>0.46218487394957991</v>
      </c>
      <c r="W89">
        <f>VLOOKUP('full data'!$A89, Sheet11!$A$2:$AF$799, MATCH('full data'!W$1, Sheet11!$A$1:$AF$1, 0), FALSE)</f>
        <v>0.50694444444444442</v>
      </c>
      <c r="X89" t="str">
        <f>VLOOKUP('full data'!$A89, Sheet11!$A$2:$AF$799, MATCH('full data'!X$1, Sheet11!$A$1:$AF$1, 0), FALSE)</f>
        <v>0</v>
      </c>
      <c r="Y89">
        <f>VLOOKUP('full data'!$A89, Sheet11!$A$2:$AF$799, MATCH('full data'!Y$1, Sheet11!$A$1:$AF$1, 0), FALSE)</f>
        <v>3</v>
      </c>
      <c r="Z89" t="str">
        <f>VLOOKUP('full data'!$A89, Sheet11!$A$2:$AF$799, MATCH('full data'!Z$1, Sheet11!$A$1:$AF$1, 0), FALSE)</f>
        <v>NFC South</v>
      </c>
      <c r="AA89" t="s">
        <v>892</v>
      </c>
      <c r="AB89">
        <f>VLOOKUP('full data'!$A89, Sheet11!$A$2:$AF$799, MATCH('full data'!AB$1, Sheet11!$A$1:$AF$1, 0), FALSE)</f>
        <v>0.16</v>
      </c>
      <c r="AC89">
        <f>VLOOKUP('full data'!$A89, Sheet11!$A$2:$AF$799, MATCH('full data'!AC$1, Sheet11!$A$1:$AF$1, 0), FALSE)</f>
        <v>0.33333333333333331</v>
      </c>
      <c r="AD89" t="str">
        <f>VLOOKUP('full data'!$A89, Sheet11!$A$2:$AF$799, MATCH('full data'!AD$1, Sheet11!$A$1:$AF$1, 0), FALSE)</f>
        <v>0</v>
      </c>
      <c r="AE89" t="str">
        <f>VLOOKUP('full data'!$A89, Sheet11!$A$2:$AF$799, MATCH('full data'!AE$1, Sheet11!$A$1:$AF$1, 0), FALSE)</f>
        <v>0</v>
      </c>
      <c r="AF89">
        <f>VLOOKUP('full data'!$A89, Sheet11!$A$2:$AF$799, MATCH('full data'!AF$1, Sheet11!$A$1:$AF$1, 0), FALSE)</f>
        <v>0.29411764705882348</v>
      </c>
      <c r="AG89">
        <f>VLOOKUP('full data'!$A89, Sheet11!$A$2:$AF$799, MATCH('full data'!AG$1, Sheet11!$A$1:$AF$1, 0), FALSE)</f>
        <v>0.5</v>
      </c>
      <c r="AH89" s="3">
        <f>VLOOKUP('full data'!$A89, Sheet11!$A$2:$AF$799, MATCH('full data'!AH$1, Sheet11!$A$1:$AF$1, 0), FALSE)</f>
        <v>2.144477565446893E-3</v>
      </c>
      <c r="AI89" s="2">
        <f t="shared" si="1"/>
        <v>0.74660624652370755</v>
      </c>
      <c r="AJ89" s="2">
        <f>AH89/SUMIFS($AH$2:$AH$799, $B$2:$B$799, B89)</f>
        <v>8.0402827085990301E-4</v>
      </c>
      <c r="AK89">
        <f>IF(AJ89=_xlfn.MAXIFS($AJ$2:$AJ$799, $B$2:$B$799, B89, $AA$2:$AA$799, AA89), 1, 0)</f>
        <v>0</v>
      </c>
      <c r="AL89" s="2">
        <f>AJ89-AI89</f>
        <v>-0.74580221825284765</v>
      </c>
      <c r="AM89">
        <f>IF(AK89=AE89, 1, 0)</f>
        <v>0</v>
      </c>
    </row>
    <row r="90" spans="1:39" hidden="1" x14ac:dyDescent="0.45">
      <c r="A90" t="s">
        <v>807</v>
      </c>
      <c r="B90">
        <v>2022</v>
      </c>
      <c r="C90" t="s">
        <v>230</v>
      </c>
      <c r="D90" t="str">
        <f>VLOOKUP(C90, ids!$A$2:$B$37,2,FALSE)</f>
        <v>Las Vegas Raiders</v>
      </c>
      <c r="E90">
        <f>VLOOKUP('full data'!$A90, Sheet11!$A$2:$AF$799, MATCH('full data'!E$1, Sheet11!$A$1:$AF$1, 0), FALSE)</f>
        <v>17</v>
      </c>
      <c r="F90">
        <f>VLOOKUP('full data'!$A90, Sheet11!$A$2:$AF$799, MATCH('full data'!F$1, Sheet11!$A$1:$AF$1, 0), FALSE)</f>
        <v>1.1512379571310081</v>
      </c>
      <c r="G90">
        <f>VLOOKUP('full data'!$A90, Sheet11!$A$2:$AF$799, MATCH('full data'!G$1, Sheet11!$A$1:$AF$1, 0), FALSE)</f>
        <v>-0.51268645126042034</v>
      </c>
      <c r="H90">
        <f>VLOOKUP('full data'!$A90, Sheet11!$A$2:$AF$799, MATCH('full data'!H$1, Sheet11!$A$1:$AF$1, 0), FALSE)</f>
        <v>5.0171400979132494</v>
      </c>
      <c r="I90">
        <f>VLOOKUP('full data'!$A90, Sheet11!$A$2:$AF$799, MATCH('full data'!I$1, Sheet11!$A$1:$AF$1, 0), FALSE)</f>
        <v>54.823529411764703</v>
      </c>
      <c r="J90">
        <f>VLOOKUP('full data'!$A90, Sheet11!$A$2:$AF$799, MATCH('full data'!J$1, Sheet11!$A$1:$AF$1, 0), FALSE)</f>
        <v>0.91891891891891897</v>
      </c>
      <c r="K90">
        <f>VLOOKUP('full data'!$A90, Sheet11!$A$2:$AF$799, MATCH('full data'!K$1, Sheet11!$A$1:$AF$1, 0), FALSE)</f>
        <v>-14.58823529411765</v>
      </c>
      <c r="L90">
        <f>VLOOKUP('full data'!$A90, Sheet11!$A$2:$AF$799, MATCH('full data'!L$1, Sheet11!$A$1:$AF$1, 0), FALSE)</f>
        <v>1</v>
      </c>
      <c r="M90">
        <f>VLOOKUP('full data'!$A90, Sheet11!$A$2:$AF$799, MATCH('full data'!M$1, Sheet11!$A$1:$AF$1, 0), FALSE)</f>
        <v>0.41176470588235292</v>
      </c>
      <c r="N90">
        <f>VLOOKUP('full data'!$A90, Sheet11!$A$2:$AF$799, MATCH('full data'!N$1, Sheet11!$A$1:$AF$1, 0), FALSE)</f>
        <v>0.35294117647058831</v>
      </c>
      <c r="O90">
        <f>VLOOKUP('full data'!$A90, Sheet11!$A$2:$AF$799, MATCH('full data'!O$1, Sheet11!$A$1:$AF$1, 0), FALSE)</f>
        <v>11.294117647058821</v>
      </c>
      <c r="P90">
        <f>VLOOKUP('full data'!$A90, Sheet11!$A$2:$AF$799, MATCH('full data'!P$1, Sheet11!$A$1:$AF$1, 0), FALSE)</f>
        <v>1.0588235294117649</v>
      </c>
      <c r="Q90">
        <f>VLOOKUP('full data'!$A90, Sheet11!$A$2:$AF$799, MATCH('full data'!Q$1, Sheet11!$A$1:$AF$1, 0), FALSE)</f>
        <v>0.76470588235294112</v>
      </c>
      <c r="R90">
        <f>VLOOKUP('full data'!$A90, Sheet11!$A$2:$AF$799, MATCH('full data'!R$1, Sheet11!$A$1:$AF$1, 0), FALSE)</f>
        <v>6</v>
      </c>
      <c r="S90">
        <f>VLOOKUP('full data'!$A90, Sheet11!$A$2:$AF$799, MATCH('full data'!S$1, Sheet11!$A$1:$AF$1, 0), FALSE)</f>
        <v>11</v>
      </c>
      <c r="T90">
        <f>VLOOKUP('full data'!$A90, Sheet11!$A$2:$AF$799, MATCH('full data'!T$1, Sheet11!$A$1:$AF$1, 0), FALSE)</f>
        <v>0</v>
      </c>
      <c r="U90">
        <f>VLOOKUP('full data'!$A90, Sheet11!$A$2:$AF$799, MATCH('full data'!U$1, Sheet11!$A$1:$AF$1, 0), FALSE)</f>
        <v>0.35294117647058831</v>
      </c>
      <c r="V90">
        <f>VLOOKUP('full data'!$A90, Sheet11!$A$2:$AF$799, MATCH('full data'!V$1, Sheet11!$A$1:$AF$1, 0), FALSE)</f>
        <v>0.39705882352941169</v>
      </c>
      <c r="W90">
        <f>VLOOKUP('full data'!$A90, Sheet11!$A$2:$AF$799, MATCH('full data'!W$1, Sheet11!$A$1:$AF$1, 0), FALSE)</f>
        <v>0.47404844290657439</v>
      </c>
      <c r="X90" t="str">
        <f>VLOOKUP('full data'!$A90, Sheet11!$A$2:$AF$799, MATCH('full data'!X$1, Sheet11!$A$1:$AF$1, 0), FALSE)</f>
        <v>0</v>
      </c>
      <c r="Y90">
        <f>VLOOKUP('full data'!$A90, Sheet11!$A$2:$AF$799, MATCH('full data'!Y$1, Sheet11!$A$1:$AF$1, 0), FALSE)</f>
        <v>3</v>
      </c>
      <c r="Z90" t="str">
        <f>VLOOKUP('full data'!$A90, Sheet11!$A$2:$AF$799, MATCH('full data'!Z$1, Sheet11!$A$1:$AF$1, 0), FALSE)</f>
        <v>AFC West</v>
      </c>
      <c r="AA90" t="s">
        <v>891</v>
      </c>
      <c r="AB90">
        <f>VLOOKUP('full data'!$A90, Sheet11!$A$2:$AF$799, MATCH('full data'!AB$1, Sheet11!$A$1:$AF$1, 0), FALSE)</f>
        <v>0.31034482758620691</v>
      </c>
      <c r="AC90">
        <f>VLOOKUP('full data'!$A90, Sheet11!$A$2:$AF$799, MATCH('full data'!AC$1, Sheet11!$A$1:$AF$1, 0), FALSE)</f>
        <v>0.23076923076923081</v>
      </c>
      <c r="AD90" t="str">
        <f>VLOOKUP('full data'!$A90, Sheet11!$A$2:$AF$799, MATCH('full data'!AD$1, Sheet11!$A$1:$AF$1, 0), FALSE)</f>
        <v>0</v>
      </c>
      <c r="AE90" t="str">
        <f>VLOOKUP('full data'!$A90, Sheet11!$A$2:$AF$799, MATCH('full data'!AE$1, Sheet11!$A$1:$AF$1, 0), FALSE)</f>
        <v>0</v>
      </c>
      <c r="AF90">
        <f>VLOOKUP('full data'!$A90, Sheet11!$A$2:$AF$799, MATCH('full data'!AF$1, Sheet11!$A$1:$AF$1, 0), FALSE)</f>
        <v>5.8823529411764712E-2</v>
      </c>
      <c r="AG90">
        <f>VLOOKUP('full data'!$A90, Sheet11!$A$2:$AF$799, MATCH('full data'!AG$1, Sheet11!$A$1:$AF$1, 0), FALSE)</f>
        <v>0.5</v>
      </c>
      <c r="AH90" s="3">
        <f>VLOOKUP('full data'!$A90, Sheet11!$A$2:$AF$799, MATCH('full data'!AH$1, Sheet11!$A$1:$AF$1, 0), FALSE)</f>
        <v>1.7191989291984839E-3</v>
      </c>
      <c r="AI90" s="2">
        <f t="shared" si="1"/>
        <v>0.50223938584451555</v>
      </c>
      <c r="AJ90" s="2">
        <f>AH90/SUMIFS($AH$2:$AH$799, $B$2:$B$799, B90)</f>
        <v>6.4457869113664339E-4</v>
      </c>
      <c r="AK90">
        <f>IF(AJ90=_xlfn.MAXIFS($AJ$2:$AJ$799, $B$2:$B$799, B90, $AA$2:$AA$799, AA90), 1, 0)</f>
        <v>0</v>
      </c>
      <c r="AL90" s="2">
        <f>AJ90-AI90</f>
        <v>-0.5015948071533789</v>
      </c>
      <c r="AM90">
        <f>IF(AK90=AE90, 1, 0)</f>
        <v>0</v>
      </c>
    </row>
    <row r="91" spans="1:39" hidden="1" x14ac:dyDescent="0.45">
      <c r="A91" t="s">
        <v>790</v>
      </c>
      <c r="B91">
        <v>2022</v>
      </c>
      <c r="C91" t="s">
        <v>37</v>
      </c>
      <c r="D91" t="str">
        <f>VLOOKUP(C91, ids!$A$2:$B$37,2,FALSE)</f>
        <v>Atlanta Falcons</v>
      </c>
      <c r="E91">
        <f>VLOOKUP('full data'!$A91, Sheet11!$A$2:$AF$799, MATCH('full data'!E$1, Sheet11!$A$1:$AF$1, 0), FALSE)</f>
        <v>17</v>
      </c>
      <c r="F91">
        <f>VLOOKUP('full data'!$A91, Sheet11!$A$2:$AF$799, MATCH('full data'!F$1, Sheet11!$A$1:$AF$1, 0), FALSE)</f>
        <v>0.74687253925914288</v>
      </c>
      <c r="G91">
        <f>VLOOKUP('full data'!$A91, Sheet11!$A$2:$AF$799, MATCH('full data'!G$1, Sheet11!$A$1:$AF$1, 0), FALSE)</f>
        <v>0.62726262651405396</v>
      </c>
      <c r="H91">
        <f>VLOOKUP('full data'!$A91, Sheet11!$A$2:$AF$799, MATCH('full data'!H$1, Sheet11!$A$1:$AF$1, 0), FALSE)</f>
        <v>3.496037848766782</v>
      </c>
      <c r="I91">
        <f>VLOOKUP('full data'!$A91, Sheet11!$A$2:$AF$799, MATCH('full data'!I$1, Sheet11!$A$1:$AF$1, 0), FALSE)</f>
        <v>34.941176470588232</v>
      </c>
      <c r="J91">
        <f>VLOOKUP('full data'!$A91, Sheet11!$A$2:$AF$799, MATCH('full data'!J$1, Sheet11!$A$1:$AF$1, 0), FALSE)</f>
        <v>0.86486486486486491</v>
      </c>
      <c r="K91">
        <f>VLOOKUP('full data'!$A91, Sheet11!$A$2:$AF$799, MATCH('full data'!K$1, Sheet11!$A$1:$AF$1, 0), FALSE)</f>
        <v>-13.41176470588235</v>
      </c>
      <c r="L91">
        <f>VLOOKUP('full data'!$A91, Sheet11!$A$2:$AF$799, MATCH('full data'!L$1, Sheet11!$A$1:$AF$1, 0), FALSE)</f>
        <v>0.52941176470588236</v>
      </c>
      <c r="M91">
        <f>VLOOKUP('full data'!$A91, Sheet11!$A$2:$AF$799, MATCH('full data'!M$1, Sheet11!$A$1:$AF$1, 0), FALSE)</f>
        <v>0.41176470588235292</v>
      </c>
      <c r="N91">
        <f>VLOOKUP('full data'!$A91, Sheet11!$A$2:$AF$799, MATCH('full data'!N$1, Sheet11!$A$1:$AF$1, 0), FALSE)</f>
        <v>0.58823529411764708</v>
      </c>
      <c r="O91">
        <f>VLOOKUP('full data'!$A91, Sheet11!$A$2:$AF$799, MATCH('full data'!O$1, Sheet11!$A$1:$AF$1, 0), FALSE)</f>
        <v>8.7058823529411757</v>
      </c>
      <c r="P91">
        <f>VLOOKUP('full data'!$A91, Sheet11!$A$2:$AF$799, MATCH('full data'!P$1, Sheet11!$A$1:$AF$1, 0), FALSE)</f>
        <v>0.88235294117647056</v>
      </c>
      <c r="Q91">
        <f>VLOOKUP('full data'!$A91, Sheet11!$A$2:$AF$799, MATCH('full data'!Q$1, Sheet11!$A$1:$AF$1, 0), FALSE)</f>
        <v>1</v>
      </c>
      <c r="R91">
        <f>VLOOKUP('full data'!$A91, Sheet11!$A$2:$AF$799, MATCH('full data'!R$1, Sheet11!$A$1:$AF$1, 0), FALSE)</f>
        <v>7</v>
      </c>
      <c r="S91">
        <f>VLOOKUP('full data'!$A91, Sheet11!$A$2:$AF$799, MATCH('full data'!S$1, Sheet11!$A$1:$AF$1, 0), FALSE)</f>
        <v>10</v>
      </c>
      <c r="T91">
        <f>VLOOKUP('full data'!$A91, Sheet11!$A$2:$AF$799, MATCH('full data'!T$1, Sheet11!$A$1:$AF$1, 0), FALSE)</f>
        <v>0</v>
      </c>
      <c r="U91">
        <f>VLOOKUP('full data'!$A91, Sheet11!$A$2:$AF$799, MATCH('full data'!U$1, Sheet11!$A$1:$AF$1, 0), FALSE)</f>
        <v>0.41176470588235292</v>
      </c>
      <c r="V91">
        <f>VLOOKUP('full data'!$A91, Sheet11!$A$2:$AF$799, MATCH('full data'!V$1, Sheet11!$A$1:$AF$1, 0), FALSE)</f>
        <v>0.42857142857142849</v>
      </c>
      <c r="W91">
        <f>VLOOKUP('full data'!$A91, Sheet11!$A$2:$AF$799, MATCH('full data'!W$1, Sheet11!$A$1:$AF$1, 0), FALSE)</f>
        <v>0.4670138888888889</v>
      </c>
      <c r="X91" t="str">
        <f>VLOOKUP('full data'!$A91, Sheet11!$A$2:$AF$799, MATCH('full data'!X$1, Sheet11!$A$1:$AF$1, 0), FALSE)</f>
        <v>0</v>
      </c>
      <c r="Y91">
        <f>VLOOKUP('full data'!$A91, Sheet11!$A$2:$AF$799, MATCH('full data'!Y$1, Sheet11!$A$1:$AF$1, 0), FALSE)</f>
        <v>4</v>
      </c>
      <c r="Z91" t="str">
        <f>VLOOKUP('full data'!$A91, Sheet11!$A$2:$AF$799, MATCH('full data'!Z$1, Sheet11!$A$1:$AF$1, 0), FALSE)</f>
        <v>NFC South</v>
      </c>
      <c r="AA91" t="s">
        <v>892</v>
      </c>
      <c r="AB91">
        <f>VLOOKUP('full data'!$A91, Sheet11!$A$2:$AF$799, MATCH('full data'!AB$1, Sheet11!$A$1:$AF$1, 0), FALSE)</f>
        <v>0.2068965517241379</v>
      </c>
      <c r="AC91">
        <f>VLOOKUP('full data'!$A91, Sheet11!$A$2:$AF$799, MATCH('full data'!AC$1, Sheet11!$A$1:$AF$1, 0), FALSE)</f>
        <v>0.3</v>
      </c>
      <c r="AD91" t="str">
        <f>VLOOKUP('full data'!$A91, Sheet11!$A$2:$AF$799, MATCH('full data'!AD$1, Sheet11!$A$1:$AF$1, 0), FALSE)</f>
        <v>0</v>
      </c>
      <c r="AE91" t="str">
        <f>VLOOKUP('full data'!$A91, Sheet11!$A$2:$AF$799, MATCH('full data'!AE$1, Sheet11!$A$1:$AF$1, 0), FALSE)</f>
        <v>0</v>
      </c>
      <c r="AF91">
        <f>VLOOKUP('full data'!$A91, Sheet11!$A$2:$AF$799, MATCH('full data'!AF$1, Sheet11!$A$1:$AF$1, 0), FALSE)</f>
        <v>0.3529411764705882</v>
      </c>
      <c r="AG91">
        <f>VLOOKUP('full data'!$A91, Sheet11!$A$2:$AF$799, MATCH('full data'!AG$1, Sheet11!$A$1:$AF$1, 0), FALSE)</f>
        <v>0.5</v>
      </c>
      <c r="AH91" s="3">
        <f>VLOOKUP('full data'!$A91, Sheet11!$A$2:$AF$799, MATCH('full data'!AH$1, Sheet11!$A$1:$AF$1, 0), FALSE)</f>
        <v>1.402365901007073E-3</v>
      </c>
      <c r="AI91" s="2">
        <f t="shared" si="1"/>
        <v>0.74660624652370755</v>
      </c>
      <c r="AJ91" s="2">
        <f>AH91/SUMIFS($AH$2:$AH$799, $B$2:$B$799, B91)</f>
        <v>5.2578858770417375E-4</v>
      </c>
      <c r="AK91">
        <f>IF(AJ91=_xlfn.MAXIFS($AJ$2:$AJ$799, $B$2:$B$799, B91, $AA$2:$AA$799, AA91), 1, 0)</f>
        <v>0</v>
      </c>
      <c r="AL91" s="2">
        <f>AJ91-AI91</f>
        <v>-0.74608045793600342</v>
      </c>
      <c r="AM91">
        <f>IF(AK91=AE91, 1, 0)</f>
        <v>0</v>
      </c>
    </row>
    <row r="92" spans="1:39" hidden="1" x14ac:dyDescent="0.45">
      <c r="A92" t="s">
        <v>805</v>
      </c>
      <c r="B92">
        <v>2022</v>
      </c>
      <c r="C92" t="s">
        <v>192</v>
      </c>
      <c r="D92" t="str">
        <f>VLOOKUP(C92, ids!$A$2:$B$37,2,FALSE)</f>
        <v>Los Angeles Rams</v>
      </c>
      <c r="E92">
        <f>VLOOKUP('full data'!$A92, Sheet11!$A$2:$AF$799, MATCH('full data'!E$1, Sheet11!$A$1:$AF$1, 0), FALSE)</f>
        <v>17</v>
      </c>
      <c r="F92">
        <f>VLOOKUP('full data'!$A92, Sheet11!$A$2:$AF$799, MATCH('full data'!F$1, Sheet11!$A$1:$AF$1, 0), FALSE)</f>
        <v>-4.0075462487975253</v>
      </c>
      <c r="G92">
        <f>VLOOKUP('full data'!$A92, Sheet11!$A$2:$AF$799, MATCH('full data'!G$1, Sheet11!$A$1:$AF$1, 0), FALSE)</f>
        <v>-0.98684947213825469</v>
      </c>
      <c r="H92">
        <f>VLOOKUP('full data'!$A92, Sheet11!$A$2:$AF$799, MATCH('full data'!H$1, Sheet11!$A$1:$AF$1, 0), FALSE)</f>
        <v>2.730054971271263</v>
      </c>
      <c r="I92">
        <f>VLOOKUP('full data'!$A92, Sheet11!$A$2:$AF$799, MATCH('full data'!I$1, Sheet11!$A$1:$AF$1, 0), FALSE)</f>
        <v>38.529411764705877</v>
      </c>
      <c r="J92">
        <f>VLOOKUP('full data'!$A92, Sheet11!$A$2:$AF$799, MATCH('full data'!J$1, Sheet11!$A$1:$AF$1, 0), FALSE)</f>
        <v>0.93333333333333335</v>
      </c>
      <c r="K92">
        <f>VLOOKUP('full data'!$A92, Sheet11!$A$2:$AF$799, MATCH('full data'!K$1, Sheet11!$A$1:$AF$1, 0), FALSE)</f>
        <v>-23.411764705882351</v>
      </c>
      <c r="L92">
        <f>VLOOKUP('full data'!$A92, Sheet11!$A$2:$AF$799, MATCH('full data'!L$1, Sheet11!$A$1:$AF$1, 0), FALSE)</f>
        <v>0.88235294117647056</v>
      </c>
      <c r="M92">
        <f>VLOOKUP('full data'!$A92, Sheet11!$A$2:$AF$799, MATCH('full data'!M$1, Sheet11!$A$1:$AF$1, 0), FALSE)</f>
        <v>0.35294117647058831</v>
      </c>
      <c r="N92">
        <f>VLOOKUP('full data'!$A92, Sheet11!$A$2:$AF$799, MATCH('full data'!N$1, Sheet11!$A$1:$AF$1, 0), FALSE)</f>
        <v>0.94117647058823528</v>
      </c>
      <c r="O92">
        <f>VLOOKUP('full data'!$A92, Sheet11!$A$2:$AF$799, MATCH('full data'!O$1, Sheet11!$A$1:$AF$1, 0), FALSE)</f>
        <v>14.705882352941179</v>
      </c>
      <c r="P92">
        <f>VLOOKUP('full data'!$A92, Sheet11!$A$2:$AF$799, MATCH('full data'!P$1, Sheet11!$A$1:$AF$1, 0), FALSE)</f>
        <v>1.294117647058824</v>
      </c>
      <c r="Q92">
        <f>VLOOKUP('full data'!$A92, Sheet11!$A$2:$AF$799, MATCH('full data'!Q$1, Sheet11!$A$1:$AF$1, 0), FALSE)</f>
        <v>1.294117647058824</v>
      </c>
      <c r="R92">
        <f>VLOOKUP('full data'!$A92, Sheet11!$A$2:$AF$799, MATCH('full data'!R$1, Sheet11!$A$1:$AF$1, 0), FALSE)</f>
        <v>5</v>
      </c>
      <c r="S92">
        <f>VLOOKUP('full data'!$A92, Sheet11!$A$2:$AF$799, MATCH('full data'!S$1, Sheet11!$A$1:$AF$1, 0), FALSE)</f>
        <v>12</v>
      </c>
      <c r="T92">
        <f>VLOOKUP('full data'!$A92, Sheet11!$A$2:$AF$799, MATCH('full data'!T$1, Sheet11!$A$1:$AF$1, 0), FALSE)</f>
        <v>0</v>
      </c>
      <c r="U92">
        <f>VLOOKUP('full data'!$A92, Sheet11!$A$2:$AF$799, MATCH('full data'!U$1, Sheet11!$A$1:$AF$1, 0), FALSE)</f>
        <v>0.29411764705882348</v>
      </c>
      <c r="V92">
        <f>VLOOKUP('full data'!$A92, Sheet11!$A$2:$AF$799, MATCH('full data'!V$1, Sheet11!$A$1:$AF$1, 0), FALSE)</f>
        <v>0.3411764705882353</v>
      </c>
      <c r="W92">
        <f>VLOOKUP('full data'!$A92, Sheet11!$A$2:$AF$799, MATCH('full data'!W$1, Sheet11!$A$1:$AF$1, 0), FALSE)</f>
        <v>0.51736111111111116</v>
      </c>
      <c r="X92" t="str">
        <f>VLOOKUP('full data'!$A92, Sheet11!$A$2:$AF$799, MATCH('full data'!X$1, Sheet11!$A$1:$AF$1, 0), FALSE)</f>
        <v>0</v>
      </c>
      <c r="Y92">
        <f>VLOOKUP('full data'!$A92, Sheet11!$A$2:$AF$799, MATCH('full data'!Y$1, Sheet11!$A$1:$AF$1, 0), FALSE)</f>
        <v>3</v>
      </c>
      <c r="Z92" t="str">
        <f>VLOOKUP('full data'!$A92, Sheet11!$A$2:$AF$799, MATCH('full data'!Z$1, Sheet11!$A$1:$AF$1, 0), FALSE)</f>
        <v>NFC West</v>
      </c>
      <c r="AA92" t="s">
        <v>892</v>
      </c>
      <c r="AB92">
        <f>VLOOKUP('full data'!$A92, Sheet11!$A$2:$AF$799, MATCH('full data'!AB$1, Sheet11!$A$1:$AF$1, 0), FALSE)</f>
        <v>0.20454545454545461</v>
      </c>
      <c r="AC92">
        <f>VLOOKUP('full data'!$A92, Sheet11!$A$2:$AF$799, MATCH('full data'!AC$1, Sheet11!$A$1:$AF$1, 0), FALSE)</f>
        <v>0.15</v>
      </c>
      <c r="AD92" t="str">
        <f>VLOOKUP('full data'!$A92, Sheet11!$A$2:$AF$799, MATCH('full data'!AD$1, Sheet11!$A$1:$AF$1, 0), FALSE)</f>
        <v>0</v>
      </c>
      <c r="AE92" t="str">
        <f>VLOOKUP('full data'!$A92, Sheet11!$A$2:$AF$799, MATCH('full data'!AE$1, Sheet11!$A$1:$AF$1, 0), FALSE)</f>
        <v>0</v>
      </c>
      <c r="AF92">
        <f>VLOOKUP('full data'!$A92, Sheet11!$A$2:$AF$799, MATCH('full data'!AF$1, Sheet11!$A$1:$AF$1, 0), FALSE)</f>
        <v>0.41176470588235292</v>
      </c>
      <c r="AG92">
        <f>VLOOKUP('full data'!$A92, Sheet11!$A$2:$AF$799, MATCH('full data'!AG$1, Sheet11!$A$1:$AF$1, 0), FALSE)</f>
        <v>0.5</v>
      </c>
      <c r="AH92" s="3">
        <f>VLOOKUP('full data'!$A92, Sheet11!$A$2:$AF$799, MATCH('full data'!AH$1, Sheet11!$A$1:$AF$1, 0), FALSE)</f>
        <v>8.8890843051000579E-4</v>
      </c>
      <c r="AI92" s="2">
        <f t="shared" si="1"/>
        <v>0.74660624652370755</v>
      </c>
      <c r="AJ92" s="2">
        <f>AH92/SUMIFS($AH$2:$AH$799, $B$2:$B$799, B92)</f>
        <v>3.3327814655258962E-4</v>
      </c>
      <c r="AK92">
        <f>IF(AJ92=_xlfn.MAXIFS($AJ$2:$AJ$799, $B$2:$B$799, B92, $AA$2:$AA$799, AA92), 1, 0)</f>
        <v>0</v>
      </c>
      <c r="AL92" s="2">
        <f>AJ92-AI92</f>
        <v>-0.74627296837715495</v>
      </c>
      <c r="AM92">
        <f>IF(AK92=AE92, 1, 0)</f>
        <v>0</v>
      </c>
    </row>
    <row r="93" spans="1:39" hidden="1" x14ac:dyDescent="0.45">
      <c r="A93" t="s">
        <v>798</v>
      </c>
      <c r="B93">
        <v>2022</v>
      </c>
      <c r="C93" t="s">
        <v>60</v>
      </c>
      <c r="D93" t="str">
        <f>VLOOKUP(C93, ids!$A$2:$B$37,2,FALSE)</f>
        <v>Denver Broncos</v>
      </c>
      <c r="E93">
        <f>VLOOKUP('full data'!$A93, Sheet11!$A$2:$AF$799, MATCH('full data'!E$1, Sheet11!$A$1:$AF$1, 0), FALSE)</f>
        <v>17</v>
      </c>
      <c r="F93">
        <f>VLOOKUP('full data'!$A93, Sheet11!$A$2:$AF$799, MATCH('full data'!F$1, Sheet11!$A$1:$AF$1, 0), FALSE)</f>
        <v>-5.0689916348047257</v>
      </c>
      <c r="G93">
        <f>VLOOKUP('full data'!$A93, Sheet11!$A$2:$AF$799, MATCH('full data'!G$1, Sheet11!$A$1:$AF$1, 0), FALSE)</f>
        <v>-2.1931372710073238</v>
      </c>
      <c r="H93">
        <f>VLOOKUP('full data'!$A93, Sheet11!$A$2:$AF$799, MATCH('full data'!H$1, Sheet11!$A$1:$AF$1, 0), FALSE)</f>
        <v>2.7926389262872018</v>
      </c>
      <c r="I93">
        <f>VLOOKUP('full data'!$A93, Sheet11!$A$2:$AF$799, MATCH('full data'!I$1, Sheet11!$A$1:$AF$1, 0), FALSE)</f>
        <v>57.058823529411768</v>
      </c>
      <c r="J93">
        <f>VLOOKUP('full data'!$A93, Sheet11!$A$2:$AF$799, MATCH('full data'!J$1, Sheet11!$A$1:$AF$1, 0), FALSE)</f>
        <v>0.77777777777777779</v>
      </c>
      <c r="K93">
        <f>VLOOKUP('full data'!$A93, Sheet11!$A$2:$AF$799, MATCH('full data'!K$1, Sheet11!$A$1:$AF$1, 0), FALSE)</f>
        <v>-24.411764705882351</v>
      </c>
      <c r="L93">
        <f>VLOOKUP('full data'!$A93, Sheet11!$A$2:$AF$799, MATCH('full data'!L$1, Sheet11!$A$1:$AF$1, 0), FALSE)</f>
        <v>0.88235294117647056</v>
      </c>
      <c r="M93">
        <f>VLOOKUP('full data'!$A93, Sheet11!$A$2:$AF$799, MATCH('full data'!M$1, Sheet11!$A$1:$AF$1, 0), FALSE)</f>
        <v>0.47058823529411759</v>
      </c>
      <c r="N93">
        <f>VLOOKUP('full data'!$A93, Sheet11!$A$2:$AF$799, MATCH('full data'!N$1, Sheet11!$A$1:$AF$1, 0), FALSE)</f>
        <v>0.88235294117647056</v>
      </c>
      <c r="O93">
        <f>VLOOKUP('full data'!$A93, Sheet11!$A$2:$AF$799, MATCH('full data'!O$1, Sheet11!$A$1:$AF$1, 0), FALSE)</f>
        <v>14.41176470588235</v>
      </c>
      <c r="P93">
        <f>VLOOKUP('full data'!$A93, Sheet11!$A$2:$AF$799, MATCH('full data'!P$1, Sheet11!$A$1:$AF$1, 0), FALSE)</f>
        <v>1.2352941176470591</v>
      </c>
      <c r="Q93">
        <f>VLOOKUP('full data'!$A93, Sheet11!$A$2:$AF$799, MATCH('full data'!Q$1, Sheet11!$A$1:$AF$1, 0), FALSE)</f>
        <v>1.3529411764705881</v>
      </c>
      <c r="R93">
        <f>VLOOKUP('full data'!$A93, Sheet11!$A$2:$AF$799, MATCH('full data'!R$1, Sheet11!$A$1:$AF$1, 0), FALSE)</f>
        <v>5</v>
      </c>
      <c r="S93">
        <f>VLOOKUP('full data'!$A93, Sheet11!$A$2:$AF$799, MATCH('full data'!S$1, Sheet11!$A$1:$AF$1, 0), FALSE)</f>
        <v>12</v>
      </c>
      <c r="T93">
        <f>VLOOKUP('full data'!$A93, Sheet11!$A$2:$AF$799, MATCH('full data'!T$1, Sheet11!$A$1:$AF$1, 0), FALSE)</f>
        <v>0</v>
      </c>
      <c r="U93">
        <f>VLOOKUP('full data'!$A93, Sheet11!$A$2:$AF$799, MATCH('full data'!U$1, Sheet11!$A$1:$AF$1, 0), FALSE)</f>
        <v>0.29411764705882348</v>
      </c>
      <c r="V93">
        <f>VLOOKUP('full data'!$A93, Sheet11!$A$2:$AF$799, MATCH('full data'!V$1, Sheet11!$A$1:$AF$1, 0), FALSE)</f>
        <v>0.46470588235294119</v>
      </c>
      <c r="W93">
        <f>VLOOKUP('full data'!$A93, Sheet11!$A$2:$AF$799, MATCH('full data'!W$1, Sheet11!$A$1:$AF$1, 0), FALSE)</f>
        <v>0.48096885813148788</v>
      </c>
      <c r="X93" t="str">
        <f>VLOOKUP('full data'!$A93, Sheet11!$A$2:$AF$799, MATCH('full data'!X$1, Sheet11!$A$1:$AF$1, 0), FALSE)</f>
        <v>0</v>
      </c>
      <c r="Y93">
        <f>VLOOKUP('full data'!$A93, Sheet11!$A$2:$AF$799, MATCH('full data'!Y$1, Sheet11!$A$1:$AF$1, 0), FALSE)</f>
        <v>4</v>
      </c>
      <c r="Z93" t="str">
        <f>VLOOKUP('full data'!$A93, Sheet11!$A$2:$AF$799, MATCH('full data'!Z$1, Sheet11!$A$1:$AF$1, 0), FALSE)</f>
        <v>AFC West</v>
      </c>
      <c r="AA93" t="s">
        <v>891</v>
      </c>
      <c r="AB93">
        <f>VLOOKUP('full data'!$A93, Sheet11!$A$2:$AF$799, MATCH('full data'!AB$1, Sheet11!$A$1:$AF$1, 0), FALSE)</f>
        <v>0.16666666666666671</v>
      </c>
      <c r="AC93">
        <f>VLOOKUP('full data'!$A93, Sheet11!$A$2:$AF$799, MATCH('full data'!AC$1, Sheet11!$A$1:$AF$1, 0), FALSE)</f>
        <v>0.23333333333333331</v>
      </c>
      <c r="AD93" t="str">
        <f>VLOOKUP('full data'!$A93, Sheet11!$A$2:$AF$799, MATCH('full data'!AD$1, Sheet11!$A$1:$AF$1, 0), FALSE)</f>
        <v>0</v>
      </c>
      <c r="AE93" t="str">
        <f>VLOOKUP('full data'!$A93, Sheet11!$A$2:$AF$799, MATCH('full data'!AE$1, Sheet11!$A$1:$AF$1, 0), FALSE)</f>
        <v>0</v>
      </c>
      <c r="AF93">
        <f>VLOOKUP('full data'!$A93, Sheet11!$A$2:$AF$799, MATCH('full data'!AF$1, Sheet11!$A$1:$AF$1, 0), FALSE)</f>
        <v>0.3529411764705882</v>
      </c>
      <c r="AG93">
        <f>VLOOKUP('full data'!$A93, Sheet11!$A$2:$AF$799, MATCH('full data'!AG$1, Sheet11!$A$1:$AF$1, 0), FALSE)</f>
        <v>0.5</v>
      </c>
      <c r="AH93" s="3">
        <f>VLOOKUP('full data'!$A93, Sheet11!$A$2:$AF$799, MATCH('full data'!AH$1, Sheet11!$A$1:$AF$1, 0), FALSE)</f>
        <v>7.1632344812888648E-4</v>
      </c>
      <c r="AI93" s="2">
        <f t="shared" si="1"/>
        <v>0.50223938584451555</v>
      </c>
      <c r="AJ93" s="2">
        <f>AH93/SUMIFS($AH$2:$AH$799, $B$2:$B$799, B93)</f>
        <v>2.685709156651632E-4</v>
      </c>
      <c r="AK93">
        <f>IF(AJ93=_xlfn.MAXIFS($AJ$2:$AJ$799, $B$2:$B$799, B93, $AA$2:$AA$799, AA93), 1, 0)</f>
        <v>0</v>
      </c>
      <c r="AL93" s="2">
        <f>AJ93-AI93</f>
        <v>-0.50197081492885043</v>
      </c>
      <c r="AM93">
        <f>IF(AK93=AE93, 1, 0)</f>
        <v>0</v>
      </c>
    </row>
    <row r="94" spans="1:39" hidden="1" x14ac:dyDescent="0.45">
      <c r="A94" t="s">
        <v>802</v>
      </c>
      <c r="B94">
        <v>2022</v>
      </c>
      <c r="C94" t="s">
        <v>68</v>
      </c>
      <c r="D94" t="str">
        <f>VLOOKUP(C94, ids!$A$2:$B$37,2,FALSE)</f>
        <v>Indiannapolis Colts</v>
      </c>
      <c r="E94">
        <f>VLOOKUP('full data'!$A94, Sheet11!$A$2:$AF$799, MATCH('full data'!E$1, Sheet11!$A$1:$AF$1, 0), FALSE)</f>
        <v>17</v>
      </c>
      <c r="F94">
        <f>VLOOKUP('full data'!$A94, Sheet11!$A$2:$AF$799, MATCH('full data'!F$1, Sheet11!$A$1:$AF$1, 0), FALSE)</f>
        <v>-6.076645016634739</v>
      </c>
      <c r="G94">
        <f>VLOOKUP('full data'!$A94, Sheet11!$A$2:$AF$799, MATCH('full data'!G$1, Sheet11!$A$1:$AF$1, 0), FALSE)</f>
        <v>-3.892897098390808</v>
      </c>
      <c r="H94">
        <f>VLOOKUP('full data'!$A94, Sheet11!$A$2:$AF$799, MATCH('full data'!H$1, Sheet11!$A$1:$AF$1, 0), FALSE)</f>
        <v>0.18687380573487189</v>
      </c>
      <c r="I94">
        <f>VLOOKUP('full data'!$A94, Sheet11!$A$2:$AF$799, MATCH('full data'!I$1, Sheet11!$A$1:$AF$1, 0), FALSE)</f>
        <v>46.705882352941167</v>
      </c>
      <c r="J94">
        <f>VLOOKUP('full data'!$A94, Sheet11!$A$2:$AF$799, MATCH('full data'!J$1, Sheet11!$A$1:$AF$1, 0), FALSE)</f>
        <v>0.82051282051282048</v>
      </c>
      <c r="K94">
        <f>VLOOKUP('full data'!$A94, Sheet11!$A$2:$AF$799, MATCH('full data'!K$1, Sheet11!$A$1:$AF$1, 0), FALSE)</f>
        <v>-24.82352941176471</v>
      </c>
      <c r="L94">
        <f>VLOOKUP('full data'!$A94, Sheet11!$A$2:$AF$799, MATCH('full data'!L$1, Sheet11!$A$1:$AF$1, 0), FALSE)</f>
        <v>1.1764705882352939</v>
      </c>
      <c r="M94">
        <f>VLOOKUP('full data'!$A94, Sheet11!$A$2:$AF$799, MATCH('full data'!M$1, Sheet11!$A$1:$AF$1, 0), FALSE)</f>
        <v>0.6470588235294118</v>
      </c>
      <c r="N94">
        <f>VLOOKUP('full data'!$A94, Sheet11!$A$2:$AF$799, MATCH('full data'!N$1, Sheet11!$A$1:$AF$1, 0), FALSE)</f>
        <v>0.58823529411764708</v>
      </c>
      <c r="O94">
        <f>VLOOKUP('full data'!$A94, Sheet11!$A$2:$AF$799, MATCH('full data'!O$1, Sheet11!$A$1:$AF$1, 0), FALSE)</f>
        <v>15.705882352941179</v>
      </c>
      <c r="P94">
        <f>VLOOKUP('full data'!$A94, Sheet11!$A$2:$AF$799, MATCH('full data'!P$1, Sheet11!$A$1:$AF$1, 0), FALSE)</f>
        <v>1.7647058823529409</v>
      </c>
      <c r="Q94">
        <f>VLOOKUP('full data'!$A94, Sheet11!$A$2:$AF$799, MATCH('full data'!Q$1, Sheet11!$A$1:$AF$1, 0), FALSE)</f>
        <v>1.2352941176470591</v>
      </c>
      <c r="R94">
        <f>VLOOKUP('full data'!$A94, Sheet11!$A$2:$AF$799, MATCH('full data'!R$1, Sheet11!$A$1:$AF$1, 0), FALSE)</f>
        <v>4</v>
      </c>
      <c r="S94">
        <f>VLOOKUP('full data'!$A94, Sheet11!$A$2:$AF$799, MATCH('full data'!S$1, Sheet11!$A$1:$AF$1, 0), FALSE)</f>
        <v>12</v>
      </c>
      <c r="T94">
        <f>VLOOKUP('full data'!$A94, Sheet11!$A$2:$AF$799, MATCH('full data'!T$1, Sheet11!$A$1:$AF$1, 0), FALSE)</f>
        <v>1</v>
      </c>
      <c r="U94">
        <f>VLOOKUP('full data'!$A94, Sheet11!$A$2:$AF$799, MATCH('full data'!U$1, Sheet11!$A$1:$AF$1, 0), FALSE)</f>
        <v>0.26470588235294118</v>
      </c>
      <c r="V94">
        <f>VLOOKUP('full data'!$A94, Sheet11!$A$2:$AF$799, MATCH('full data'!V$1, Sheet11!$A$1:$AF$1, 0), FALSE)</f>
        <v>0.5</v>
      </c>
      <c r="W94">
        <f>VLOOKUP('full data'!$A94, Sheet11!$A$2:$AF$799, MATCH('full data'!W$1, Sheet11!$A$1:$AF$1, 0), FALSE)</f>
        <v>0.51211072664359858</v>
      </c>
      <c r="X94" t="str">
        <f>VLOOKUP('full data'!$A94, Sheet11!$A$2:$AF$799, MATCH('full data'!X$1, Sheet11!$A$1:$AF$1, 0), FALSE)</f>
        <v>0</v>
      </c>
      <c r="Y94">
        <f>VLOOKUP('full data'!$A94, Sheet11!$A$2:$AF$799, MATCH('full data'!Y$1, Sheet11!$A$1:$AF$1, 0), FALSE)</f>
        <v>3</v>
      </c>
      <c r="Z94" t="str">
        <f>VLOOKUP('full data'!$A94, Sheet11!$A$2:$AF$799, MATCH('full data'!Z$1, Sheet11!$A$1:$AF$1, 0), FALSE)</f>
        <v>AFC South</v>
      </c>
      <c r="AA94" t="s">
        <v>891</v>
      </c>
      <c r="AB94">
        <f>VLOOKUP('full data'!$A94, Sheet11!$A$2:$AF$799, MATCH('full data'!AB$1, Sheet11!$A$1:$AF$1, 0), FALSE)</f>
        <v>0.15151515151515149</v>
      </c>
      <c r="AC94">
        <f>VLOOKUP('full data'!$A94, Sheet11!$A$2:$AF$799, MATCH('full data'!AC$1, Sheet11!$A$1:$AF$1, 0), FALSE)</f>
        <v>0.19230769230769229</v>
      </c>
      <c r="AD94" t="str">
        <f>VLOOKUP('full data'!$A94, Sheet11!$A$2:$AF$799, MATCH('full data'!AD$1, Sheet11!$A$1:$AF$1, 0), FALSE)</f>
        <v>0</v>
      </c>
      <c r="AE94" t="str">
        <f>VLOOKUP('full data'!$A94, Sheet11!$A$2:$AF$799, MATCH('full data'!AE$1, Sheet11!$A$1:$AF$1, 0), FALSE)</f>
        <v>0</v>
      </c>
      <c r="AF94">
        <f>VLOOKUP('full data'!$A94, Sheet11!$A$2:$AF$799, MATCH('full data'!AF$1, Sheet11!$A$1:$AF$1, 0), FALSE)</f>
        <v>0.58823529411764708</v>
      </c>
      <c r="AG94">
        <f>VLOOKUP('full data'!$A94, Sheet11!$A$2:$AF$799, MATCH('full data'!AG$1, Sheet11!$A$1:$AF$1, 0), FALSE)</f>
        <v>0.5</v>
      </c>
      <c r="AH94" s="3">
        <f>VLOOKUP('full data'!$A94, Sheet11!$A$2:$AF$799, MATCH('full data'!AH$1, Sheet11!$A$1:$AF$1, 0), FALSE)</f>
        <v>4.877743072616526E-4</v>
      </c>
      <c r="AI94" s="2">
        <f t="shared" si="1"/>
        <v>0.50223938584451555</v>
      </c>
      <c r="AJ94" s="2">
        <f>AH94/SUMIFS($AH$2:$AH$799, $B$2:$B$799, B94)</f>
        <v>1.8288106117619622E-4</v>
      </c>
      <c r="AK94">
        <f>IF(AJ94=_xlfn.MAXIFS($AJ$2:$AJ$799, $B$2:$B$799, B94, $AA$2:$AA$799, AA94), 1, 0)</f>
        <v>0</v>
      </c>
      <c r="AL94" s="2">
        <f>AJ94-AI94</f>
        <v>-0.50205650478333941</v>
      </c>
      <c r="AM94">
        <f>IF(AK94=AE94, 1, 0)</f>
        <v>0</v>
      </c>
    </row>
    <row r="95" spans="1:39" hidden="1" x14ac:dyDescent="0.45">
      <c r="A95" t="s">
        <v>789</v>
      </c>
      <c r="B95">
        <v>2022</v>
      </c>
      <c r="C95" t="s">
        <v>33</v>
      </c>
      <c r="D95" t="str">
        <f>VLOOKUP(C95, ids!$A$2:$B$37,2,FALSE)</f>
        <v>Arizona Cardinals</v>
      </c>
      <c r="E95">
        <f>VLOOKUP('full data'!$A95, Sheet11!$A$2:$AF$799, MATCH('full data'!E$1, Sheet11!$A$1:$AF$1, 0), FALSE)</f>
        <v>17</v>
      </c>
      <c r="F95">
        <f>VLOOKUP('full data'!$A95, Sheet11!$A$2:$AF$799, MATCH('full data'!F$1, Sheet11!$A$1:$AF$1, 0), FALSE)</f>
        <v>-5.1359150533437967</v>
      </c>
      <c r="G95">
        <f>VLOOKUP('full data'!$A95, Sheet11!$A$2:$AF$799, MATCH('full data'!G$1, Sheet11!$A$1:$AF$1, 0), FALSE)</f>
        <v>-0.6109236184389949</v>
      </c>
      <c r="H95">
        <f>VLOOKUP('full data'!$A95, Sheet11!$A$2:$AF$799, MATCH('full data'!H$1, Sheet11!$A$1:$AF$1, 0), FALSE)</f>
        <v>0.69911574886862271</v>
      </c>
      <c r="I95">
        <f>VLOOKUP('full data'!$A95, Sheet11!$A$2:$AF$799, MATCH('full data'!I$1, Sheet11!$A$1:$AF$1, 0), FALSE)</f>
        <v>53.882352941176471</v>
      </c>
      <c r="J95">
        <f>VLOOKUP('full data'!$A95, Sheet11!$A$2:$AF$799, MATCH('full data'!J$1, Sheet11!$A$1:$AF$1, 0), FALSE)</f>
        <v>0.875</v>
      </c>
      <c r="K95">
        <f>VLOOKUP('full data'!$A95, Sheet11!$A$2:$AF$799, MATCH('full data'!K$1, Sheet11!$A$1:$AF$1, 0), FALSE)</f>
        <v>-20</v>
      </c>
      <c r="L95">
        <f>VLOOKUP('full data'!$A95, Sheet11!$A$2:$AF$799, MATCH('full data'!L$1, Sheet11!$A$1:$AF$1, 0), FALSE)</f>
        <v>1</v>
      </c>
      <c r="M95">
        <f>VLOOKUP('full data'!$A95, Sheet11!$A$2:$AF$799, MATCH('full data'!M$1, Sheet11!$A$1:$AF$1, 0), FALSE)</f>
        <v>0.52941176470588236</v>
      </c>
      <c r="N95">
        <f>VLOOKUP('full data'!$A95, Sheet11!$A$2:$AF$799, MATCH('full data'!N$1, Sheet11!$A$1:$AF$1, 0), FALSE)</f>
        <v>0.6470588235294118</v>
      </c>
      <c r="O95">
        <f>VLOOKUP('full data'!$A95, Sheet11!$A$2:$AF$799, MATCH('full data'!O$1, Sheet11!$A$1:$AF$1, 0), FALSE)</f>
        <v>15.647058823529409</v>
      </c>
      <c r="P95">
        <f>VLOOKUP('full data'!$A95, Sheet11!$A$2:$AF$799, MATCH('full data'!P$1, Sheet11!$A$1:$AF$1, 0), FALSE)</f>
        <v>1.3529411764705881</v>
      </c>
      <c r="Q95">
        <f>VLOOKUP('full data'!$A95, Sheet11!$A$2:$AF$799, MATCH('full data'!Q$1, Sheet11!$A$1:$AF$1, 0), FALSE)</f>
        <v>1.1764705882352939</v>
      </c>
      <c r="R95">
        <f>VLOOKUP('full data'!$A95, Sheet11!$A$2:$AF$799, MATCH('full data'!R$1, Sheet11!$A$1:$AF$1, 0), FALSE)</f>
        <v>4</v>
      </c>
      <c r="S95">
        <f>VLOOKUP('full data'!$A95, Sheet11!$A$2:$AF$799, MATCH('full data'!S$1, Sheet11!$A$1:$AF$1, 0), FALSE)</f>
        <v>13</v>
      </c>
      <c r="T95">
        <f>VLOOKUP('full data'!$A95, Sheet11!$A$2:$AF$799, MATCH('full data'!T$1, Sheet11!$A$1:$AF$1, 0), FALSE)</f>
        <v>0</v>
      </c>
      <c r="U95">
        <f>VLOOKUP('full data'!$A95, Sheet11!$A$2:$AF$799, MATCH('full data'!U$1, Sheet11!$A$1:$AF$1, 0), FALSE)</f>
        <v>0.23529411764705879</v>
      </c>
      <c r="V95">
        <f>VLOOKUP('full data'!$A95, Sheet11!$A$2:$AF$799, MATCH('full data'!V$1, Sheet11!$A$1:$AF$1, 0), FALSE)</f>
        <v>0.36764705882352938</v>
      </c>
      <c r="W95">
        <f>VLOOKUP('full data'!$A95, Sheet11!$A$2:$AF$799, MATCH('full data'!W$1, Sheet11!$A$1:$AF$1, 0), FALSE)</f>
        <v>0.52941176470588236</v>
      </c>
      <c r="X95" t="str">
        <f>VLOOKUP('full data'!$A95, Sheet11!$A$2:$AF$799, MATCH('full data'!X$1, Sheet11!$A$1:$AF$1, 0), FALSE)</f>
        <v>0</v>
      </c>
      <c r="Y95">
        <f>VLOOKUP('full data'!$A95, Sheet11!$A$2:$AF$799, MATCH('full data'!Y$1, Sheet11!$A$1:$AF$1, 0), FALSE)</f>
        <v>4</v>
      </c>
      <c r="Z95" t="str">
        <f>VLOOKUP('full data'!$A95, Sheet11!$A$2:$AF$799, MATCH('full data'!Z$1, Sheet11!$A$1:$AF$1, 0), FALSE)</f>
        <v>NFC West</v>
      </c>
      <c r="AA95" t="s">
        <v>892</v>
      </c>
      <c r="AB95">
        <f>VLOOKUP('full data'!$A95, Sheet11!$A$2:$AF$799, MATCH('full data'!AB$1, Sheet11!$A$1:$AF$1, 0), FALSE)</f>
        <v>0.19047619047619049</v>
      </c>
      <c r="AC95">
        <f>VLOOKUP('full data'!$A95, Sheet11!$A$2:$AF$799, MATCH('full data'!AC$1, Sheet11!$A$1:$AF$1, 0), FALSE)</f>
        <v>0.25</v>
      </c>
      <c r="AD95" t="str">
        <f>VLOOKUP('full data'!$A95, Sheet11!$A$2:$AF$799, MATCH('full data'!AD$1, Sheet11!$A$1:$AF$1, 0), FALSE)</f>
        <v>0</v>
      </c>
      <c r="AE95" t="str">
        <f>VLOOKUP('full data'!$A95, Sheet11!$A$2:$AF$799, MATCH('full data'!AE$1, Sheet11!$A$1:$AF$1, 0), FALSE)</f>
        <v>0</v>
      </c>
      <c r="AF95">
        <f>VLOOKUP('full data'!$A95, Sheet11!$A$2:$AF$799, MATCH('full data'!AF$1, Sheet11!$A$1:$AF$1, 0), FALSE)</f>
        <v>0.3529411764705882</v>
      </c>
      <c r="AG95">
        <f>VLOOKUP('full data'!$A95, Sheet11!$A$2:$AF$799, MATCH('full data'!AG$1, Sheet11!$A$1:$AF$1, 0), FALSE)</f>
        <v>0.5</v>
      </c>
      <c r="AH95" s="3">
        <f>VLOOKUP('full data'!$A95, Sheet11!$A$2:$AF$799, MATCH('full data'!AH$1, Sheet11!$A$1:$AF$1, 0), FALSE)</f>
        <v>3.0188512872480718E-4</v>
      </c>
      <c r="AI95" s="2">
        <f t="shared" si="1"/>
        <v>0.74660624652370755</v>
      </c>
      <c r="AJ95" s="2">
        <f>AH95/SUMIFS($AH$2:$AH$799, $B$2:$B$799, B95)</f>
        <v>1.1318569238393691E-4</v>
      </c>
      <c r="AK95">
        <f>IF(AJ95=_xlfn.MAXIFS($AJ$2:$AJ$799, $B$2:$B$799, B95, $AA$2:$AA$799, AA95), 1, 0)</f>
        <v>0</v>
      </c>
      <c r="AL95" s="2">
        <f>AJ95-AI95</f>
        <v>-0.74649306083132361</v>
      </c>
      <c r="AM95">
        <f>IF(AK95=AE95, 1, 0)</f>
        <v>0</v>
      </c>
    </row>
    <row r="96" spans="1:39" hidden="1" x14ac:dyDescent="0.45">
      <c r="A96" t="s">
        <v>801</v>
      </c>
      <c r="B96">
        <v>2022</v>
      </c>
      <c r="C96" t="s">
        <v>154</v>
      </c>
      <c r="D96" t="str">
        <f>VLOOKUP(C96, ids!$A$2:$B$37,2,FALSE)</f>
        <v>Houston Texans</v>
      </c>
      <c r="E96">
        <f>VLOOKUP('full data'!$A96, Sheet11!$A$2:$AF$799, MATCH('full data'!E$1, Sheet11!$A$1:$AF$1, 0), FALSE)</f>
        <v>17</v>
      </c>
      <c r="F96">
        <f>VLOOKUP('full data'!$A96, Sheet11!$A$2:$AF$799, MATCH('full data'!F$1, Sheet11!$A$1:$AF$1, 0), FALSE)</f>
        <v>-6.6545513167432588</v>
      </c>
      <c r="G96">
        <f>VLOOKUP('full data'!$A96, Sheet11!$A$2:$AF$799, MATCH('full data'!G$1, Sheet11!$A$1:$AF$1, 0), FALSE)</f>
        <v>-4.2709075703579558</v>
      </c>
      <c r="H96">
        <f>VLOOKUP('full data'!$A96, Sheet11!$A$2:$AF$799, MATCH('full data'!H$1, Sheet11!$A$1:$AF$1, 0), FALSE)</f>
        <v>-1.8828610704454449</v>
      </c>
      <c r="I96">
        <f>VLOOKUP('full data'!$A96, Sheet11!$A$2:$AF$799, MATCH('full data'!I$1, Sheet11!$A$1:$AF$1, 0), FALSE)</f>
        <v>37.882352941176471</v>
      </c>
      <c r="J96">
        <f>VLOOKUP('full data'!$A96, Sheet11!$A$2:$AF$799, MATCH('full data'!J$1, Sheet11!$A$1:$AF$1, 0), FALSE)</f>
        <v>0.93548387096774188</v>
      </c>
      <c r="K96">
        <f>VLOOKUP('full data'!$A96, Sheet11!$A$2:$AF$799, MATCH('full data'!K$1, Sheet11!$A$1:$AF$1, 0), FALSE)</f>
        <v>-17.52941176470588</v>
      </c>
      <c r="L96">
        <f>VLOOKUP('full data'!$A96, Sheet11!$A$2:$AF$799, MATCH('full data'!L$1, Sheet11!$A$1:$AF$1, 0), FALSE)</f>
        <v>1.117647058823529</v>
      </c>
      <c r="M96">
        <f>VLOOKUP('full data'!$A96, Sheet11!$A$2:$AF$799, MATCH('full data'!M$1, Sheet11!$A$1:$AF$1, 0), FALSE)</f>
        <v>0.6470588235294118</v>
      </c>
      <c r="N96">
        <f>VLOOKUP('full data'!$A96, Sheet11!$A$2:$AF$799, MATCH('full data'!N$1, Sheet11!$A$1:$AF$1, 0), FALSE)</f>
        <v>0.94117647058823528</v>
      </c>
      <c r="O96">
        <f>VLOOKUP('full data'!$A96, Sheet11!$A$2:$AF$799, MATCH('full data'!O$1, Sheet11!$A$1:$AF$1, 0), FALSE)</f>
        <v>12.76470588235294</v>
      </c>
      <c r="P96">
        <f>VLOOKUP('full data'!$A96, Sheet11!$A$2:$AF$799, MATCH('full data'!P$1, Sheet11!$A$1:$AF$1, 0), FALSE)</f>
        <v>1.529411764705882</v>
      </c>
      <c r="Q96">
        <f>VLOOKUP('full data'!$A96, Sheet11!$A$2:$AF$799, MATCH('full data'!Q$1, Sheet11!$A$1:$AF$1, 0), FALSE)</f>
        <v>1.588235294117647</v>
      </c>
      <c r="R96">
        <f>VLOOKUP('full data'!$A96, Sheet11!$A$2:$AF$799, MATCH('full data'!R$1, Sheet11!$A$1:$AF$1, 0), FALSE)</f>
        <v>3</v>
      </c>
      <c r="S96">
        <f>VLOOKUP('full data'!$A96, Sheet11!$A$2:$AF$799, MATCH('full data'!S$1, Sheet11!$A$1:$AF$1, 0), FALSE)</f>
        <v>13</v>
      </c>
      <c r="T96">
        <f>VLOOKUP('full data'!$A96, Sheet11!$A$2:$AF$799, MATCH('full data'!T$1, Sheet11!$A$1:$AF$1, 0), FALSE)</f>
        <v>1</v>
      </c>
      <c r="U96">
        <f>VLOOKUP('full data'!$A96, Sheet11!$A$2:$AF$799, MATCH('full data'!U$1, Sheet11!$A$1:$AF$1, 0), FALSE)</f>
        <v>0.20588235294117649</v>
      </c>
      <c r="V96">
        <f>VLOOKUP('full data'!$A96, Sheet11!$A$2:$AF$799, MATCH('full data'!V$1, Sheet11!$A$1:$AF$1, 0), FALSE)</f>
        <v>0.40196078431372551</v>
      </c>
      <c r="W96">
        <f>VLOOKUP('full data'!$A96, Sheet11!$A$2:$AF$799, MATCH('full data'!W$1, Sheet11!$A$1:$AF$1, 0), FALSE)</f>
        <v>0.48096885813148788</v>
      </c>
      <c r="X96" t="str">
        <f>VLOOKUP('full data'!$A96, Sheet11!$A$2:$AF$799, MATCH('full data'!X$1, Sheet11!$A$1:$AF$1, 0), FALSE)</f>
        <v>0</v>
      </c>
      <c r="Y96">
        <f>VLOOKUP('full data'!$A96, Sheet11!$A$2:$AF$799, MATCH('full data'!Y$1, Sheet11!$A$1:$AF$1, 0), FALSE)</f>
        <v>4</v>
      </c>
      <c r="Z96" t="str">
        <f>VLOOKUP('full data'!$A96, Sheet11!$A$2:$AF$799, MATCH('full data'!Z$1, Sheet11!$A$1:$AF$1, 0), FALSE)</f>
        <v>AFC South</v>
      </c>
      <c r="AA96" t="s">
        <v>891</v>
      </c>
      <c r="AB96">
        <f>VLOOKUP('full data'!$A96, Sheet11!$A$2:$AF$799, MATCH('full data'!AB$1, Sheet11!$A$1:$AF$1, 0), FALSE)</f>
        <v>0.19230769230769229</v>
      </c>
      <c r="AC96">
        <f>VLOOKUP('full data'!$A96, Sheet11!$A$2:$AF$799, MATCH('full data'!AC$1, Sheet11!$A$1:$AF$1, 0), FALSE)</f>
        <v>0.15151515151515149</v>
      </c>
      <c r="AD96" t="str">
        <f>VLOOKUP('full data'!$A96, Sheet11!$A$2:$AF$799, MATCH('full data'!AD$1, Sheet11!$A$1:$AF$1, 0), FALSE)</f>
        <v>0</v>
      </c>
      <c r="AE96" t="str">
        <f>VLOOKUP('full data'!$A96, Sheet11!$A$2:$AF$799, MATCH('full data'!AE$1, Sheet11!$A$1:$AF$1, 0), FALSE)</f>
        <v>0</v>
      </c>
      <c r="AF96">
        <f>VLOOKUP('full data'!$A96, Sheet11!$A$2:$AF$799, MATCH('full data'!AF$1, Sheet11!$A$1:$AF$1, 0), FALSE)</f>
        <v>0.41176470588235292</v>
      </c>
      <c r="AG96">
        <f>VLOOKUP('full data'!$A96, Sheet11!$A$2:$AF$799, MATCH('full data'!AG$1, Sheet11!$A$1:$AF$1, 0), FALSE)</f>
        <v>0.5</v>
      </c>
      <c r="AH96" s="3">
        <f>VLOOKUP('full data'!$A96, Sheet11!$A$2:$AF$799, MATCH('full data'!AH$1, Sheet11!$A$1:$AF$1, 0), FALSE)</f>
        <v>1.3961181742119989E-4</v>
      </c>
      <c r="AI96" s="2">
        <f t="shared" si="1"/>
        <v>0.50223938584451555</v>
      </c>
      <c r="AJ96" s="2">
        <f>AH96/SUMIFS($AH$2:$AH$799, $B$2:$B$799, B96)</f>
        <v>5.2344612954429948E-5</v>
      </c>
      <c r="AK96">
        <f>IF(AJ96=_xlfn.MAXIFS($AJ$2:$AJ$799, $B$2:$B$799, B96, $AA$2:$AA$799, AA96), 1, 0)</f>
        <v>0</v>
      </c>
      <c r="AL96" s="2">
        <f>AJ96-AI96</f>
        <v>-0.5021870412315611</v>
      </c>
      <c r="AM96">
        <f>IF(AK96=AE96, 1, 0)</f>
        <v>0</v>
      </c>
    </row>
    <row r="97" spans="1:39" hidden="1" x14ac:dyDescent="0.45">
      <c r="A97" t="s">
        <v>794</v>
      </c>
      <c r="B97">
        <v>2022</v>
      </c>
      <c r="C97" t="s">
        <v>50</v>
      </c>
      <c r="D97" t="str">
        <f>VLOOKUP(C97, ids!$A$2:$B$37,2,FALSE)</f>
        <v>Chicago Bears</v>
      </c>
      <c r="E97">
        <f>VLOOKUP('full data'!$A97, Sheet11!$A$2:$AF$799, MATCH('full data'!E$1, Sheet11!$A$1:$AF$1, 0), FALSE)</f>
        <v>17</v>
      </c>
      <c r="F97">
        <f>VLOOKUP('full data'!$A97, Sheet11!$A$2:$AF$799, MATCH('full data'!F$1, Sheet11!$A$1:$AF$1, 0), FALSE)</f>
        <v>-5.0155052926820796</v>
      </c>
      <c r="G97">
        <f>VLOOKUP('full data'!$A97, Sheet11!$A$2:$AF$799, MATCH('full data'!G$1, Sheet11!$A$1:$AF$1, 0), FALSE)</f>
        <v>2.96484359048072</v>
      </c>
      <c r="H97">
        <f>VLOOKUP('full data'!$A97, Sheet11!$A$2:$AF$799, MATCH('full data'!H$1, Sheet11!$A$1:$AF$1, 0), FALSE)</f>
        <v>0.30855255029395579</v>
      </c>
      <c r="I97">
        <f>VLOOKUP('full data'!$A97, Sheet11!$A$2:$AF$799, MATCH('full data'!I$1, Sheet11!$A$1:$AF$1, 0), FALSE)</f>
        <v>44.352941176470587</v>
      </c>
      <c r="J97">
        <f>VLOOKUP('full data'!$A97, Sheet11!$A$2:$AF$799, MATCH('full data'!J$1, Sheet11!$A$1:$AF$1, 0), FALSE)</f>
        <v>0.92592592592592593</v>
      </c>
      <c r="K97">
        <f>VLOOKUP('full data'!$A97, Sheet11!$A$2:$AF$799, MATCH('full data'!K$1, Sheet11!$A$1:$AF$1, 0), FALSE)</f>
        <v>-22.294117647058819</v>
      </c>
      <c r="L97">
        <f>VLOOKUP('full data'!$A97, Sheet11!$A$2:$AF$799, MATCH('full data'!L$1, Sheet11!$A$1:$AF$1, 0), FALSE)</f>
        <v>0.88235294117647056</v>
      </c>
      <c r="M97">
        <f>VLOOKUP('full data'!$A97, Sheet11!$A$2:$AF$799, MATCH('full data'!M$1, Sheet11!$A$1:$AF$1, 0), FALSE)</f>
        <v>0.52941176470588236</v>
      </c>
      <c r="N97">
        <f>VLOOKUP('full data'!$A97, Sheet11!$A$2:$AF$799, MATCH('full data'!N$1, Sheet11!$A$1:$AF$1, 0), FALSE)</f>
        <v>0.82352941176470584</v>
      </c>
      <c r="O97">
        <f>VLOOKUP('full data'!$A97, Sheet11!$A$2:$AF$799, MATCH('full data'!O$1, Sheet11!$A$1:$AF$1, 0), FALSE)</f>
        <v>7.2941176470588234</v>
      </c>
      <c r="P97">
        <f>VLOOKUP('full data'!$A97, Sheet11!$A$2:$AF$799, MATCH('full data'!P$1, Sheet11!$A$1:$AF$1, 0), FALSE)</f>
        <v>1.117647058823529</v>
      </c>
      <c r="Q97">
        <f>VLOOKUP('full data'!$A97, Sheet11!$A$2:$AF$799, MATCH('full data'!Q$1, Sheet11!$A$1:$AF$1, 0), FALSE)</f>
        <v>1.3529411764705881</v>
      </c>
      <c r="R97">
        <f>VLOOKUP('full data'!$A97, Sheet11!$A$2:$AF$799, MATCH('full data'!R$1, Sheet11!$A$1:$AF$1, 0), FALSE)</f>
        <v>3</v>
      </c>
      <c r="S97">
        <f>VLOOKUP('full data'!$A97, Sheet11!$A$2:$AF$799, MATCH('full data'!S$1, Sheet11!$A$1:$AF$1, 0), FALSE)</f>
        <v>14</v>
      </c>
      <c r="T97">
        <f>VLOOKUP('full data'!$A97, Sheet11!$A$2:$AF$799, MATCH('full data'!T$1, Sheet11!$A$1:$AF$1, 0), FALSE)</f>
        <v>0</v>
      </c>
      <c r="U97">
        <f>VLOOKUP('full data'!$A97, Sheet11!$A$2:$AF$799, MATCH('full data'!U$1, Sheet11!$A$1:$AF$1, 0), FALSE)</f>
        <v>0.1764705882352941</v>
      </c>
      <c r="V97">
        <f>VLOOKUP('full data'!$A97, Sheet11!$A$2:$AF$799, MATCH('full data'!V$1, Sheet11!$A$1:$AF$1, 0), FALSE)</f>
        <v>0.48039215686274511</v>
      </c>
      <c r="W97">
        <f>VLOOKUP('full data'!$A97, Sheet11!$A$2:$AF$799, MATCH('full data'!W$1, Sheet11!$A$1:$AF$1, 0), FALSE)</f>
        <v>0.57118055555555558</v>
      </c>
      <c r="X97" t="str">
        <f>VLOOKUP('full data'!$A97, Sheet11!$A$2:$AF$799, MATCH('full data'!X$1, Sheet11!$A$1:$AF$1, 0), FALSE)</f>
        <v>0</v>
      </c>
      <c r="Y97">
        <f>VLOOKUP('full data'!$A97, Sheet11!$A$2:$AF$799, MATCH('full data'!Y$1, Sheet11!$A$1:$AF$1, 0), FALSE)</f>
        <v>4</v>
      </c>
      <c r="Z97" t="str">
        <f>VLOOKUP('full data'!$A97, Sheet11!$A$2:$AF$799, MATCH('full data'!Z$1, Sheet11!$A$1:$AF$1, 0), FALSE)</f>
        <v>NFC North</v>
      </c>
      <c r="AA97" t="s">
        <v>892</v>
      </c>
      <c r="AB97">
        <f>VLOOKUP('full data'!$A97, Sheet11!$A$2:$AF$799, MATCH('full data'!AB$1, Sheet11!$A$1:$AF$1, 0), FALSE)</f>
        <v>0.1</v>
      </c>
      <c r="AC97">
        <f>VLOOKUP('full data'!$A97, Sheet11!$A$2:$AF$799, MATCH('full data'!AC$1, Sheet11!$A$1:$AF$1, 0), FALSE)</f>
        <v>0.1714285714285714</v>
      </c>
      <c r="AD97" t="str">
        <f>VLOOKUP('full data'!$A97, Sheet11!$A$2:$AF$799, MATCH('full data'!AD$1, Sheet11!$A$1:$AF$1, 0), FALSE)</f>
        <v>0</v>
      </c>
      <c r="AE97" t="str">
        <f>VLOOKUP('full data'!$A97, Sheet11!$A$2:$AF$799, MATCH('full data'!AE$1, Sheet11!$A$1:$AF$1, 0), FALSE)</f>
        <v>0</v>
      </c>
      <c r="AF97">
        <f>VLOOKUP('full data'!$A97, Sheet11!$A$2:$AF$799, MATCH('full data'!AF$1, Sheet11!$A$1:$AF$1, 0), FALSE)</f>
        <v>0.23529411764705879</v>
      </c>
      <c r="AG97">
        <f>VLOOKUP('full data'!$A97, Sheet11!$A$2:$AF$799, MATCH('full data'!AG$1, Sheet11!$A$1:$AF$1, 0), FALSE)</f>
        <v>0.5</v>
      </c>
      <c r="AH97" s="3">
        <f>VLOOKUP('full data'!$A97, Sheet11!$A$2:$AF$799, MATCH('full data'!AH$1, Sheet11!$A$1:$AF$1, 0), FALSE)</f>
        <v>4.6810623035802109E-5</v>
      </c>
      <c r="AI97" s="2">
        <f t="shared" si="1"/>
        <v>0.74660624652370755</v>
      </c>
      <c r="AJ97" s="2">
        <f>AH97/SUMIFS($AH$2:$AH$799, $B$2:$B$799, B97)</f>
        <v>1.7550691554801803E-5</v>
      </c>
      <c r="AK97">
        <f>IF(AJ97=_xlfn.MAXIFS($AJ$2:$AJ$799, $B$2:$B$799, B97, $AA$2:$AA$799, AA97), 1, 0)</f>
        <v>0</v>
      </c>
      <c r="AL97" s="2">
        <f>AJ97-AI97</f>
        <v>-0.7465886958321527</v>
      </c>
      <c r="AM97">
        <f>IF(AK97=AE97, 1, 0)</f>
        <v>0</v>
      </c>
    </row>
    <row r="98" spans="1:39" x14ac:dyDescent="0.45">
      <c r="A98" t="s">
        <v>773</v>
      </c>
      <c r="B98">
        <v>2021</v>
      </c>
      <c r="C98" t="s">
        <v>192</v>
      </c>
      <c r="D98" t="str">
        <f>VLOOKUP(C98, ids!$A$2:$B$37,2,FALSE)</f>
        <v>Los Angeles Rams</v>
      </c>
      <c r="E98">
        <f>VLOOKUP('full data'!$A98, Sheet11!$A$2:$AF$799, MATCH('full data'!E$1, Sheet11!$A$1:$AF$1, 0), FALSE)</f>
        <v>17</v>
      </c>
      <c r="F98">
        <f>VLOOKUP('full data'!$A98, Sheet11!$A$2:$AF$799, MATCH('full data'!F$1, Sheet11!$A$1:$AF$1, 0), FALSE)</f>
        <v>6.3676933864806529</v>
      </c>
      <c r="G98">
        <f>VLOOKUP('full data'!$A98, Sheet11!$A$2:$AF$799, MATCH('full data'!G$1, Sheet11!$A$1:$AF$1, 0), FALSE)</f>
        <v>-2.1116424491558061</v>
      </c>
      <c r="H98">
        <f>VLOOKUP('full data'!$A98, Sheet11!$A$2:$AF$799, MATCH('full data'!H$1, Sheet11!$A$1:$AF$1, 0), FALSE)</f>
        <v>10.74357463681026</v>
      </c>
      <c r="I98">
        <f>VLOOKUP('full data'!$A98, Sheet11!$A$2:$AF$799, MATCH('full data'!I$1, Sheet11!$A$1:$AF$1, 0), FALSE)</f>
        <v>37.470588235294123</v>
      </c>
      <c r="J98">
        <f>VLOOKUP('full data'!$A98, Sheet11!$A$2:$AF$799, MATCH('full data'!J$1, Sheet11!$A$1:$AF$1, 0), FALSE)</f>
        <v>0.94117647058823528</v>
      </c>
      <c r="K98">
        <f>VLOOKUP('full data'!$A98, Sheet11!$A$2:$AF$799, MATCH('full data'!K$1, Sheet11!$A$1:$AF$1, 0), FALSE)</f>
        <v>-14.76470588235294</v>
      </c>
      <c r="L98">
        <f>VLOOKUP('full data'!$A98, Sheet11!$A$2:$AF$799, MATCH('full data'!L$1, Sheet11!$A$1:$AF$1, 0), FALSE)</f>
        <v>1.0588235294117649</v>
      </c>
      <c r="M98">
        <f>VLOOKUP('full data'!$A98, Sheet11!$A$2:$AF$799, MATCH('full data'!M$1, Sheet11!$A$1:$AF$1, 0), FALSE)</f>
        <v>0.35294117647058831</v>
      </c>
      <c r="N98">
        <f>VLOOKUP('full data'!$A98, Sheet11!$A$2:$AF$799, MATCH('full data'!N$1, Sheet11!$A$1:$AF$1, 0), FALSE)</f>
        <v>1.117647058823529</v>
      </c>
      <c r="O98">
        <f>VLOOKUP('full data'!$A98, Sheet11!$A$2:$AF$799, MATCH('full data'!O$1, Sheet11!$A$1:$AF$1, 0), FALSE)</f>
        <v>21.588235294117649</v>
      </c>
      <c r="P98">
        <f>VLOOKUP('full data'!$A98, Sheet11!$A$2:$AF$799, MATCH('full data'!P$1, Sheet11!$A$1:$AF$1, 0), FALSE)</f>
        <v>1.294117647058824</v>
      </c>
      <c r="Q98">
        <f>VLOOKUP('full data'!$A98, Sheet11!$A$2:$AF$799, MATCH('full data'!Q$1, Sheet11!$A$1:$AF$1, 0), FALSE)</f>
        <v>1.470588235294118</v>
      </c>
      <c r="R98">
        <f>VLOOKUP('full data'!$A98, Sheet11!$A$2:$AF$799, MATCH('full data'!R$1, Sheet11!$A$1:$AF$1, 0), FALSE)</f>
        <v>12</v>
      </c>
      <c r="S98">
        <f>VLOOKUP('full data'!$A98, Sheet11!$A$2:$AF$799, MATCH('full data'!S$1, Sheet11!$A$1:$AF$1, 0), FALSE)</f>
        <v>5</v>
      </c>
      <c r="T98">
        <f>VLOOKUP('full data'!$A98, Sheet11!$A$2:$AF$799, MATCH('full data'!T$1, Sheet11!$A$1:$AF$1, 0), FALSE)</f>
        <v>0</v>
      </c>
      <c r="U98">
        <f>VLOOKUP('full data'!$A98, Sheet11!$A$2:$AF$799, MATCH('full data'!U$1, Sheet11!$A$1:$AF$1, 0), FALSE)</f>
        <v>0.70588235294117652</v>
      </c>
      <c r="V98">
        <f>VLOOKUP('full data'!$A98, Sheet11!$A$2:$AF$799, MATCH('full data'!V$1, Sheet11!$A$1:$AF$1, 0), FALSE)</f>
        <v>0.40931372549019612</v>
      </c>
      <c r="W98">
        <f>VLOOKUP('full data'!$A98, Sheet11!$A$2:$AF$799, MATCH('full data'!W$1, Sheet11!$A$1:$AF$1, 0), FALSE)</f>
        <v>0.48269896193771628</v>
      </c>
      <c r="X98" t="str">
        <f>VLOOKUP('full data'!$A98, Sheet11!$A$2:$AF$799, MATCH('full data'!X$1, Sheet11!$A$1:$AF$1, 0), FALSE)</f>
        <v>4</v>
      </c>
      <c r="Y98">
        <f>VLOOKUP('full data'!$A98, Sheet11!$A$2:$AF$799, MATCH('full data'!Y$1, Sheet11!$A$1:$AF$1, 0), FALSE)</f>
        <v>1</v>
      </c>
      <c r="Z98" t="str">
        <f>VLOOKUP('full data'!$A98, Sheet11!$A$2:$AF$799, MATCH('full data'!Z$1, Sheet11!$A$1:$AF$1, 0), FALSE)</f>
        <v>NFC West</v>
      </c>
      <c r="AA98" t="s">
        <v>892</v>
      </c>
      <c r="AB98">
        <f>VLOOKUP('full data'!$A98, Sheet11!$A$2:$AF$799, MATCH('full data'!AB$1, Sheet11!$A$1:$AF$1, 0), FALSE)</f>
        <v>0.28873239436619719</v>
      </c>
      <c r="AC98">
        <f>VLOOKUP('full data'!$A98, Sheet11!$A$2:$AF$799, MATCH('full data'!AC$1, Sheet11!$A$1:$AF$1, 0), FALSE)</f>
        <v>0.1417910447761194</v>
      </c>
      <c r="AD98" t="str">
        <f>VLOOKUP('full data'!$A98, Sheet11!$A$2:$AF$799, MATCH('full data'!AD$1, Sheet11!$A$1:$AF$1, 0), FALSE)</f>
        <v>1</v>
      </c>
      <c r="AE98" t="str">
        <f>VLOOKUP('full data'!$A98, Sheet11!$A$2:$AF$799, MATCH('full data'!AE$1, Sheet11!$A$1:$AF$1, 0), FALSE)</f>
        <v>1</v>
      </c>
      <c r="AF98">
        <f>VLOOKUP('full data'!$A98, Sheet11!$A$2:$AF$799, MATCH('full data'!AF$1, Sheet11!$A$1:$AF$1, 0), FALSE)</f>
        <v>0.23529411764705879</v>
      </c>
      <c r="AG98">
        <f>VLOOKUP('full data'!$A98, Sheet11!$A$2:$AF$799, MATCH('full data'!AG$1, Sheet11!$A$1:$AF$1, 0), FALSE)</f>
        <v>9.5</v>
      </c>
      <c r="AH98" s="3">
        <f>VLOOKUP('full data'!$A98, Sheet11!$A$2:$AF$799, MATCH('full data'!AH$1, Sheet11!$A$1:$AF$1, 0), FALSE)</f>
        <v>0.27211255310131549</v>
      </c>
      <c r="AI98" s="2">
        <f t="shared" si="1"/>
        <v>0.27211255310131549</v>
      </c>
      <c r="AJ98" s="2">
        <f>AH98/SUMIFS($AH$2:$AH$799, $B$2:$B$799, B98)</f>
        <v>0.18735712078199035</v>
      </c>
      <c r="AK98">
        <f>IF(AJ98=_xlfn.MAXIFS($AJ$2:$AJ$799, $B$2:$B$799, B98, $AA$2:$AA$799, AA98), 1, 0)</f>
        <v>1</v>
      </c>
      <c r="AL98" s="2">
        <f>AJ98-AI98</f>
        <v>-8.4755432319325141E-2</v>
      </c>
      <c r="AM98">
        <f>IF(AK98=AE98, 1, 0)</f>
        <v>0</v>
      </c>
    </row>
    <row r="99" spans="1:39" hidden="1" x14ac:dyDescent="0.45">
      <c r="A99" t="s">
        <v>768</v>
      </c>
      <c r="B99">
        <v>2021</v>
      </c>
      <c r="C99" t="s">
        <v>66</v>
      </c>
      <c r="D99" t="str">
        <f>VLOOKUP(C99, ids!$A$2:$B$37,2,FALSE)</f>
        <v>Green Bay Packers</v>
      </c>
      <c r="E99">
        <f>VLOOKUP('full data'!$A99, Sheet11!$A$2:$AF$799, MATCH('full data'!E$1, Sheet11!$A$1:$AF$1, 0), FALSE)</f>
        <v>17</v>
      </c>
      <c r="F99">
        <f>VLOOKUP('full data'!$A99, Sheet11!$A$2:$AF$799, MATCH('full data'!F$1, Sheet11!$A$1:$AF$1, 0), FALSE)</f>
        <v>7.1617142493984618</v>
      </c>
      <c r="G99">
        <f>VLOOKUP('full data'!$A99, Sheet11!$A$2:$AF$799, MATCH('full data'!G$1, Sheet11!$A$1:$AF$1, 0), FALSE)</f>
        <v>0.85906142397365215</v>
      </c>
      <c r="H99">
        <f>VLOOKUP('full data'!$A99, Sheet11!$A$2:$AF$799, MATCH('full data'!H$1, Sheet11!$A$1:$AF$1, 0), FALSE)</f>
        <v>10.88554961486294</v>
      </c>
      <c r="I99">
        <f>VLOOKUP('full data'!$A99, Sheet11!$A$2:$AF$799, MATCH('full data'!I$1, Sheet11!$A$1:$AF$1, 0), FALSE)</f>
        <v>39.882352941176471</v>
      </c>
      <c r="J99">
        <f>VLOOKUP('full data'!$A99, Sheet11!$A$2:$AF$799, MATCH('full data'!J$1, Sheet11!$A$1:$AF$1, 0), FALSE)</f>
        <v>0.73529411764705888</v>
      </c>
      <c r="K99">
        <f>VLOOKUP('full data'!$A99, Sheet11!$A$2:$AF$799, MATCH('full data'!K$1, Sheet11!$A$1:$AF$1, 0), FALSE)</f>
        <v>-12.41176470588235</v>
      </c>
      <c r="L99">
        <f>VLOOKUP('full data'!$A99, Sheet11!$A$2:$AF$799, MATCH('full data'!L$1, Sheet11!$A$1:$AF$1, 0), FALSE)</f>
        <v>0.41176470588235292</v>
      </c>
      <c r="M99">
        <f>VLOOKUP('full data'!$A99, Sheet11!$A$2:$AF$799, MATCH('full data'!M$1, Sheet11!$A$1:$AF$1, 0), FALSE)</f>
        <v>0.47058823529411759</v>
      </c>
      <c r="N99">
        <f>VLOOKUP('full data'!$A99, Sheet11!$A$2:$AF$799, MATCH('full data'!N$1, Sheet11!$A$1:$AF$1, 0), FALSE)</f>
        <v>1.0588235294117649</v>
      </c>
      <c r="O99">
        <f>VLOOKUP('full data'!$A99, Sheet11!$A$2:$AF$799, MATCH('full data'!O$1, Sheet11!$A$1:$AF$1, 0), FALSE)</f>
        <v>16.882352941176471</v>
      </c>
      <c r="P99">
        <f>VLOOKUP('full data'!$A99, Sheet11!$A$2:$AF$799, MATCH('full data'!P$1, Sheet11!$A$1:$AF$1, 0), FALSE)</f>
        <v>0.58823529411764708</v>
      </c>
      <c r="Q99">
        <f>VLOOKUP('full data'!$A99, Sheet11!$A$2:$AF$799, MATCH('full data'!Q$1, Sheet11!$A$1:$AF$1, 0), FALSE)</f>
        <v>1.529411764705882</v>
      </c>
      <c r="R99">
        <f>VLOOKUP('full data'!$A99, Sheet11!$A$2:$AF$799, MATCH('full data'!R$1, Sheet11!$A$1:$AF$1, 0), FALSE)</f>
        <v>13</v>
      </c>
      <c r="S99">
        <f>VLOOKUP('full data'!$A99, Sheet11!$A$2:$AF$799, MATCH('full data'!S$1, Sheet11!$A$1:$AF$1, 0), FALSE)</f>
        <v>4</v>
      </c>
      <c r="T99">
        <f>VLOOKUP('full data'!$A99, Sheet11!$A$2:$AF$799, MATCH('full data'!T$1, Sheet11!$A$1:$AF$1, 0), FALSE)</f>
        <v>0</v>
      </c>
      <c r="U99">
        <f>VLOOKUP('full data'!$A99, Sheet11!$A$2:$AF$799, MATCH('full data'!U$1, Sheet11!$A$1:$AF$1, 0), FALSE)</f>
        <v>0.76470588235294112</v>
      </c>
      <c r="V99">
        <f>VLOOKUP('full data'!$A99, Sheet11!$A$2:$AF$799, MATCH('full data'!V$1, Sheet11!$A$1:$AF$1, 0), FALSE)</f>
        <v>0.47963800904977377</v>
      </c>
      <c r="W99">
        <f>VLOOKUP('full data'!$A99, Sheet11!$A$2:$AF$799, MATCH('full data'!W$1, Sheet11!$A$1:$AF$1, 0), FALSE)</f>
        <v>0.47923875432525948</v>
      </c>
      <c r="X99" t="str">
        <f>VLOOKUP('full data'!$A99, Sheet11!$A$2:$AF$799, MATCH('full data'!X$1, Sheet11!$A$1:$AF$1, 0), FALSE)</f>
        <v>1</v>
      </c>
      <c r="Y99">
        <f>VLOOKUP('full data'!$A99, Sheet11!$A$2:$AF$799, MATCH('full data'!Y$1, Sheet11!$A$1:$AF$1, 0), FALSE)</f>
        <v>1</v>
      </c>
      <c r="Z99" t="str">
        <f>VLOOKUP('full data'!$A99, Sheet11!$A$2:$AF$799, MATCH('full data'!Z$1, Sheet11!$A$1:$AF$1, 0), FALSE)</f>
        <v>NFC North</v>
      </c>
      <c r="AA99" t="s">
        <v>892</v>
      </c>
      <c r="AB99">
        <f>VLOOKUP('full data'!$A99, Sheet11!$A$2:$AF$799, MATCH('full data'!AB$1, Sheet11!$A$1:$AF$1, 0), FALSE)</f>
        <v>0.23255813953488369</v>
      </c>
      <c r="AC99">
        <f>VLOOKUP('full data'!$A99, Sheet11!$A$2:$AF$799, MATCH('full data'!AC$1, Sheet11!$A$1:$AF$1, 0), FALSE)</f>
        <v>0.1492537313432836</v>
      </c>
      <c r="AD99" t="str">
        <f>VLOOKUP('full data'!$A99, Sheet11!$A$2:$AF$799, MATCH('full data'!AD$1, Sheet11!$A$1:$AF$1, 0), FALSE)</f>
        <v>0</v>
      </c>
      <c r="AE99" t="str">
        <f>VLOOKUP('full data'!$A99, Sheet11!$A$2:$AF$799, MATCH('full data'!AE$1, Sheet11!$A$1:$AF$1, 0), FALSE)</f>
        <v>0</v>
      </c>
      <c r="AF99">
        <f>VLOOKUP('full data'!$A99, Sheet11!$A$2:$AF$799, MATCH('full data'!AF$1, Sheet11!$A$1:$AF$1, 0), FALSE)</f>
        <v>0.1764705882352941</v>
      </c>
      <c r="AG99">
        <f>VLOOKUP('full data'!$A99, Sheet11!$A$2:$AF$799, MATCH('full data'!AG$1, Sheet11!$A$1:$AF$1, 0), FALSE)</f>
        <v>0.5</v>
      </c>
      <c r="AH99" s="3">
        <f>VLOOKUP('full data'!$A99, Sheet11!$A$2:$AF$799, MATCH('full data'!AH$1, Sheet11!$A$1:$AF$1, 0), FALSE)</f>
        <v>0.25172330872181953</v>
      </c>
      <c r="AI99" s="2">
        <f t="shared" si="1"/>
        <v>0.27211255310131549</v>
      </c>
      <c r="AJ99" s="2">
        <f>AH99/SUMIFS($AH$2:$AH$799, $B$2:$B$799, B99)</f>
        <v>0.17331855446696842</v>
      </c>
      <c r="AK99">
        <f>IF(AJ99=_xlfn.MAXIFS($AJ$2:$AJ$799, $B$2:$B$799, B99, $AA$2:$AA$799, AA99), 1, 0)</f>
        <v>0</v>
      </c>
      <c r="AL99" s="2">
        <f>AJ99-AI99</f>
        <v>-9.8793998634347069E-2</v>
      </c>
      <c r="AM99">
        <f>IF(AK99=AE99, 1, 0)</f>
        <v>0</v>
      </c>
    </row>
    <row r="100" spans="1:39" x14ac:dyDescent="0.45">
      <c r="A100" t="s">
        <v>787</v>
      </c>
      <c r="B100">
        <v>2021</v>
      </c>
      <c r="C100" t="s">
        <v>106</v>
      </c>
      <c r="D100" t="str">
        <f>VLOOKUP(C100, ids!$A$2:$B$37,2,FALSE)</f>
        <v>Tennessee Titans</v>
      </c>
      <c r="E100">
        <f>VLOOKUP('full data'!$A100, Sheet11!$A$2:$AF$799, MATCH('full data'!E$1, Sheet11!$A$1:$AF$1, 0), FALSE)</f>
        <v>17</v>
      </c>
      <c r="F100">
        <f>VLOOKUP('full data'!$A100, Sheet11!$A$2:$AF$799, MATCH('full data'!F$1, Sheet11!$A$1:$AF$1, 0), FALSE)</f>
        <v>1.676853958489757</v>
      </c>
      <c r="G100">
        <f>VLOOKUP('full data'!$A100, Sheet11!$A$2:$AF$799, MATCH('full data'!G$1, Sheet11!$A$1:$AF$1, 0), FALSE)</f>
        <v>5.2762174869808331E-2</v>
      </c>
      <c r="H100">
        <f>VLOOKUP('full data'!$A100, Sheet11!$A$2:$AF$799, MATCH('full data'!H$1, Sheet11!$A$1:$AF$1, 0), FALSE)</f>
        <v>6.5339206661560629</v>
      </c>
      <c r="I100">
        <f>VLOOKUP('full data'!$A100, Sheet11!$A$2:$AF$799, MATCH('full data'!I$1, Sheet11!$A$1:$AF$1, 0), FALSE)</f>
        <v>57.235294117647058</v>
      </c>
      <c r="J100">
        <f>VLOOKUP('full data'!$A100, Sheet11!$A$2:$AF$799, MATCH('full data'!J$1, Sheet11!$A$1:$AF$1, 0), FALSE)</f>
        <v>0.8125</v>
      </c>
      <c r="K100">
        <f>VLOOKUP('full data'!$A100, Sheet11!$A$2:$AF$799, MATCH('full data'!K$1, Sheet11!$A$1:$AF$1, 0), FALSE)</f>
        <v>-19.235294117647062</v>
      </c>
      <c r="L100">
        <f>VLOOKUP('full data'!$A100, Sheet11!$A$2:$AF$799, MATCH('full data'!L$1, Sheet11!$A$1:$AF$1, 0), FALSE)</f>
        <v>0.82352941176470584</v>
      </c>
      <c r="M100">
        <f>VLOOKUP('full data'!$A100, Sheet11!$A$2:$AF$799, MATCH('full data'!M$1, Sheet11!$A$1:$AF$1, 0), FALSE)</f>
        <v>0.35294117647058831</v>
      </c>
      <c r="N100">
        <f>VLOOKUP('full data'!$A100, Sheet11!$A$2:$AF$799, MATCH('full data'!N$1, Sheet11!$A$1:$AF$1, 0), FALSE)</f>
        <v>0.94117647058823528</v>
      </c>
      <c r="O100">
        <f>VLOOKUP('full data'!$A100, Sheet11!$A$2:$AF$799, MATCH('full data'!O$1, Sheet11!$A$1:$AF$1, 0), FALSE)</f>
        <v>18.17647058823529</v>
      </c>
      <c r="P100">
        <f>VLOOKUP('full data'!$A100, Sheet11!$A$2:$AF$799, MATCH('full data'!P$1, Sheet11!$A$1:$AF$1, 0), FALSE)</f>
        <v>1.2352941176470591</v>
      </c>
      <c r="Q100">
        <f>VLOOKUP('full data'!$A100, Sheet11!$A$2:$AF$799, MATCH('full data'!Q$1, Sheet11!$A$1:$AF$1, 0), FALSE)</f>
        <v>1.294117647058824</v>
      </c>
      <c r="R100">
        <f>VLOOKUP('full data'!$A100, Sheet11!$A$2:$AF$799, MATCH('full data'!R$1, Sheet11!$A$1:$AF$1, 0), FALSE)</f>
        <v>12</v>
      </c>
      <c r="S100">
        <f>VLOOKUP('full data'!$A100, Sheet11!$A$2:$AF$799, MATCH('full data'!S$1, Sheet11!$A$1:$AF$1, 0), FALSE)</f>
        <v>5</v>
      </c>
      <c r="T100">
        <f>VLOOKUP('full data'!$A100, Sheet11!$A$2:$AF$799, MATCH('full data'!T$1, Sheet11!$A$1:$AF$1, 0), FALSE)</f>
        <v>0</v>
      </c>
      <c r="U100">
        <f>VLOOKUP('full data'!$A100, Sheet11!$A$2:$AF$799, MATCH('full data'!U$1, Sheet11!$A$1:$AF$1, 0), FALSE)</f>
        <v>0.70588235294117652</v>
      </c>
      <c r="V100">
        <f>VLOOKUP('full data'!$A100, Sheet11!$A$2:$AF$799, MATCH('full data'!V$1, Sheet11!$A$1:$AF$1, 0), FALSE)</f>
        <v>0.48039215686274511</v>
      </c>
      <c r="W100">
        <f>VLOOKUP('full data'!$A100, Sheet11!$A$2:$AF$799, MATCH('full data'!W$1, Sheet11!$A$1:$AF$1, 0), FALSE)</f>
        <v>0.47231833910034599</v>
      </c>
      <c r="X100" t="str">
        <f>VLOOKUP('full data'!$A100, Sheet11!$A$2:$AF$799, MATCH('full data'!X$1, Sheet11!$A$1:$AF$1, 0), FALSE)</f>
        <v>1</v>
      </c>
      <c r="Y100">
        <f>VLOOKUP('full data'!$A100, Sheet11!$A$2:$AF$799, MATCH('full data'!Y$1, Sheet11!$A$1:$AF$1, 0), FALSE)</f>
        <v>1</v>
      </c>
      <c r="Z100" t="str">
        <f>VLOOKUP('full data'!$A100, Sheet11!$A$2:$AF$799, MATCH('full data'!Z$1, Sheet11!$A$1:$AF$1, 0), FALSE)</f>
        <v>AFC South</v>
      </c>
      <c r="AA100" t="s">
        <v>891</v>
      </c>
      <c r="AB100">
        <f>VLOOKUP('full data'!$A100, Sheet11!$A$2:$AF$799, MATCH('full data'!AB$1, Sheet11!$A$1:$AF$1, 0), FALSE)</f>
        <v>0.18867924528301891</v>
      </c>
      <c r="AC100">
        <f>VLOOKUP('full data'!$A100, Sheet11!$A$2:$AF$799, MATCH('full data'!AC$1, Sheet11!$A$1:$AF$1, 0), FALSE)</f>
        <v>0.2156862745098039</v>
      </c>
      <c r="AD100" t="str">
        <f>VLOOKUP('full data'!$A100, Sheet11!$A$2:$AF$799, MATCH('full data'!AD$1, Sheet11!$A$1:$AF$1, 0), FALSE)</f>
        <v>0</v>
      </c>
      <c r="AE100" t="str">
        <f>VLOOKUP('full data'!$A100, Sheet11!$A$2:$AF$799, MATCH('full data'!AE$1, Sheet11!$A$1:$AF$1, 0), FALSE)</f>
        <v>0</v>
      </c>
      <c r="AF100">
        <f>VLOOKUP('full data'!$A100, Sheet11!$A$2:$AF$799, MATCH('full data'!AF$1, Sheet11!$A$1:$AF$1, 0), FALSE)</f>
        <v>0.41176470588235292</v>
      </c>
      <c r="AG100">
        <f>VLOOKUP('full data'!$A100, Sheet11!$A$2:$AF$799, MATCH('full data'!AG$1, Sheet11!$A$1:$AF$1, 0), FALSE)</f>
        <v>0.5</v>
      </c>
      <c r="AH100" s="3">
        <f>VLOOKUP('full data'!$A100, Sheet11!$A$2:$AF$799, MATCH('full data'!AH$1, Sheet11!$A$1:$AF$1, 0), FALSE)</f>
        <v>0.16688573190438949</v>
      </c>
      <c r="AI100" s="2">
        <f t="shared" si="1"/>
        <v>0.16688573190438949</v>
      </c>
      <c r="AJ100" s="2">
        <f>AH100/SUMIFS($AH$2:$AH$799, $B$2:$B$799, B100)</f>
        <v>0.11490550462609439</v>
      </c>
      <c r="AK100">
        <f>IF(AJ100=_xlfn.MAXIFS($AJ$2:$AJ$799, $B$2:$B$799, B100, $AA$2:$AA$799, AA100), 1, 0)</f>
        <v>1</v>
      </c>
      <c r="AL100" s="2">
        <f>AJ100-AI100</f>
        <v>-5.1980227278295099E-2</v>
      </c>
      <c r="AM100">
        <f>IF(AK100=AE100, 1, 0)</f>
        <v>0</v>
      </c>
    </row>
    <row r="101" spans="1:39" hidden="1" x14ac:dyDescent="0.45">
      <c r="A101" t="s">
        <v>765</v>
      </c>
      <c r="B101">
        <v>2021</v>
      </c>
      <c r="C101" t="s">
        <v>57</v>
      </c>
      <c r="D101" t="str">
        <f>VLOOKUP(C101, ids!$A$2:$B$37,2,FALSE)</f>
        <v>Dallas Cowboys</v>
      </c>
      <c r="E101">
        <f>VLOOKUP('full data'!$A101, Sheet11!$A$2:$AF$799, MATCH('full data'!E$1, Sheet11!$A$1:$AF$1, 0), FALSE)</f>
        <v>17</v>
      </c>
      <c r="F101">
        <f>VLOOKUP('full data'!$A101, Sheet11!$A$2:$AF$799, MATCH('full data'!F$1, Sheet11!$A$1:$AF$1, 0), FALSE)</f>
        <v>7.1361811897257237</v>
      </c>
      <c r="G101">
        <f>VLOOKUP('full data'!$A101, Sheet11!$A$2:$AF$799, MATCH('full data'!G$1, Sheet11!$A$1:$AF$1, 0), FALSE)</f>
        <v>-1.3069442371654141</v>
      </c>
      <c r="H101">
        <f>VLOOKUP('full data'!$A101, Sheet11!$A$2:$AF$799, MATCH('full data'!H$1, Sheet11!$A$1:$AF$1, 0), FALSE)</f>
        <v>11.176630913190809</v>
      </c>
      <c r="I101">
        <f>VLOOKUP('full data'!$A101, Sheet11!$A$2:$AF$799, MATCH('full data'!I$1, Sheet11!$A$1:$AF$1, 0), FALSE)</f>
        <v>64.882352941176464</v>
      </c>
      <c r="J101">
        <f>VLOOKUP('full data'!$A101, Sheet11!$A$2:$AF$799, MATCH('full data'!J$1, Sheet11!$A$1:$AF$1, 0), FALSE)</f>
        <v>0.82857142857142863</v>
      </c>
      <c r="K101">
        <f>VLOOKUP('full data'!$A101, Sheet11!$A$2:$AF$799, MATCH('full data'!K$1, Sheet11!$A$1:$AF$1, 0), FALSE)</f>
        <v>-9.5882352941176467</v>
      </c>
      <c r="L101">
        <f>VLOOKUP('full data'!$A101, Sheet11!$A$2:$AF$799, MATCH('full data'!L$1, Sheet11!$A$1:$AF$1, 0), FALSE)</f>
        <v>0.6470588235294118</v>
      </c>
      <c r="M101">
        <f>VLOOKUP('full data'!$A101, Sheet11!$A$2:$AF$799, MATCH('full data'!M$1, Sheet11!$A$1:$AF$1, 0), FALSE)</f>
        <v>0.47058823529411759</v>
      </c>
      <c r="N101">
        <f>VLOOKUP('full data'!$A101, Sheet11!$A$2:$AF$799, MATCH('full data'!N$1, Sheet11!$A$1:$AF$1, 0), FALSE)</f>
        <v>1.529411764705882</v>
      </c>
      <c r="O101">
        <f>VLOOKUP('full data'!$A101, Sheet11!$A$2:$AF$799, MATCH('full data'!O$1, Sheet11!$A$1:$AF$1, 0), FALSE)</f>
        <v>17.47058823529412</v>
      </c>
      <c r="P101">
        <f>VLOOKUP('full data'!$A101, Sheet11!$A$2:$AF$799, MATCH('full data'!P$1, Sheet11!$A$1:$AF$1, 0), FALSE)</f>
        <v>1.117647058823529</v>
      </c>
      <c r="Q101">
        <f>VLOOKUP('full data'!$A101, Sheet11!$A$2:$AF$799, MATCH('full data'!Q$1, Sheet11!$A$1:$AF$1, 0), FALSE)</f>
        <v>2</v>
      </c>
      <c r="R101">
        <f>VLOOKUP('full data'!$A101, Sheet11!$A$2:$AF$799, MATCH('full data'!R$1, Sheet11!$A$1:$AF$1, 0), FALSE)</f>
        <v>12</v>
      </c>
      <c r="S101">
        <f>VLOOKUP('full data'!$A101, Sheet11!$A$2:$AF$799, MATCH('full data'!S$1, Sheet11!$A$1:$AF$1, 0), FALSE)</f>
        <v>5</v>
      </c>
      <c r="T101">
        <f>VLOOKUP('full data'!$A101, Sheet11!$A$2:$AF$799, MATCH('full data'!T$1, Sheet11!$A$1:$AF$1, 0), FALSE)</f>
        <v>0</v>
      </c>
      <c r="U101">
        <f>VLOOKUP('full data'!$A101, Sheet11!$A$2:$AF$799, MATCH('full data'!U$1, Sheet11!$A$1:$AF$1, 0), FALSE)</f>
        <v>0.70588235294117652</v>
      </c>
      <c r="V101">
        <f>VLOOKUP('full data'!$A101, Sheet11!$A$2:$AF$799, MATCH('full data'!V$1, Sheet11!$A$1:$AF$1, 0), FALSE)</f>
        <v>0.43137254901960792</v>
      </c>
      <c r="W101">
        <f>VLOOKUP('full data'!$A101, Sheet11!$A$2:$AF$799, MATCH('full data'!W$1, Sheet11!$A$1:$AF$1, 0), FALSE)</f>
        <v>0.48788927335640142</v>
      </c>
      <c r="X101" t="str">
        <f>VLOOKUP('full data'!$A101, Sheet11!$A$2:$AF$799, MATCH('full data'!X$1, Sheet11!$A$1:$AF$1, 0), FALSE)</f>
        <v>3</v>
      </c>
      <c r="Y101">
        <f>VLOOKUP('full data'!$A101, Sheet11!$A$2:$AF$799, MATCH('full data'!Y$1, Sheet11!$A$1:$AF$1, 0), FALSE)</f>
        <v>1</v>
      </c>
      <c r="Z101" t="str">
        <f>VLOOKUP('full data'!$A101, Sheet11!$A$2:$AF$799, MATCH('full data'!Z$1, Sheet11!$A$1:$AF$1, 0), FALSE)</f>
        <v>NFC East</v>
      </c>
      <c r="AA101" t="s">
        <v>892</v>
      </c>
      <c r="AB101">
        <f>VLOOKUP('full data'!$A101, Sheet11!$A$2:$AF$799, MATCH('full data'!AB$1, Sheet11!$A$1:$AF$1, 0), FALSE)</f>
        <v>0.2452830188679245</v>
      </c>
      <c r="AC101">
        <f>VLOOKUP('full data'!$A101, Sheet11!$A$2:$AF$799, MATCH('full data'!AC$1, Sheet11!$A$1:$AF$1, 0), FALSE)</f>
        <v>0.32142857142857151</v>
      </c>
      <c r="AD101" t="str">
        <f>VLOOKUP('full data'!$A101, Sheet11!$A$2:$AF$799, MATCH('full data'!AD$1, Sheet11!$A$1:$AF$1, 0), FALSE)</f>
        <v>0</v>
      </c>
      <c r="AE101" t="str">
        <f>VLOOKUP('full data'!$A101, Sheet11!$A$2:$AF$799, MATCH('full data'!AE$1, Sheet11!$A$1:$AF$1, 0), FALSE)</f>
        <v>0</v>
      </c>
      <c r="AF101">
        <f>VLOOKUP('full data'!$A101, Sheet11!$A$2:$AF$799, MATCH('full data'!AF$1, Sheet11!$A$1:$AF$1, 0), FALSE)</f>
        <v>0.47058823529411759</v>
      </c>
      <c r="AG101">
        <f>VLOOKUP('full data'!$A101, Sheet11!$A$2:$AF$799, MATCH('full data'!AG$1, Sheet11!$A$1:$AF$1, 0), FALSE)</f>
        <v>0.5</v>
      </c>
      <c r="AH101" s="3">
        <f>VLOOKUP('full data'!$A101, Sheet11!$A$2:$AF$799, MATCH('full data'!AH$1, Sheet11!$A$1:$AF$1, 0), FALSE)</f>
        <v>0.12322151408937269</v>
      </c>
      <c r="AI101" s="2">
        <f t="shared" si="1"/>
        <v>0.27211255310131549</v>
      </c>
      <c r="AJ101" s="2">
        <f>AH101/SUMIFS($AH$2:$AH$799, $B$2:$B$799, B101)</f>
        <v>8.4841466647025909E-2</v>
      </c>
      <c r="AK101">
        <f>IF(AJ101=_xlfn.MAXIFS($AJ$2:$AJ$799, $B$2:$B$799, B101, $AA$2:$AA$799, AA101), 1, 0)</f>
        <v>0</v>
      </c>
      <c r="AL101" s="2">
        <f>AJ101-AI101</f>
        <v>-0.18727108645428958</v>
      </c>
      <c r="AM101">
        <f>IF(AK101=AE101, 1, 0)</f>
        <v>0</v>
      </c>
    </row>
    <row r="102" spans="1:39" hidden="1" x14ac:dyDescent="0.45">
      <c r="A102" t="s">
        <v>786</v>
      </c>
      <c r="B102">
        <v>2021</v>
      </c>
      <c r="C102" t="s">
        <v>104</v>
      </c>
      <c r="D102" t="str">
        <f>VLOOKUP(C102, ids!$A$2:$B$37,2,FALSE)</f>
        <v>Tampa Bay Buccaneers</v>
      </c>
      <c r="E102">
        <f>VLOOKUP('full data'!$A102, Sheet11!$A$2:$AF$799, MATCH('full data'!E$1, Sheet11!$A$1:$AF$1, 0), FALSE)</f>
        <v>17</v>
      </c>
      <c r="F102">
        <f>VLOOKUP('full data'!$A102, Sheet11!$A$2:$AF$799, MATCH('full data'!F$1, Sheet11!$A$1:$AF$1, 0), FALSE)</f>
        <v>8.4880245512001249</v>
      </c>
      <c r="G102">
        <f>VLOOKUP('full data'!$A102, Sheet11!$A$2:$AF$799, MATCH('full data'!G$1, Sheet11!$A$1:$AF$1, 0), FALSE)</f>
        <v>-0.1428255020010217</v>
      </c>
      <c r="H102">
        <f>VLOOKUP('full data'!$A102, Sheet11!$A$2:$AF$799, MATCH('full data'!H$1, Sheet11!$A$1:$AF$1, 0), FALSE)</f>
        <v>10.95566958686374</v>
      </c>
      <c r="I102">
        <f>VLOOKUP('full data'!$A102, Sheet11!$A$2:$AF$799, MATCH('full data'!I$1, Sheet11!$A$1:$AF$1, 0), FALSE)</f>
        <v>51.411764705882362</v>
      </c>
      <c r="J102">
        <f>VLOOKUP('full data'!$A102, Sheet11!$A$2:$AF$799, MATCH('full data'!J$1, Sheet11!$A$1:$AF$1, 0), FALSE)</f>
        <v>0.80645161290322576</v>
      </c>
      <c r="K102">
        <f>VLOOKUP('full data'!$A102, Sheet11!$A$2:$AF$799, MATCH('full data'!K$1, Sheet11!$A$1:$AF$1, 0), FALSE)</f>
        <v>-9.0588235294117645</v>
      </c>
      <c r="L102">
        <f>VLOOKUP('full data'!$A102, Sheet11!$A$2:$AF$799, MATCH('full data'!L$1, Sheet11!$A$1:$AF$1, 0), FALSE)</f>
        <v>0.70588235294117652</v>
      </c>
      <c r="M102">
        <f>VLOOKUP('full data'!$A102, Sheet11!$A$2:$AF$799, MATCH('full data'!M$1, Sheet11!$A$1:$AF$1, 0), FALSE)</f>
        <v>0.70588235294117652</v>
      </c>
      <c r="N102">
        <f>VLOOKUP('full data'!$A102, Sheet11!$A$2:$AF$799, MATCH('full data'!N$1, Sheet11!$A$1:$AF$1, 0), FALSE)</f>
        <v>1</v>
      </c>
      <c r="O102">
        <f>VLOOKUP('full data'!$A102, Sheet11!$A$2:$AF$799, MATCH('full data'!O$1, Sheet11!$A$1:$AF$1, 0), FALSE)</f>
        <v>16.764705882352938</v>
      </c>
      <c r="P102">
        <f>VLOOKUP('full data'!$A102, Sheet11!$A$2:$AF$799, MATCH('full data'!P$1, Sheet11!$A$1:$AF$1, 0), FALSE)</f>
        <v>1</v>
      </c>
      <c r="Q102">
        <f>VLOOKUP('full data'!$A102, Sheet11!$A$2:$AF$799, MATCH('full data'!Q$1, Sheet11!$A$1:$AF$1, 0), FALSE)</f>
        <v>1.7058823529411771</v>
      </c>
      <c r="R102">
        <f>VLOOKUP('full data'!$A102, Sheet11!$A$2:$AF$799, MATCH('full data'!R$1, Sheet11!$A$1:$AF$1, 0), FALSE)</f>
        <v>13</v>
      </c>
      <c r="S102">
        <f>VLOOKUP('full data'!$A102, Sheet11!$A$2:$AF$799, MATCH('full data'!S$1, Sheet11!$A$1:$AF$1, 0), FALSE)</f>
        <v>4</v>
      </c>
      <c r="T102">
        <f>VLOOKUP('full data'!$A102, Sheet11!$A$2:$AF$799, MATCH('full data'!T$1, Sheet11!$A$1:$AF$1, 0), FALSE)</f>
        <v>0</v>
      </c>
      <c r="U102">
        <f>VLOOKUP('full data'!$A102, Sheet11!$A$2:$AF$799, MATCH('full data'!U$1, Sheet11!$A$1:$AF$1, 0), FALSE)</f>
        <v>0.76470588235294112</v>
      </c>
      <c r="V102">
        <f>VLOOKUP('full data'!$A102, Sheet11!$A$2:$AF$799, MATCH('full data'!V$1, Sheet11!$A$1:$AF$1, 0), FALSE)</f>
        <v>0.4434389140271493</v>
      </c>
      <c r="W102">
        <f>VLOOKUP('full data'!$A102, Sheet11!$A$2:$AF$799, MATCH('full data'!W$1, Sheet11!$A$1:$AF$1, 0), FALSE)</f>
        <v>0.4671280276816609</v>
      </c>
      <c r="X102" t="str">
        <f>VLOOKUP('full data'!$A102, Sheet11!$A$2:$AF$799, MATCH('full data'!X$1, Sheet11!$A$1:$AF$1, 0), FALSE)</f>
        <v>2</v>
      </c>
      <c r="Y102">
        <f>VLOOKUP('full data'!$A102, Sheet11!$A$2:$AF$799, MATCH('full data'!Y$1, Sheet11!$A$1:$AF$1, 0), FALSE)</f>
        <v>1</v>
      </c>
      <c r="Z102" t="str">
        <f>VLOOKUP('full data'!$A102, Sheet11!$A$2:$AF$799, MATCH('full data'!Z$1, Sheet11!$A$1:$AF$1, 0), FALSE)</f>
        <v>NFC South</v>
      </c>
      <c r="AA102" t="s">
        <v>892</v>
      </c>
      <c r="AB102">
        <f>VLOOKUP('full data'!$A102, Sheet11!$A$2:$AF$799, MATCH('full data'!AB$1, Sheet11!$A$1:$AF$1, 0), FALSE)</f>
        <v>0.1222222222222222</v>
      </c>
      <c r="AC102">
        <f>VLOOKUP('full data'!$A102, Sheet11!$A$2:$AF$799, MATCH('full data'!AC$1, Sheet11!$A$1:$AF$1, 0), FALSE)</f>
        <v>0.15909090909090909</v>
      </c>
      <c r="AD102" t="str">
        <f>VLOOKUP('full data'!$A102, Sheet11!$A$2:$AF$799, MATCH('full data'!AD$1, Sheet11!$A$1:$AF$1, 0), FALSE)</f>
        <v>0</v>
      </c>
      <c r="AE102" t="str">
        <f>VLOOKUP('full data'!$A102, Sheet11!$A$2:$AF$799, MATCH('full data'!AE$1, Sheet11!$A$1:$AF$1, 0), FALSE)</f>
        <v>0</v>
      </c>
      <c r="AF102">
        <f>VLOOKUP('full data'!$A102, Sheet11!$A$2:$AF$799, MATCH('full data'!AF$1, Sheet11!$A$1:$AF$1, 0), FALSE)</f>
        <v>0.29411764705882348</v>
      </c>
      <c r="AG102">
        <f>VLOOKUP('full data'!$A102, Sheet11!$A$2:$AF$799, MATCH('full data'!AG$1, Sheet11!$A$1:$AF$1, 0), FALSE)</f>
        <v>0.5</v>
      </c>
      <c r="AH102" s="3">
        <f>VLOOKUP('full data'!$A102, Sheet11!$A$2:$AF$799, MATCH('full data'!AH$1, Sheet11!$A$1:$AF$1, 0), FALSE)</f>
        <v>0.1067584844631565</v>
      </c>
      <c r="AI102" s="2">
        <f t="shared" si="1"/>
        <v>0.27211255310131549</v>
      </c>
      <c r="AJ102" s="2">
        <f>AH102/SUMIFS($AH$2:$AH$799, $B$2:$B$799, B102)</f>
        <v>7.3506209250914403E-2</v>
      </c>
      <c r="AK102">
        <f>IF(AJ102=_xlfn.MAXIFS($AJ$2:$AJ$799, $B$2:$B$799, B102, $AA$2:$AA$799, AA102), 1, 0)</f>
        <v>0</v>
      </c>
      <c r="AL102" s="2">
        <f>AJ102-AI102</f>
        <v>-0.1986063438504011</v>
      </c>
      <c r="AM102">
        <f>IF(AK102=AE102, 1, 0)</f>
        <v>0</v>
      </c>
    </row>
    <row r="103" spans="1:39" hidden="1" x14ac:dyDescent="0.45">
      <c r="A103" t="s">
        <v>772</v>
      </c>
      <c r="B103">
        <v>2021</v>
      </c>
      <c r="C103" t="s">
        <v>74</v>
      </c>
      <c r="D103" t="str">
        <f>VLOOKUP(C103, ids!$A$2:$B$37,2,FALSE)</f>
        <v>Kansas City Chiefs</v>
      </c>
      <c r="E103">
        <f>VLOOKUP('full data'!$A103, Sheet11!$A$2:$AF$799, MATCH('full data'!E$1, Sheet11!$A$1:$AF$1, 0), FALSE)</f>
        <v>17</v>
      </c>
      <c r="F103">
        <f>VLOOKUP('full data'!$A103, Sheet11!$A$2:$AF$799, MATCH('full data'!F$1, Sheet11!$A$1:$AF$1, 0), FALSE)</f>
        <v>8.639184216740599</v>
      </c>
      <c r="G103">
        <f>VLOOKUP('full data'!$A103, Sheet11!$A$2:$AF$799, MATCH('full data'!G$1, Sheet11!$A$1:$AF$1, 0), FALSE)</f>
        <v>1.141259404764188</v>
      </c>
      <c r="H103">
        <f>VLOOKUP('full data'!$A103, Sheet11!$A$2:$AF$799, MATCH('full data'!H$1, Sheet11!$A$1:$AF$1, 0), FALSE)</f>
        <v>11.75453497649611</v>
      </c>
      <c r="I103">
        <f>VLOOKUP('full data'!$A103, Sheet11!$A$2:$AF$799, MATCH('full data'!I$1, Sheet11!$A$1:$AF$1, 0), FALSE)</f>
        <v>54.411764705882362</v>
      </c>
      <c r="J103">
        <f>VLOOKUP('full data'!$A103, Sheet11!$A$2:$AF$799, MATCH('full data'!J$1, Sheet11!$A$1:$AF$1, 0), FALSE)</f>
        <v>0.875</v>
      </c>
      <c r="K103">
        <f>VLOOKUP('full data'!$A103, Sheet11!$A$2:$AF$799, MATCH('full data'!K$1, Sheet11!$A$1:$AF$1, 0), FALSE)</f>
        <v>-8.5882352941176467</v>
      </c>
      <c r="L103">
        <f>VLOOKUP('full data'!$A103, Sheet11!$A$2:$AF$799, MATCH('full data'!L$1, Sheet11!$A$1:$AF$1, 0), FALSE)</f>
        <v>0.76470588235294112</v>
      </c>
      <c r="M103">
        <f>VLOOKUP('full data'!$A103, Sheet11!$A$2:$AF$799, MATCH('full data'!M$1, Sheet11!$A$1:$AF$1, 0), FALSE)</f>
        <v>0.82352941176470584</v>
      </c>
      <c r="N103">
        <f>VLOOKUP('full data'!$A103, Sheet11!$A$2:$AF$799, MATCH('full data'!N$1, Sheet11!$A$1:$AF$1, 0), FALSE)</f>
        <v>0.88235294117647056</v>
      </c>
      <c r="O103">
        <f>VLOOKUP('full data'!$A103, Sheet11!$A$2:$AF$799, MATCH('full data'!O$1, Sheet11!$A$1:$AF$1, 0), FALSE)</f>
        <v>12.294117647058821</v>
      </c>
      <c r="P103">
        <f>VLOOKUP('full data'!$A103, Sheet11!$A$2:$AF$799, MATCH('full data'!P$1, Sheet11!$A$1:$AF$1, 0), FALSE)</f>
        <v>1.1764705882352939</v>
      </c>
      <c r="Q103">
        <f>VLOOKUP('full data'!$A103, Sheet11!$A$2:$AF$799, MATCH('full data'!Q$1, Sheet11!$A$1:$AF$1, 0), FALSE)</f>
        <v>1.705882352941176</v>
      </c>
      <c r="R103">
        <f>VLOOKUP('full data'!$A103, Sheet11!$A$2:$AF$799, MATCH('full data'!R$1, Sheet11!$A$1:$AF$1, 0), FALSE)</f>
        <v>12</v>
      </c>
      <c r="S103">
        <f>VLOOKUP('full data'!$A103, Sheet11!$A$2:$AF$799, MATCH('full data'!S$1, Sheet11!$A$1:$AF$1, 0), FALSE)</f>
        <v>5</v>
      </c>
      <c r="T103">
        <f>VLOOKUP('full data'!$A103, Sheet11!$A$2:$AF$799, MATCH('full data'!T$1, Sheet11!$A$1:$AF$1, 0), FALSE)</f>
        <v>0</v>
      </c>
      <c r="U103">
        <f>VLOOKUP('full data'!$A103, Sheet11!$A$2:$AF$799, MATCH('full data'!U$1, Sheet11!$A$1:$AF$1, 0), FALSE)</f>
        <v>0.70588235294117652</v>
      </c>
      <c r="V103">
        <f>VLOOKUP('full data'!$A103, Sheet11!$A$2:$AF$799, MATCH('full data'!V$1, Sheet11!$A$1:$AF$1, 0), FALSE)</f>
        <v>0.51715686274509809</v>
      </c>
      <c r="W103">
        <f>VLOOKUP('full data'!$A103, Sheet11!$A$2:$AF$799, MATCH('full data'!W$1, Sheet11!$A$1:$AF$1, 0), FALSE)</f>
        <v>0.53806228373702425</v>
      </c>
      <c r="X103" t="str">
        <f>VLOOKUP('full data'!$A103, Sheet11!$A$2:$AF$799, MATCH('full data'!X$1, Sheet11!$A$1:$AF$1, 0), FALSE)</f>
        <v>2</v>
      </c>
      <c r="Y103">
        <f>VLOOKUP('full data'!$A103, Sheet11!$A$2:$AF$799, MATCH('full data'!Y$1, Sheet11!$A$1:$AF$1, 0), FALSE)</f>
        <v>1</v>
      </c>
      <c r="Z103" t="str">
        <f>VLOOKUP('full data'!$A103, Sheet11!$A$2:$AF$799, MATCH('full data'!Z$1, Sheet11!$A$1:$AF$1, 0), FALSE)</f>
        <v>AFC West</v>
      </c>
      <c r="AA103" t="s">
        <v>891</v>
      </c>
      <c r="AB103">
        <f>VLOOKUP('full data'!$A103, Sheet11!$A$2:$AF$799, MATCH('full data'!AB$1, Sheet11!$A$1:$AF$1, 0), FALSE)</f>
        <v>0.2461538461538462</v>
      </c>
      <c r="AC103">
        <f>VLOOKUP('full data'!$A103, Sheet11!$A$2:$AF$799, MATCH('full data'!AC$1, Sheet11!$A$1:$AF$1, 0), FALSE)</f>
        <v>0.26415094339622641</v>
      </c>
      <c r="AD103" t="str">
        <f>VLOOKUP('full data'!$A103, Sheet11!$A$2:$AF$799, MATCH('full data'!AD$1, Sheet11!$A$1:$AF$1, 0), FALSE)</f>
        <v>0</v>
      </c>
      <c r="AE103" t="str">
        <f>VLOOKUP('full data'!$A103, Sheet11!$A$2:$AF$799, MATCH('full data'!AE$1, Sheet11!$A$1:$AF$1, 0), FALSE)</f>
        <v>0</v>
      </c>
      <c r="AF103">
        <f>VLOOKUP('full data'!$A103, Sheet11!$A$2:$AF$799, MATCH('full data'!AF$1, Sheet11!$A$1:$AF$1, 0), FALSE)</f>
        <v>0.41176470588235292</v>
      </c>
      <c r="AG103">
        <f>VLOOKUP('full data'!$A103, Sheet11!$A$2:$AF$799, MATCH('full data'!AG$1, Sheet11!$A$1:$AF$1, 0), FALSE)</f>
        <v>0.5</v>
      </c>
      <c r="AH103" s="3">
        <f>VLOOKUP('full data'!$A103, Sheet11!$A$2:$AF$799, MATCH('full data'!AH$1, Sheet11!$A$1:$AF$1, 0), FALSE)</f>
        <v>8.3433124801319106E-2</v>
      </c>
      <c r="AI103" s="2">
        <f t="shared" si="1"/>
        <v>0.16688573190438949</v>
      </c>
      <c r="AJ103" s="2">
        <f>AH103/SUMIFS($AH$2:$AH$799, $B$2:$B$799, B103)</f>
        <v>5.7446045257601344E-2</v>
      </c>
      <c r="AK103">
        <f>IF(AJ103=_xlfn.MAXIFS($AJ$2:$AJ$799, $B$2:$B$799, B103, $AA$2:$AA$799, AA103), 1, 0)</f>
        <v>0</v>
      </c>
      <c r="AL103" s="2">
        <f>AJ103-AI103</f>
        <v>-0.10943968664678815</v>
      </c>
      <c r="AM103">
        <f>IF(AK103=AE103, 1, 0)</f>
        <v>0</v>
      </c>
    </row>
    <row r="104" spans="1:39" hidden="1" x14ac:dyDescent="0.45">
      <c r="A104" t="s">
        <v>763</v>
      </c>
      <c r="B104">
        <v>2021</v>
      </c>
      <c r="C104" t="s">
        <v>53</v>
      </c>
      <c r="D104" t="str">
        <f>VLOOKUP(C104, ids!$A$2:$B$37,2,FALSE)</f>
        <v>Cincinnati Bengals</v>
      </c>
      <c r="E104">
        <f>VLOOKUP('full data'!$A104, Sheet11!$A$2:$AF$799, MATCH('full data'!E$1, Sheet11!$A$1:$AF$1, 0), FALSE)</f>
        <v>17</v>
      </c>
      <c r="F104">
        <f>VLOOKUP('full data'!$A104, Sheet11!$A$2:$AF$799, MATCH('full data'!F$1, Sheet11!$A$1:$AF$1, 0), FALSE)</f>
        <v>5.3677277517569699</v>
      </c>
      <c r="G104">
        <f>VLOOKUP('full data'!$A104, Sheet11!$A$2:$AF$799, MATCH('full data'!G$1, Sheet11!$A$1:$AF$1, 0), FALSE)</f>
        <v>-2.124440736624237</v>
      </c>
      <c r="H104">
        <f>VLOOKUP('full data'!$A104, Sheet11!$A$2:$AF$799, MATCH('full data'!H$1, Sheet11!$A$1:$AF$1, 0), FALSE)</f>
        <v>10.87324619533439</v>
      </c>
      <c r="I104">
        <f>VLOOKUP('full data'!$A104, Sheet11!$A$2:$AF$799, MATCH('full data'!I$1, Sheet11!$A$1:$AF$1, 0), FALSE)</f>
        <v>36.470588235294123</v>
      </c>
      <c r="J104">
        <f>VLOOKUP('full data'!$A104, Sheet11!$A$2:$AF$799, MATCH('full data'!J$1, Sheet11!$A$1:$AF$1, 0), FALSE)</f>
        <v>0.8529411764705882</v>
      </c>
      <c r="K104">
        <f>VLOOKUP('full data'!$A104, Sheet11!$A$2:$AF$799, MATCH('full data'!K$1, Sheet11!$A$1:$AF$1, 0), FALSE)</f>
        <v>-23.705882352941181</v>
      </c>
      <c r="L104">
        <f>VLOOKUP('full data'!$A104, Sheet11!$A$2:$AF$799, MATCH('full data'!L$1, Sheet11!$A$1:$AF$1, 0), FALSE)</f>
        <v>0.82352941176470584</v>
      </c>
      <c r="M104">
        <f>VLOOKUP('full data'!$A104, Sheet11!$A$2:$AF$799, MATCH('full data'!M$1, Sheet11!$A$1:$AF$1, 0), FALSE)</f>
        <v>0.47058823529411759</v>
      </c>
      <c r="N104">
        <f>VLOOKUP('full data'!$A104, Sheet11!$A$2:$AF$799, MATCH('full data'!N$1, Sheet11!$A$1:$AF$1, 0), FALSE)</f>
        <v>0.76470588235294112</v>
      </c>
      <c r="O104">
        <f>VLOOKUP('full data'!$A104, Sheet11!$A$2:$AF$799, MATCH('full data'!O$1, Sheet11!$A$1:$AF$1, 0), FALSE)</f>
        <v>15.58823529411765</v>
      </c>
      <c r="P104">
        <f>VLOOKUP('full data'!$A104, Sheet11!$A$2:$AF$799, MATCH('full data'!P$1, Sheet11!$A$1:$AF$1, 0), FALSE)</f>
        <v>1</v>
      </c>
      <c r="Q104">
        <f>VLOOKUP('full data'!$A104, Sheet11!$A$2:$AF$799, MATCH('full data'!Q$1, Sheet11!$A$1:$AF$1, 0), FALSE)</f>
        <v>1.2352941176470591</v>
      </c>
      <c r="R104">
        <f>VLOOKUP('full data'!$A104, Sheet11!$A$2:$AF$799, MATCH('full data'!R$1, Sheet11!$A$1:$AF$1, 0), FALSE)</f>
        <v>10</v>
      </c>
      <c r="S104">
        <f>VLOOKUP('full data'!$A104, Sheet11!$A$2:$AF$799, MATCH('full data'!S$1, Sheet11!$A$1:$AF$1, 0), FALSE)</f>
        <v>7</v>
      </c>
      <c r="T104">
        <f>VLOOKUP('full data'!$A104, Sheet11!$A$2:$AF$799, MATCH('full data'!T$1, Sheet11!$A$1:$AF$1, 0), FALSE)</f>
        <v>0</v>
      </c>
      <c r="U104">
        <f>VLOOKUP('full data'!$A104, Sheet11!$A$2:$AF$799, MATCH('full data'!U$1, Sheet11!$A$1:$AF$1, 0), FALSE)</f>
        <v>0.58823529411764708</v>
      </c>
      <c r="V104">
        <f>VLOOKUP('full data'!$A104, Sheet11!$A$2:$AF$799, MATCH('full data'!V$1, Sheet11!$A$1:$AF$1, 0), FALSE)</f>
        <v>0.46176470588235302</v>
      </c>
      <c r="W104">
        <f>VLOOKUP('full data'!$A104, Sheet11!$A$2:$AF$799, MATCH('full data'!W$1, Sheet11!$A$1:$AF$1, 0), FALSE)</f>
        <v>0.47231833910034599</v>
      </c>
      <c r="X104" t="str">
        <f>VLOOKUP('full data'!$A104, Sheet11!$A$2:$AF$799, MATCH('full data'!X$1, Sheet11!$A$1:$AF$1, 0), FALSE)</f>
        <v>4</v>
      </c>
      <c r="Y104">
        <f>VLOOKUP('full data'!$A104, Sheet11!$A$2:$AF$799, MATCH('full data'!Y$1, Sheet11!$A$1:$AF$1, 0), FALSE)</f>
        <v>1</v>
      </c>
      <c r="Z104" t="str">
        <f>VLOOKUP('full data'!$A104, Sheet11!$A$2:$AF$799, MATCH('full data'!Z$1, Sheet11!$A$1:$AF$1, 0), FALSE)</f>
        <v>AFC North</v>
      </c>
      <c r="AA104" t="s">
        <v>891</v>
      </c>
      <c r="AB104">
        <f>VLOOKUP('full data'!$A104, Sheet11!$A$2:$AF$799, MATCH('full data'!AB$1, Sheet11!$A$1:$AF$1, 0), FALSE)</f>
        <v>0.2338709677419355</v>
      </c>
      <c r="AC104">
        <f>VLOOKUP('full data'!$A104, Sheet11!$A$2:$AF$799, MATCH('full data'!AC$1, Sheet11!$A$1:$AF$1, 0), FALSE)</f>
        <v>0.19580419580419581</v>
      </c>
      <c r="AD104" t="str">
        <f>VLOOKUP('full data'!$A104, Sheet11!$A$2:$AF$799, MATCH('full data'!AD$1, Sheet11!$A$1:$AF$1, 0), FALSE)</f>
        <v>0</v>
      </c>
      <c r="AE104" t="str">
        <f>VLOOKUP('full data'!$A104, Sheet11!$A$2:$AF$799, MATCH('full data'!AE$1, Sheet11!$A$1:$AF$1, 0), FALSE)</f>
        <v>1</v>
      </c>
      <c r="AF104">
        <f>VLOOKUP('full data'!$A104, Sheet11!$A$2:$AF$799, MATCH('full data'!AF$1, Sheet11!$A$1:$AF$1, 0), FALSE)</f>
        <v>0.1764705882352941</v>
      </c>
      <c r="AG104">
        <f>VLOOKUP('full data'!$A104, Sheet11!$A$2:$AF$799, MATCH('full data'!AG$1, Sheet11!$A$1:$AF$1, 0), FALSE)</f>
        <v>9.5</v>
      </c>
      <c r="AH104" s="3">
        <f>VLOOKUP('full data'!$A104, Sheet11!$A$2:$AF$799, MATCH('full data'!AH$1, Sheet11!$A$1:$AF$1, 0), FALSE)</f>
        <v>6.0578925676063551E-2</v>
      </c>
      <c r="AI104" s="2">
        <f t="shared" si="1"/>
        <v>0.16688573190438949</v>
      </c>
      <c r="AJ104" s="2">
        <f>AH104/SUMIFS($AH$2:$AH$799, $B$2:$B$799, B104)</f>
        <v>4.1710288501492089E-2</v>
      </c>
      <c r="AK104">
        <f>IF(AJ104=_xlfn.MAXIFS($AJ$2:$AJ$799, $B$2:$B$799, B104, $AA$2:$AA$799, AA104), 1, 0)</f>
        <v>0</v>
      </c>
      <c r="AL104" s="2">
        <f>AJ104-AI104</f>
        <v>-0.12517544340289741</v>
      </c>
      <c r="AM104">
        <f>IF(AK104=AE104, 1, 0)</f>
        <v>0</v>
      </c>
    </row>
    <row r="105" spans="1:39" hidden="1" x14ac:dyDescent="0.45">
      <c r="A105" t="s">
        <v>757</v>
      </c>
      <c r="B105">
        <v>2021</v>
      </c>
      <c r="C105" t="s">
        <v>33</v>
      </c>
      <c r="D105" t="str">
        <f>VLOOKUP(C105, ids!$A$2:$B$37,2,FALSE)</f>
        <v>Arizona Cardinals</v>
      </c>
      <c r="E105">
        <f>VLOOKUP('full data'!$A105, Sheet11!$A$2:$AF$799, MATCH('full data'!E$1, Sheet11!$A$1:$AF$1, 0), FALSE)</f>
        <v>17</v>
      </c>
      <c r="F105">
        <f>VLOOKUP('full data'!$A105, Sheet11!$A$2:$AF$799, MATCH('full data'!F$1, Sheet11!$A$1:$AF$1, 0), FALSE)</f>
        <v>4.7242702707178843</v>
      </c>
      <c r="G105">
        <f>VLOOKUP('full data'!$A105, Sheet11!$A$2:$AF$799, MATCH('full data'!G$1, Sheet11!$A$1:$AF$1, 0), FALSE)</f>
        <v>-0.52801938885684796</v>
      </c>
      <c r="H105">
        <f>VLOOKUP('full data'!$A105, Sheet11!$A$2:$AF$799, MATCH('full data'!H$1, Sheet11!$A$1:$AF$1, 0), FALSE)</f>
        <v>9.5148256467240717</v>
      </c>
      <c r="I105">
        <f>VLOOKUP('full data'!$A105, Sheet11!$A$2:$AF$799, MATCH('full data'!I$1, Sheet11!$A$1:$AF$1, 0), FALSE)</f>
        <v>58.235294117647058</v>
      </c>
      <c r="J105">
        <f>VLOOKUP('full data'!$A105, Sheet11!$A$2:$AF$799, MATCH('full data'!J$1, Sheet11!$A$1:$AF$1, 0), FALSE)</f>
        <v>0.81081081081081086</v>
      </c>
      <c r="K105">
        <f>VLOOKUP('full data'!$A105, Sheet11!$A$2:$AF$799, MATCH('full data'!K$1, Sheet11!$A$1:$AF$1, 0), FALSE)</f>
        <v>-20.17647058823529</v>
      </c>
      <c r="L105">
        <f>VLOOKUP('full data'!$A105, Sheet11!$A$2:$AF$799, MATCH('full data'!L$1, Sheet11!$A$1:$AF$1, 0), FALSE)</f>
        <v>0.6470588235294118</v>
      </c>
      <c r="M105">
        <f>VLOOKUP('full data'!$A105, Sheet11!$A$2:$AF$799, MATCH('full data'!M$1, Sheet11!$A$1:$AF$1, 0), FALSE)</f>
        <v>0.82352941176470584</v>
      </c>
      <c r="N105">
        <f>VLOOKUP('full data'!$A105, Sheet11!$A$2:$AF$799, MATCH('full data'!N$1, Sheet11!$A$1:$AF$1, 0), FALSE)</f>
        <v>0.76470588235294112</v>
      </c>
      <c r="O105">
        <f>VLOOKUP('full data'!$A105, Sheet11!$A$2:$AF$799, MATCH('full data'!O$1, Sheet11!$A$1:$AF$1, 0), FALSE)</f>
        <v>13.352941176470591</v>
      </c>
      <c r="P105">
        <f>VLOOKUP('full data'!$A105, Sheet11!$A$2:$AF$799, MATCH('full data'!P$1, Sheet11!$A$1:$AF$1, 0), FALSE)</f>
        <v>0.76470588235294124</v>
      </c>
      <c r="Q105">
        <f>VLOOKUP('full data'!$A105, Sheet11!$A$2:$AF$799, MATCH('full data'!Q$1, Sheet11!$A$1:$AF$1, 0), FALSE)</f>
        <v>1.588235294117647</v>
      </c>
      <c r="R105">
        <f>VLOOKUP('full data'!$A105, Sheet11!$A$2:$AF$799, MATCH('full data'!R$1, Sheet11!$A$1:$AF$1, 0), FALSE)</f>
        <v>11</v>
      </c>
      <c r="S105">
        <f>VLOOKUP('full data'!$A105, Sheet11!$A$2:$AF$799, MATCH('full data'!S$1, Sheet11!$A$1:$AF$1, 0), FALSE)</f>
        <v>6</v>
      </c>
      <c r="T105">
        <f>VLOOKUP('full data'!$A105, Sheet11!$A$2:$AF$799, MATCH('full data'!T$1, Sheet11!$A$1:$AF$1, 0), FALSE)</f>
        <v>0</v>
      </c>
      <c r="U105">
        <f>VLOOKUP('full data'!$A105, Sheet11!$A$2:$AF$799, MATCH('full data'!U$1, Sheet11!$A$1:$AF$1, 0), FALSE)</f>
        <v>0.6470588235294118</v>
      </c>
      <c r="V105">
        <f>VLOOKUP('full data'!$A105, Sheet11!$A$2:$AF$799, MATCH('full data'!V$1, Sheet11!$A$1:$AF$1, 0), FALSE)</f>
        <v>0.49197860962566847</v>
      </c>
      <c r="W105">
        <f>VLOOKUP('full data'!$A105, Sheet11!$A$2:$AF$799, MATCH('full data'!W$1, Sheet11!$A$1:$AF$1, 0), FALSE)</f>
        <v>0.48961937716262982</v>
      </c>
      <c r="X105" t="str">
        <f>VLOOKUP('full data'!$A105, Sheet11!$A$2:$AF$799, MATCH('full data'!X$1, Sheet11!$A$1:$AF$1, 0), FALSE)</f>
        <v>5</v>
      </c>
      <c r="Y105">
        <f>VLOOKUP('full data'!$A105, Sheet11!$A$2:$AF$799, MATCH('full data'!Y$1, Sheet11!$A$1:$AF$1, 0), FALSE)</f>
        <v>2</v>
      </c>
      <c r="Z105" t="str">
        <f>VLOOKUP('full data'!$A105, Sheet11!$A$2:$AF$799, MATCH('full data'!Z$1, Sheet11!$A$1:$AF$1, 0), FALSE)</f>
        <v>NFC West</v>
      </c>
      <c r="AA105" t="s">
        <v>892</v>
      </c>
      <c r="AB105">
        <f>VLOOKUP('full data'!$A105, Sheet11!$A$2:$AF$799, MATCH('full data'!AB$1, Sheet11!$A$1:$AF$1, 0), FALSE)</f>
        <v>0.1730769230769231</v>
      </c>
      <c r="AC105">
        <f>VLOOKUP('full data'!$A105, Sheet11!$A$2:$AF$799, MATCH('full data'!AC$1, Sheet11!$A$1:$AF$1, 0), FALSE)</f>
        <v>0.31914893617021278</v>
      </c>
      <c r="AD105" t="str">
        <f>VLOOKUP('full data'!$A105, Sheet11!$A$2:$AF$799, MATCH('full data'!AD$1, Sheet11!$A$1:$AF$1, 0), FALSE)</f>
        <v>0</v>
      </c>
      <c r="AE105" t="str">
        <f>VLOOKUP('full data'!$A105, Sheet11!$A$2:$AF$799, MATCH('full data'!AE$1, Sheet11!$A$1:$AF$1, 0), FALSE)</f>
        <v>0</v>
      </c>
      <c r="AF105">
        <f>VLOOKUP('full data'!$A105, Sheet11!$A$2:$AF$799, MATCH('full data'!AF$1, Sheet11!$A$1:$AF$1, 0), FALSE)</f>
        <v>0.1176470588235294</v>
      </c>
      <c r="AG105">
        <f>VLOOKUP('full data'!$A105, Sheet11!$A$2:$AF$799, MATCH('full data'!AG$1, Sheet11!$A$1:$AF$1, 0), FALSE)</f>
        <v>0.5</v>
      </c>
      <c r="AH105" s="3">
        <f>VLOOKUP('full data'!$A105, Sheet11!$A$2:$AF$799, MATCH('full data'!AH$1, Sheet11!$A$1:$AF$1, 0), FALSE)</f>
        <v>5.7856096281967577E-2</v>
      </c>
      <c r="AI105" s="2">
        <f t="shared" si="1"/>
        <v>0.27211255310131549</v>
      </c>
      <c r="AJ105" s="2">
        <f>AH105/SUMIFS($AH$2:$AH$799, $B$2:$B$799, B105)</f>
        <v>3.9835544136176272E-2</v>
      </c>
      <c r="AK105">
        <f>IF(AJ105=_xlfn.MAXIFS($AJ$2:$AJ$799, $B$2:$B$799, B105, $AA$2:$AA$799, AA105), 1, 0)</f>
        <v>0</v>
      </c>
      <c r="AL105" s="2">
        <f>AJ105-AI105</f>
        <v>-0.23227700896513923</v>
      </c>
      <c r="AM105">
        <f>IF(AK105=AE105, 1, 0)</f>
        <v>0</v>
      </c>
    </row>
    <row r="106" spans="1:39" hidden="1" x14ac:dyDescent="0.45">
      <c r="A106" t="s">
        <v>760</v>
      </c>
      <c r="B106">
        <v>2021</v>
      </c>
      <c r="C106" t="s">
        <v>45</v>
      </c>
      <c r="D106" t="str">
        <f>VLOOKUP(C106, ids!$A$2:$B$37,2,FALSE)</f>
        <v>Buffalo Bills</v>
      </c>
      <c r="E106">
        <f>VLOOKUP('full data'!$A106, Sheet11!$A$2:$AF$799, MATCH('full data'!E$1, Sheet11!$A$1:$AF$1, 0), FALSE)</f>
        <v>17</v>
      </c>
      <c r="F106">
        <f>VLOOKUP('full data'!$A106, Sheet11!$A$2:$AF$799, MATCH('full data'!F$1, Sheet11!$A$1:$AF$1, 0), FALSE)</f>
        <v>4.592400338452145</v>
      </c>
      <c r="G106">
        <f>VLOOKUP('full data'!$A106, Sheet11!$A$2:$AF$799, MATCH('full data'!G$1, Sheet11!$A$1:$AF$1, 0), FALSE)</f>
        <v>1.7892896669031939</v>
      </c>
      <c r="H106">
        <f>VLOOKUP('full data'!$A106, Sheet11!$A$2:$AF$799, MATCH('full data'!H$1, Sheet11!$A$1:$AF$1, 0), FALSE)</f>
        <v>7.6807909249872566</v>
      </c>
      <c r="I106">
        <f>VLOOKUP('full data'!$A106, Sheet11!$A$2:$AF$799, MATCH('full data'!I$1, Sheet11!$A$1:$AF$1, 0), FALSE)</f>
        <v>57.647058823529413</v>
      </c>
      <c r="J106">
        <f>VLOOKUP('full data'!$A106, Sheet11!$A$2:$AF$799, MATCH('full data'!J$1, Sheet11!$A$1:$AF$1, 0), FALSE)</f>
        <v>0.875</v>
      </c>
      <c r="K106">
        <f>VLOOKUP('full data'!$A106, Sheet11!$A$2:$AF$799, MATCH('full data'!K$1, Sheet11!$A$1:$AF$1, 0), FALSE)</f>
        <v>-9.764705882352942</v>
      </c>
      <c r="L106">
        <f>VLOOKUP('full data'!$A106, Sheet11!$A$2:$AF$799, MATCH('full data'!L$1, Sheet11!$A$1:$AF$1, 0), FALSE)</f>
        <v>0.94117647058823528</v>
      </c>
      <c r="M106">
        <f>VLOOKUP('full data'!$A106, Sheet11!$A$2:$AF$799, MATCH('full data'!M$1, Sheet11!$A$1:$AF$1, 0), FALSE)</f>
        <v>0.6470588235294118</v>
      </c>
      <c r="N106">
        <f>VLOOKUP('full data'!$A106, Sheet11!$A$2:$AF$799, MATCH('full data'!N$1, Sheet11!$A$1:$AF$1, 0), FALSE)</f>
        <v>1.117647058823529</v>
      </c>
      <c r="O106">
        <f>VLOOKUP('full data'!$A106, Sheet11!$A$2:$AF$799, MATCH('full data'!O$1, Sheet11!$A$1:$AF$1, 0), FALSE)</f>
        <v>15.705882352941179</v>
      </c>
      <c r="P106">
        <f>VLOOKUP('full data'!$A106, Sheet11!$A$2:$AF$799, MATCH('full data'!P$1, Sheet11!$A$1:$AF$1, 0), FALSE)</f>
        <v>1.1764705882352939</v>
      </c>
      <c r="Q106">
        <f>VLOOKUP('full data'!$A106, Sheet11!$A$2:$AF$799, MATCH('full data'!Q$1, Sheet11!$A$1:$AF$1, 0), FALSE)</f>
        <v>1.7647058823529409</v>
      </c>
      <c r="R106">
        <f>VLOOKUP('full data'!$A106, Sheet11!$A$2:$AF$799, MATCH('full data'!R$1, Sheet11!$A$1:$AF$1, 0), FALSE)</f>
        <v>11</v>
      </c>
      <c r="S106">
        <f>VLOOKUP('full data'!$A106, Sheet11!$A$2:$AF$799, MATCH('full data'!S$1, Sheet11!$A$1:$AF$1, 0), FALSE)</f>
        <v>6</v>
      </c>
      <c r="T106">
        <f>VLOOKUP('full data'!$A106, Sheet11!$A$2:$AF$799, MATCH('full data'!T$1, Sheet11!$A$1:$AF$1, 0), FALSE)</f>
        <v>0</v>
      </c>
      <c r="U106">
        <f>VLOOKUP('full data'!$A106, Sheet11!$A$2:$AF$799, MATCH('full data'!U$1, Sheet11!$A$1:$AF$1, 0), FALSE)</f>
        <v>0.6470588235294118</v>
      </c>
      <c r="V106">
        <f>VLOOKUP('full data'!$A106, Sheet11!$A$2:$AF$799, MATCH('full data'!V$1, Sheet11!$A$1:$AF$1, 0), FALSE)</f>
        <v>0.42780748663101598</v>
      </c>
      <c r="W106">
        <f>VLOOKUP('full data'!$A106, Sheet11!$A$2:$AF$799, MATCH('full data'!W$1, Sheet11!$A$1:$AF$1, 0), FALSE)</f>
        <v>0.47231833910034599</v>
      </c>
      <c r="X106" t="str">
        <f>VLOOKUP('full data'!$A106, Sheet11!$A$2:$AF$799, MATCH('full data'!X$1, Sheet11!$A$1:$AF$1, 0), FALSE)</f>
        <v>3</v>
      </c>
      <c r="Y106">
        <f>VLOOKUP('full data'!$A106, Sheet11!$A$2:$AF$799, MATCH('full data'!Y$1, Sheet11!$A$1:$AF$1, 0), FALSE)</f>
        <v>1</v>
      </c>
      <c r="Z106" t="str">
        <f>VLOOKUP('full data'!$A106, Sheet11!$A$2:$AF$799, MATCH('full data'!Z$1, Sheet11!$A$1:$AF$1, 0), FALSE)</f>
        <v>AFC East</v>
      </c>
      <c r="AA106" t="s">
        <v>891</v>
      </c>
      <c r="AB106">
        <f>VLOOKUP('full data'!$A106, Sheet11!$A$2:$AF$799, MATCH('full data'!AB$1, Sheet11!$A$1:$AF$1, 0), FALSE)</f>
        <v>0.23333333333333331</v>
      </c>
      <c r="AC106">
        <f>VLOOKUP('full data'!$A106, Sheet11!$A$2:$AF$799, MATCH('full data'!AC$1, Sheet11!$A$1:$AF$1, 0), FALSE)</f>
        <v>0.23376623376623379</v>
      </c>
      <c r="AD106" t="str">
        <f>VLOOKUP('full data'!$A106, Sheet11!$A$2:$AF$799, MATCH('full data'!AD$1, Sheet11!$A$1:$AF$1, 0), FALSE)</f>
        <v>0</v>
      </c>
      <c r="AE106" t="str">
        <f>VLOOKUP('full data'!$A106, Sheet11!$A$2:$AF$799, MATCH('full data'!AE$1, Sheet11!$A$1:$AF$1, 0), FALSE)</f>
        <v>0</v>
      </c>
      <c r="AF106">
        <f>VLOOKUP('full data'!$A106, Sheet11!$A$2:$AF$799, MATCH('full data'!AF$1, Sheet11!$A$1:$AF$1, 0), FALSE)</f>
        <v>0.23529411764705879</v>
      </c>
      <c r="AG106">
        <f>VLOOKUP('full data'!$A106, Sheet11!$A$2:$AF$799, MATCH('full data'!AG$1, Sheet11!$A$1:$AF$1, 0), FALSE)</f>
        <v>0.5</v>
      </c>
      <c r="AH106" s="3">
        <f>VLOOKUP('full data'!$A106, Sheet11!$A$2:$AF$799, MATCH('full data'!AH$1, Sheet11!$A$1:$AF$1, 0), FALSE)</f>
        <v>4.9381084232931E-2</v>
      </c>
      <c r="AI106" s="2">
        <f t="shared" si="1"/>
        <v>0.16688573190438949</v>
      </c>
      <c r="AJ106" s="2">
        <f>AH106/SUMIFS($AH$2:$AH$799, $B$2:$B$799, B106)</f>
        <v>3.400026076536844E-2</v>
      </c>
      <c r="AK106">
        <f>IF(AJ106=_xlfn.MAXIFS($AJ$2:$AJ$799, $B$2:$B$799, B106, $AA$2:$AA$799, AA106), 1, 0)</f>
        <v>0</v>
      </c>
      <c r="AL106" s="2">
        <f>AJ106-AI106</f>
        <v>-0.13288547113902105</v>
      </c>
      <c r="AM106">
        <f>IF(AK106=AE106, 1, 0)</f>
        <v>0</v>
      </c>
    </row>
    <row r="107" spans="1:39" hidden="1" x14ac:dyDescent="0.45">
      <c r="A107" t="s">
        <v>785</v>
      </c>
      <c r="B107">
        <v>2021</v>
      </c>
      <c r="C107" t="s">
        <v>100</v>
      </c>
      <c r="D107" t="str">
        <f>VLOOKUP(C107, ids!$A$2:$B$37,2,FALSE)</f>
        <v>San Francisco 49ers</v>
      </c>
      <c r="E107">
        <f>VLOOKUP('full data'!$A107, Sheet11!$A$2:$AF$799, MATCH('full data'!E$1, Sheet11!$A$1:$AF$1, 0), FALSE)</f>
        <v>17</v>
      </c>
      <c r="F107">
        <f>VLOOKUP('full data'!$A107, Sheet11!$A$2:$AF$799, MATCH('full data'!F$1, Sheet11!$A$1:$AF$1, 0), FALSE)</f>
        <v>6.2284424484706529</v>
      </c>
      <c r="G107">
        <f>VLOOKUP('full data'!$A107, Sheet11!$A$2:$AF$799, MATCH('full data'!G$1, Sheet11!$A$1:$AF$1, 0), FALSE)</f>
        <v>-0.11228125587204479</v>
      </c>
      <c r="H107">
        <f>VLOOKUP('full data'!$A107, Sheet11!$A$2:$AF$799, MATCH('full data'!H$1, Sheet11!$A$1:$AF$1, 0), FALSE)</f>
        <v>9.113367122797726</v>
      </c>
      <c r="I107">
        <f>VLOOKUP('full data'!$A107, Sheet11!$A$2:$AF$799, MATCH('full data'!I$1, Sheet11!$A$1:$AF$1, 0), FALSE)</f>
        <v>62.705882352941167</v>
      </c>
      <c r="J107">
        <f>VLOOKUP('full data'!$A107, Sheet11!$A$2:$AF$799, MATCH('full data'!J$1, Sheet11!$A$1:$AF$1, 0), FALSE)</f>
        <v>0.84375</v>
      </c>
      <c r="K107">
        <f>VLOOKUP('full data'!$A107, Sheet11!$A$2:$AF$799, MATCH('full data'!K$1, Sheet11!$A$1:$AF$1, 0), FALSE)</f>
        <v>-12.705882352941179</v>
      </c>
      <c r="L107">
        <f>VLOOKUP('full data'!$A107, Sheet11!$A$2:$AF$799, MATCH('full data'!L$1, Sheet11!$A$1:$AF$1, 0), FALSE)</f>
        <v>0.82352941176470584</v>
      </c>
      <c r="M107">
        <f>VLOOKUP('full data'!$A107, Sheet11!$A$2:$AF$799, MATCH('full data'!M$1, Sheet11!$A$1:$AF$1, 0), FALSE)</f>
        <v>0.6470588235294118</v>
      </c>
      <c r="N107">
        <f>VLOOKUP('full data'!$A107, Sheet11!$A$2:$AF$799, MATCH('full data'!N$1, Sheet11!$A$1:$AF$1, 0), FALSE)</f>
        <v>0.52941176470588236</v>
      </c>
      <c r="O107">
        <f>VLOOKUP('full data'!$A107, Sheet11!$A$2:$AF$799, MATCH('full data'!O$1, Sheet11!$A$1:$AF$1, 0), FALSE)</f>
        <v>21.411764705882351</v>
      </c>
      <c r="P107">
        <f>VLOOKUP('full data'!$A107, Sheet11!$A$2:$AF$799, MATCH('full data'!P$1, Sheet11!$A$1:$AF$1, 0), FALSE)</f>
        <v>1</v>
      </c>
      <c r="Q107">
        <f>VLOOKUP('full data'!$A107, Sheet11!$A$2:$AF$799, MATCH('full data'!Q$1, Sheet11!$A$1:$AF$1, 0), FALSE)</f>
        <v>1.1764705882352939</v>
      </c>
      <c r="R107">
        <f>VLOOKUP('full data'!$A107, Sheet11!$A$2:$AF$799, MATCH('full data'!R$1, Sheet11!$A$1:$AF$1, 0), FALSE)</f>
        <v>10</v>
      </c>
      <c r="S107">
        <f>VLOOKUP('full data'!$A107, Sheet11!$A$2:$AF$799, MATCH('full data'!S$1, Sheet11!$A$1:$AF$1, 0), FALSE)</f>
        <v>7</v>
      </c>
      <c r="T107">
        <f>VLOOKUP('full data'!$A107, Sheet11!$A$2:$AF$799, MATCH('full data'!T$1, Sheet11!$A$1:$AF$1, 0), FALSE)</f>
        <v>0</v>
      </c>
      <c r="U107">
        <f>VLOOKUP('full data'!$A107, Sheet11!$A$2:$AF$799, MATCH('full data'!U$1, Sheet11!$A$1:$AF$1, 0), FALSE)</f>
        <v>0.58823529411764708</v>
      </c>
      <c r="V107">
        <f>VLOOKUP('full data'!$A107, Sheet11!$A$2:$AF$799, MATCH('full data'!V$1, Sheet11!$A$1:$AF$1, 0), FALSE)</f>
        <v>0.43823529411764711</v>
      </c>
      <c r="W107">
        <f>VLOOKUP('full data'!$A107, Sheet11!$A$2:$AF$799, MATCH('full data'!W$1, Sheet11!$A$1:$AF$1, 0), FALSE)</f>
        <v>0.5</v>
      </c>
      <c r="X107" t="str">
        <f>VLOOKUP('full data'!$A107, Sheet11!$A$2:$AF$799, MATCH('full data'!X$1, Sheet11!$A$1:$AF$1, 0), FALSE)</f>
        <v>6</v>
      </c>
      <c r="Y107">
        <f>VLOOKUP('full data'!$A107, Sheet11!$A$2:$AF$799, MATCH('full data'!Y$1, Sheet11!$A$1:$AF$1, 0), FALSE)</f>
        <v>3</v>
      </c>
      <c r="Z107" t="str">
        <f>VLOOKUP('full data'!$A107, Sheet11!$A$2:$AF$799, MATCH('full data'!Z$1, Sheet11!$A$1:$AF$1, 0), FALSE)</f>
        <v>NFC West</v>
      </c>
      <c r="AA107" t="s">
        <v>892</v>
      </c>
      <c r="AB107">
        <f>VLOOKUP('full data'!$A107, Sheet11!$A$2:$AF$799, MATCH('full data'!AB$1, Sheet11!$A$1:$AF$1, 0), FALSE)</f>
        <v>0.24038461538461539</v>
      </c>
      <c r="AC107">
        <f>VLOOKUP('full data'!$A107, Sheet11!$A$2:$AF$799, MATCH('full data'!AC$1, Sheet11!$A$1:$AF$1, 0), FALSE)</f>
        <v>0.30555555555555558</v>
      </c>
      <c r="AD107" t="str">
        <f>VLOOKUP('full data'!$A107, Sheet11!$A$2:$AF$799, MATCH('full data'!AD$1, Sheet11!$A$1:$AF$1, 0), FALSE)</f>
        <v>0</v>
      </c>
      <c r="AE107" t="str">
        <f>VLOOKUP('full data'!$A107, Sheet11!$A$2:$AF$799, MATCH('full data'!AE$1, Sheet11!$A$1:$AF$1, 0), FALSE)</f>
        <v>0</v>
      </c>
      <c r="AF107">
        <f>VLOOKUP('full data'!$A107, Sheet11!$A$2:$AF$799, MATCH('full data'!AF$1, Sheet11!$A$1:$AF$1, 0), FALSE)</f>
        <v>0.1764705882352941</v>
      </c>
      <c r="AG107">
        <f>VLOOKUP('full data'!$A107, Sheet11!$A$2:$AF$799, MATCH('full data'!AG$1, Sheet11!$A$1:$AF$1, 0), FALSE)</f>
        <v>0.5</v>
      </c>
      <c r="AH107" s="3">
        <f>VLOOKUP('full data'!$A107, Sheet11!$A$2:$AF$799, MATCH('full data'!AH$1, Sheet11!$A$1:$AF$1, 0), FALSE)</f>
        <v>4.3690407885764643E-2</v>
      </c>
      <c r="AI107" s="2">
        <f t="shared" si="1"/>
        <v>0.27211255310131549</v>
      </c>
      <c r="AJ107" s="2">
        <f>AH107/SUMIFS($AH$2:$AH$799, $B$2:$B$799, B107)</f>
        <v>3.0082070576949275E-2</v>
      </c>
      <c r="AK107">
        <f>IF(AJ107=_xlfn.MAXIFS($AJ$2:$AJ$799, $B$2:$B$799, B107, $AA$2:$AA$799, AA107), 1, 0)</f>
        <v>0</v>
      </c>
      <c r="AL107" s="2">
        <f>AJ107-AI107</f>
        <v>-0.24203048252436621</v>
      </c>
      <c r="AM107">
        <f>IF(AK107=AE107, 1, 0)</f>
        <v>0</v>
      </c>
    </row>
    <row r="108" spans="1:39" hidden="1" x14ac:dyDescent="0.45">
      <c r="A108" t="s">
        <v>779</v>
      </c>
      <c r="B108">
        <v>2021</v>
      </c>
      <c r="C108" t="s">
        <v>83</v>
      </c>
      <c r="D108" t="str">
        <f>VLOOKUP(C108, ids!$A$2:$B$37,2,FALSE)</f>
        <v>New Orleans Saints</v>
      </c>
      <c r="E108">
        <f>VLOOKUP('full data'!$A108, Sheet11!$A$2:$AF$799, MATCH('full data'!E$1, Sheet11!$A$1:$AF$1, 0), FALSE)</f>
        <v>17</v>
      </c>
      <c r="F108">
        <f>VLOOKUP('full data'!$A108, Sheet11!$A$2:$AF$799, MATCH('full data'!F$1, Sheet11!$A$1:$AF$1, 0), FALSE)</f>
        <v>-1.8947446559529251</v>
      </c>
      <c r="G108">
        <f>VLOOKUP('full data'!$A108, Sheet11!$A$2:$AF$799, MATCH('full data'!G$1, Sheet11!$A$1:$AF$1, 0), FALSE)</f>
        <v>-3.0533505533285852</v>
      </c>
      <c r="H108">
        <f>VLOOKUP('full data'!$A108, Sheet11!$A$2:$AF$799, MATCH('full data'!H$1, Sheet11!$A$1:$AF$1, 0), FALSE)</f>
        <v>3.7028381853516819</v>
      </c>
      <c r="I108">
        <f>VLOOKUP('full data'!$A108, Sheet11!$A$2:$AF$799, MATCH('full data'!I$1, Sheet11!$A$1:$AF$1, 0), FALSE)</f>
        <v>47.705882352941167</v>
      </c>
      <c r="J108">
        <f>VLOOKUP('full data'!$A108, Sheet11!$A$2:$AF$799, MATCH('full data'!J$1, Sheet11!$A$1:$AF$1, 0), FALSE)</f>
        <v>0.83333333333333337</v>
      </c>
      <c r="K108">
        <f>VLOOKUP('full data'!$A108, Sheet11!$A$2:$AF$799, MATCH('full data'!K$1, Sheet11!$A$1:$AF$1, 0), FALSE)</f>
        <v>-14.76470588235294</v>
      </c>
      <c r="L108">
        <f>VLOOKUP('full data'!$A108, Sheet11!$A$2:$AF$799, MATCH('full data'!L$1, Sheet11!$A$1:$AF$1, 0), FALSE)</f>
        <v>0.76470588235294112</v>
      </c>
      <c r="M108">
        <f>VLOOKUP('full data'!$A108, Sheet11!$A$2:$AF$799, MATCH('full data'!M$1, Sheet11!$A$1:$AF$1, 0), FALSE)</f>
        <v>0.41176470588235292</v>
      </c>
      <c r="N108">
        <f>VLOOKUP('full data'!$A108, Sheet11!$A$2:$AF$799, MATCH('full data'!N$1, Sheet11!$A$1:$AF$1, 0), FALSE)</f>
        <v>1.0588235294117649</v>
      </c>
      <c r="O108">
        <f>VLOOKUP('full data'!$A108, Sheet11!$A$2:$AF$799, MATCH('full data'!O$1, Sheet11!$A$1:$AF$1, 0), FALSE)</f>
        <v>18.235294117647062</v>
      </c>
      <c r="P108">
        <f>VLOOKUP('full data'!$A108, Sheet11!$A$2:$AF$799, MATCH('full data'!P$1, Sheet11!$A$1:$AF$1, 0), FALSE)</f>
        <v>0.94117647058823528</v>
      </c>
      <c r="Q108">
        <f>VLOOKUP('full data'!$A108, Sheet11!$A$2:$AF$799, MATCH('full data'!Q$1, Sheet11!$A$1:$AF$1, 0), FALSE)</f>
        <v>1.470588235294118</v>
      </c>
      <c r="R108">
        <f>VLOOKUP('full data'!$A108, Sheet11!$A$2:$AF$799, MATCH('full data'!R$1, Sheet11!$A$1:$AF$1, 0), FALSE)</f>
        <v>9</v>
      </c>
      <c r="S108">
        <f>VLOOKUP('full data'!$A108, Sheet11!$A$2:$AF$799, MATCH('full data'!S$1, Sheet11!$A$1:$AF$1, 0), FALSE)</f>
        <v>8</v>
      </c>
      <c r="T108">
        <f>VLOOKUP('full data'!$A108, Sheet11!$A$2:$AF$799, MATCH('full data'!T$1, Sheet11!$A$1:$AF$1, 0), FALSE)</f>
        <v>0</v>
      </c>
      <c r="U108">
        <f>VLOOKUP('full data'!$A108, Sheet11!$A$2:$AF$799, MATCH('full data'!U$1, Sheet11!$A$1:$AF$1, 0), FALSE)</f>
        <v>0.52941176470588236</v>
      </c>
      <c r="V108">
        <f>VLOOKUP('full data'!$A108, Sheet11!$A$2:$AF$799, MATCH('full data'!V$1, Sheet11!$A$1:$AF$1, 0), FALSE)</f>
        <v>0.5163398692810458</v>
      </c>
      <c r="W108">
        <f>VLOOKUP('full data'!$A108, Sheet11!$A$2:$AF$799, MATCH('full data'!W$1, Sheet11!$A$1:$AF$1, 0), FALSE)</f>
        <v>0.51211072664359858</v>
      </c>
      <c r="X108" t="str">
        <f>VLOOKUP('full data'!$A108, Sheet11!$A$2:$AF$799, MATCH('full data'!X$1, Sheet11!$A$1:$AF$1, 0), FALSE)</f>
        <v>0</v>
      </c>
      <c r="Y108">
        <f>VLOOKUP('full data'!$A108, Sheet11!$A$2:$AF$799, MATCH('full data'!Y$1, Sheet11!$A$1:$AF$1, 0), FALSE)</f>
        <v>2</v>
      </c>
      <c r="Z108" t="str">
        <f>VLOOKUP('full data'!$A108, Sheet11!$A$2:$AF$799, MATCH('full data'!Z$1, Sheet11!$A$1:$AF$1, 0), FALSE)</f>
        <v>NFC South</v>
      </c>
      <c r="AA108" t="s">
        <v>892</v>
      </c>
      <c r="AB108">
        <f>VLOOKUP('full data'!$A108, Sheet11!$A$2:$AF$799, MATCH('full data'!AB$1, Sheet11!$A$1:$AF$1, 0), FALSE)</f>
        <v>0.35714285714285721</v>
      </c>
      <c r="AC108">
        <f>VLOOKUP('full data'!$A108, Sheet11!$A$2:$AF$799, MATCH('full data'!AC$1, Sheet11!$A$1:$AF$1, 0), FALSE)</f>
        <v>0.14285714285714279</v>
      </c>
      <c r="AD108" t="str">
        <f>VLOOKUP('full data'!$A108, Sheet11!$A$2:$AF$799, MATCH('full data'!AD$1, Sheet11!$A$1:$AF$1, 0), FALSE)</f>
        <v>0</v>
      </c>
      <c r="AE108" t="str">
        <f>VLOOKUP('full data'!$A108, Sheet11!$A$2:$AF$799, MATCH('full data'!AE$1, Sheet11!$A$1:$AF$1, 0), FALSE)</f>
        <v>0</v>
      </c>
      <c r="AF108">
        <f>VLOOKUP('full data'!$A108, Sheet11!$A$2:$AF$799, MATCH('full data'!AF$1, Sheet11!$A$1:$AF$1, 0), FALSE)</f>
        <v>0.1764705882352941</v>
      </c>
      <c r="AG108">
        <f>VLOOKUP('full data'!$A108, Sheet11!$A$2:$AF$799, MATCH('full data'!AG$1, Sheet11!$A$1:$AF$1, 0), FALSE)</f>
        <v>0.5</v>
      </c>
      <c r="AH108" s="3">
        <f>VLOOKUP('full data'!$A108, Sheet11!$A$2:$AF$799, MATCH('full data'!AH$1, Sheet11!$A$1:$AF$1, 0), FALSE)</f>
        <v>4.179379785875717E-2</v>
      </c>
      <c r="AI108" s="2">
        <f t="shared" si="1"/>
        <v>0.27211255310131549</v>
      </c>
      <c r="AJ108" s="2">
        <f>AH108/SUMIFS($AH$2:$AH$799, $B$2:$B$799, B108)</f>
        <v>2.8776201406797215E-2</v>
      </c>
      <c r="AK108">
        <f>IF(AJ108=_xlfn.MAXIFS($AJ$2:$AJ$799, $B$2:$B$799, B108, $AA$2:$AA$799, AA108), 1, 0)</f>
        <v>0</v>
      </c>
      <c r="AL108" s="2">
        <f>AJ108-AI108</f>
        <v>-0.24333635169451828</v>
      </c>
      <c r="AM108">
        <f>IF(AK108=AE108, 1, 0)</f>
        <v>0</v>
      </c>
    </row>
    <row r="109" spans="1:39" hidden="1" x14ac:dyDescent="0.45">
      <c r="A109" t="s">
        <v>778</v>
      </c>
      <c r="B109">
        <v>2021</v>
      </c>
      <c r="C109" t="s">
        <v>81</v>
      </c>
      <c r="D109" t="str">
        <f>VLOOKUP(C109, ids!$A$2:$B$37,2,FALSE)</f>
        <v>New England Patriots</v>
      </c>
      <c r="E109">
        <f>VLOOKUP('full data'!$A109, Sheet11!$A$2:$AF$799, MATCH('full data'!E$1, Sheet11!$A$1:$AF$1, 0), FALSE)</f>
        <v>17</v>
      </c>
      <c r="F109">
        <f>VLOOKUP('full data'!$A109, Sheet11!$A$2:$AF$799, MATCH('full data'!F$1, Sheet11!$A$1:$AF$1, 0), FALSE)</f>
        <v>4.5816481979770947</v>
      </c>
      <c r="G109">
        <f>VLOOKUP('full data'!$A109, Sheet11!$A$2:$AF$799, MATCH('full data'!G$1, Sheet11!$A$1:$AF$1, 0), FALSE)</f>
        <v>0.39490035459392492</v>
      </c>
      <c r="H109">
        <f>VLOOKUP('full data'!$A109, Sheet11!$A$2:$AF$799, MATCH('full data'!H$1, Sheet11!$A$1:$AF$1, 0), FALSE)</f>
        <v>7.1041847363767694</v>
      </c>
      <c r="I109">
        <f>VLOOKUP('full data'!$A109, Sheet11!$A$2:$AF$799, MATCH('full data'!I$1, Sheet11!$A$1:$AF$1, 0), FALSE)</f>
        <v>50.235294117647058</v>
      </c>
      <c r="J109">
        <f>VLOOKUP('full data'!$A109, Sheet11!$A$2:$AF$799, MATCH('full data'!J$1, Sheet11!$A$1:$AF$1, 0), FALSE)</f>
        <v>0.92307692307692313</v>
      </c>
      <c r="K109">
        <f>VLOOKUP('full data'!$A109, Sheet11!$A$2:$AF$799, MATCH('full data'!K$1, Sheet11!$A$1:$AF$1, 0), FALSE)</f>
        <v>-14.17647058823529</v>
      </c>
      <c r="L109">
        <f>VLOOKUP('full data'!$A109, Sheet11!$A$2:$AF$799, MATCH('full data'!L$1, Sheet11!$A$1:$AF$1, 0), FALSE)</f>
        <v>0.76470588235294112</v>
      </c>
      <c r="M109">
        <f>VLOOKUP('full data'!$A109, Sheet11!$A$2:$AF$799, MATCH('full data'!M$1, Sheet11!$A$1:$AF$1, 0), FALSE)</f>
        <v>0.41176470588235292</v>
      </c>
      <c r="N109">
        <f>VLOOKUP('full data'!$A109, Sheet11!$A$2:$AF$799, MATCH('full data'!N$1, Sheet11!$A$1:$AF$1, 0), FALSE)</f>
        <v>1.3529411764705881</v>
      </c>
      <c r="O109">
        <f>VLOOKUP('full data'!$A109, Sheet11!$A$2:$AF$799, MATCH('full data'!O$1, Sheet11!$A$1:$AF$1, 0), FALSE)</f>
        <v>15.058823529411759</v>
      </c>
      <c r="P109">
        <f>VLOOKUP('full data'!$A109, Sheet11!$A$2:$AF$799, MATCH('full data'!P$1, Sheet11!$A$1:$AF$1, 0), FALSE)</f>
        <v>1.0588235294117649</v>
      </c>
      <c r="Q109">
        <f>VLOOKUP('full data'!$A109, Sheet11!$A$2:$AF$799, MATCH('full data'!Q$1, Sheet11!$A$1:$AF$1, 0), FALSE)</f>
        <v>1.7647058823529409</v>
      </c>
      <c r="R109">
        <f>VLOOKUP('full data'!$A109, Sheet11!$A$2:$AF$799, MATCH('full data'!R$1, Sheet11!$A$1:$AF$1, 0), FALSE)</f>
        <v>10</v>
      </c>
      <c r="S109">
        <f>VLOOKUP('full data'!$A109, Sheet11!$A$2:$AF$799, MATCH('full data'!S$1, Sheet11!$A$1:$AF$1, 0), FALSE)</f>
        <v>7</v>
      </c>
      <c r="T109">
        <f>VLOOKUP('full data'!$A109, Sheet11!$A$2:$AF$799, MATCH('full data'!T$1, Sheet11!$A$1:$AF$1, 0), FALSE)</f>
        <v>0</v>
      </c>
      <c r="U109">
        <f>VLOOKUP('full data'!$A109, Sheet11!$A$2:$AF$799, MATCH('full data'!U$1, Sheet11!$A$1:$AF$1, 0), FALSE)</f>
        <v>0.58823529411764708</v>
      </c>
      <c r="V109">
        <f>VLOOKUP('full data'!$A109, Sheet11!$A$2:$AF$799, MATCH('full data'!V$1, Sheet11!$A$1:$AF$1, 0), FALSE)</f>
        <v>0.39411764705882352</v>
      </c>
      <c r="W109">
        <f>VLOOKUP('full data'!$A109, Sheet11!$A$2:$AF$799, MATCH('full data'!W$1, Sheet11!$A$1:$AF$1, 0), FALSE)</f>
        <v>0.48096885813148788</v>
      </c>
      <c r="X109" t="str">
        <f>VLOOKUP('full data'!$A109, Sheet11!$A$2:$AF$799, MATCH('full data'!X$1, Sheet11!$A$1:$AF$1, 0), FALSE)</f>
        <v>6</v>
      </c>
      <c r="Y109">
        <f>VLOOKUP('full data'!$A109, Sheet11!$A$2:$AF$799, MATCH('full data'!Y$1, Sheet11!$A$1:$AF$1, 0), FALSE)</f>
        <v>2</v>
      </c>
      <c r="Z109" t="str">
        <f>VLOOKUP('full data'!$A109, Sheet11!$A$2:$AF$799, MATCH('full data'!Z$1, Sheet11!$A$1:$AF$1, 0), FALSE)</f>
        <v>AFC East</v>
      </c>
      <c r="AA109" t="s">
        <v>891</v>
      </c>
      <c r="AB109">
        <f>VLOOKUP('full data'!$A109, Sheet11!$A$2:$AF$799, MATCH('full data'!AB$1, Sheet11!$A$1:$AF$1, 0), FALSE)</f>
        <v>0.26415094339622641</v>
      </c>
      <c r="AC109">
        <f>VLOOKUP('full data'!$A109, Sheet11!$A$2:$AF$799, MATCH('full data'!AC$1, Sheet11!$A$1:$AF$1, 0), FALSE)</f>
        <v>0.24561403508771931</v>
      </c>
      <c r="AD109" t="str">
        <f>VLOOKUP('full data'!$A109, Sheet11!$A$2:$AF$799, MATCH('full data'!AD$1, Sheet11!$A$1:$AF$1, 0), FALSE)</f>
        <v>0</v>
      </c>
      <c r="AE109" t="str">
        <f>VLOOKUP('full data'!$A109, Sheet11!$A$2:$AF$799, MATCH('full data'!AE$1, Sheet11!$A$1:$AF$1, 0), FALSE)</f>
        <v>0</v>
      </c>
      <c r="AF109">
        <f>VLOOKUP('full data'!$A109, Sheet11!$A$2:$AF$799, MATCH('full data'!AF$1, Sheet11!$A$1:$AF$1, 0), FALSE)</f>
        <v>0.29411764705882348</v>
      </c>
      <c r="AG109">
        <f>VLOOKUP('full data'!$A109, Sheet11!$A$2:$AF$799, MATCH('full data'!AG$1, Sheet11!$A$1:$AF$1, 0), FALSE)</f>
        <v>0.5</v>
      </c>
      <c r="AH109" s="3">
        <f>VLOOKUP('full data'!$A109, Sheet11!$A$2:$AF$799, MATCH('full data'!AH$1, Sheet11!$A$1:$AF$1, 0), FALSE)</f>
        <v>3.6932641075636742E-2</v>
      </c>
      <c r="AI109" s="2">
        <f t="shared" si="1"/>
        <v>0.16688573190438949</v>
      </c>
      <c r="AJ109" s="2">
        <f>AH109/SUMIFS($AH$2:$AH$799, $B$2:$B$799, B109)</f>
        <v>2.542915869165949E-2</v>
      </c>
      <c r="AK109">
        <f>IF(AJ109=_xlfn.MAXIFS($AJ$2:$AJ$799, $B$2:$B$799, B109, $AA$2:$AA$799, AA109), 1, 0)</f>
        <v>0</v>
      </c>
      <c r="AL109" s="2">
        <f>AJ109-AI109</f>
        <v>-0.14145657321273</v>
      </c>
      <c r="AM109">
        <f>IF(AK109=AE109, 1, 0)</f>
        <v>0</v>
      </c>
    </row>
    <row r="110" spans="1:39" hidden="1" x14ac:dyDescent="0.45">
      <c r="A110" t="s">
        <v>775</v>
      </c>
      <c r="B110">
        <v>2021</v>
      </c>
      <c r="C110" t="s">
        <v>230</v>
      </c>
      <c r="D110" t="str">
        <f>VLOOKUP(C110, ids!$A$2:$B$37,2,FALSE)</f>
        <v>Las Vegas Raiders</v>
      </c>
      <c r="E110">
        <f>VLOOKUP('full data'!$A110, Sheet11!$A$2:$AF$799, MATCH('full data'!E$1, Sheet11!$A$1:$AF$1, 0), FALSE)</f>
        <v>17</v>
      </c>
      <c r="F110">
        <f>VLOOKUP('full data'!$A110, Sheet11!$A$2:$AF$799, MATCH('full data'!F$1, Sheet11!$A$1:$AF$1, 0), FALSE)</f>
        <v>2.161181787960079</v>
      </c>
      <c r="G110">
        <f>VLOOKUP('full data'!$A110, Sheet11!$A$2:$AF$799, MATCH('full data'!G$1, Sheet11!$A$1:$AF$1, 0), FALSE)</f>
        <v>-2.8869344476966079</v>
      </c>
      <c r="H110">
        <f>VLOOKUP('full data'!$A110, Sheet11!$A$2:$AF$799, MATCH('full data'!H$1, Sheet11!$A$1:$AF$1, 0), FALSE)</f>
        <v>6.8586357344676383</v>
      </c>
      <c r="I110">
        <f>VLOOKUP('full data'!$A110, Sheet11!$A$2:$AF$799, MATCH('full data'!I$1, Sheet11!$A$1:$AF$1, 0), FALSE)</f>
        <v>64.941176470588232</v>
      </c>
      <c r="J110">
        <f>VLOOKUP('full data'!$A110, Sheet11!$A$2:$AF$799, MATCH('full data'!J$1, Sheet11!$A$1:$AF$1, 0), FALSE)</f>
        <v>0.93023255813953487</v>
      </c>
      <c r="K110">
        <f>VLOOKUP('full data'!$A110, Sheet11!$A$2:$AF$799, MATCH('full data'!K$1, Sheet11!$A$1:$AF$1, 0), FALSE)</f>
        <v>-14.17647058823529</v>
      </c>
      <c r="L110">
        <f>VLOOKUP('full data'!$A110, Sheet11!$A$2:$AF$799, MATCH('full data'!L$1, Sheet11!$A$1:$AF$1, 0), FALSE)</f>
        <v>0.82352941176470584</v>
      </c>
      <c r="M110">
        <f>VLOOKUP('full data'!$A110, Sheet11!$A$2:$AF$799, MATCH('full data'!M$1, Sheet11!$A$1:$AF$1, 0), FALSE)</f>
        <v>0.52941176470588236</v>
      </c>
      <c r="N110">
        <f>VLOOKUP('full data'!$A110, Sheet11!$A$2:$AF$799, MATCH('full data'!N$1, Sheet11!$A$1:$AF$1, 0), FALSE)</f>
        <v>0.35294117647058831</v>
      </c>
      <c r="O110">
        <f>VLOOKUP('full data'!$A110, Sheet11!$A$2:$AF$799, MATCH('full data'!O$1, Sheet11!$A$1:$AF$1, 0), FALSE)</f>
        <v>12.17647058823529</v>
      </c>
      <c r="P110">
        <f>VLOOKUP('full data'!$A110, Sheet11!$A$2:$AF$799, MATCH('full data'!P$1, Sheet11!$A$1:$AF$1, 0), FALSE)</f>
        <v>1.2352941176470591</v>
      </c>
      <c r="Q110">
        <f>VLOOKUP('full data'!$A110, Sheet11!$A$2:$AF$799, MATCH('full data'!Q$1, Sheet11!$A$1:$AF$1, 0), FALSE)</f>
        <v>0.88235294117647056</v>
      </c>
      <c r="R110">
        <f>VLOOKUP('full data'!$A110, Sheet11!$A$2:$AF$799, MATCH('full data'!R$1, Sheet11!$A$1:$AF$1, 0), FALSE)</f>
        <v>10</v>
      </c>
      <c r="S110">
        <f>VLOOKUP('full data'!$A110, Sheet11!$A$2:$AF$799, MATCH('full data'!S$1, Sheet11!$A$1:$AF$1, 0), FALSE)</f>
        <v>7</v>
      </c>
      <c r="T110">
        <f>VLOOKUP('full data'!$A110, Sheet11!$A$2:$AF$799, MATCH('full data'!T$1, Sheet11!$A$1:$AF$1, 0), FALSE)</f>
        <v>0</v>
      </c>
      <c r="U110">
        <f>VLOOKUP('full data'!$A110, Sheet11!$A$2:$AF$799, MATCH('full data'!U$1, Sheet11!$A$1:$AF$1, 0), FALSE)</f>
        <v>0.58823529411764708</v>
      </c>
      <c r="V110">
        <f>VLOOKUP('full data'!$A110, Sheet11!$A$2:$AF$799, MATCH('full data'!V$1, Sheet11!$A$1:$AF$1, 0), FALSE)</f>
        <v>0.51470588235294112</v>
      </c>
      <c r="W110">
        <f>VLOOKUP('full data'!$A110, Sheet11!$A$2:$AF$799, MATCH('full data'!W$1, Sheet11!$A$1:$AF$1, 0), FALSE)</f>
        <v>0.51038062283737029</v>
      </c>
      <c r="X110" t="str">
        <f>VLOOKUP('full data'!$A110, Sheet11!$A$2:$AF$799, MATCH('full data'!X$1, Sheet11!$A$1:$AF$1, 0), FALSE)</f>
        <v>5</v>
      </c>
      <c r="Y110">
        <f>VLOOKUP('full data'!$A110, Sheet11!$A$2:$AF$799, MATCH('full data'!Y$1, Sheet11!$A$1:$AF$1, 0), FALSE)</f>
        <v>2</v>
      </c>
      <c r="Z110" t="str">
        <f>VLOOKUP('full data'!$A110, Sheet11!$A$2:$AF$799, MATCH('full data'!Z$1, Sheet11!$A$1:$AF$1, 0), FALSE)</f>
        <v>AFC West</v>
      </c>
      <c r="AA110" t="s">
        <v>891</v>
      </c>
      <c r="AB110">
        <f>VLOOKUP('full data'!$A110, Sheet11!$A$2:$AF$799, MATCH('full data'!AB$1, Sheet11!$A$1:$AF$1, 0), FALSE)</f>
        <v>0.29032258064516131</v>
      </c>
      <c r="AC110">
        <f>VLOOKUP('full data'!$A110, Sheet11!$A$2:$AF$799, MATCH('full data'!AC$1, Sheet11!$A$1:$AF$1, 0), FALSE)</f>
        <v>0.17241379310344829</v>
      </c>
      <c r="AD110" t="str">
        <f>VLOOKUP('full data'!$A110, Sheet11!$A$2:$AF$799, MATCH('full data'!AD$1, Sheet11!$A$1:$AF$1, 0), FALSE)</f>
        <v>0</v>
      </c>
      <c r="AE110" t="str">
        <f>VLOOKUP('full data'!$A110, Sheet11!$A$2:$AF$799, MATCH('full data'!AE$1, Sheet11!$A$1:$AF$1, 0), FALSE)</f>
        <v>0</v>
      </c>
      <c r="AF110">
        <f>VLOOKUP('full data'!$A110, Sheet11!$A$2:$AF$799, MATCH('full data'!AF$1, Sheet11!$A$1:$AF$1, 0), FALSE)</f>
        <v>0.41176470588235292</v>
      </c>
      <c r="AG110">
        <f>VLOOKUP('full data'!$A110, Sheet11!$A$2:$AF$799, MATCH('full data'!AG$1, Sheet11!$A$1:$AF$1, 0), FALSE)</f>
        <v>0.5</v>
      </c>
      <c r="AH110" s="3">
        <f>VLOOKUP('full data'!$A110, Sheet11!$A$2:$AF$799, MATCH('full data'!AH$1, Sheet11!$A$1:$AF$1, 0), FALSE)</f>
        <v>3.6255063218228377E-2</v>
      </c>
      <c r="AI110" s="2">
        <f t="shared" si="1"/>
        <v>0.16688573190438949</v>
      </c>
      <c r="AJ110" s="2">
        <f>AH110/SUMIFS($AH$2:$AH$799, $B$2:$B$799, B110)</f>
        <v>2.4962627342690835E-2</v>
      </c>
      <c r="AK110">
        <f>IF(AJ110=_xlfn.MAXIFS($AJ$2:$AJ$799, $B$2:$B$799, B110, $AA$2:$AA$799, AA110), 1, 0)</f>
        <v>0</v>
      </c>
      <c r="AL110" s="2">
        <f>AJ110-AI110</f>
        <v>-0.14192310456169865</v>
      </c>
      <c r="AM110">
        <f>IF(AK110=AE110, 1, 0)</f>
        <v>0</v>
      </c>
    </row>
    <row r="111" spans="1:39" hidden="1" x14ac:dyDescent="0.45">
      <c r="A111" t="s">
        <v>776</v>
      </c>
      <c r="B111">
        <v>2021</v>
      </c>
      <c r="C111" t="s">
        <v>76</v>
      </c>
      <c r="D111" t="str">
        <f>VLOOKUP(C111, ids!$A$2:$B$37,2,FALSE)</f>
        <v>Miami Dolphins</v>
      </c>
      <c r="E111">
        <f>VLOOKUP('full data'!$A111, Sheet11!$A$2:$AF$799, MATCH('full data'!E$1, Sheet11!$A$1:$AF$1, 0), FALSE)</f>
        <v>17</v>
      </c>
      <c r="F111">
        <f>VLOOKUP('full data'!$A111, Sheet11!$A$2:$AF$799, MATCH('full data'!F$1, Sheet11!$A$1:$AF$1, 0), FALSE)</f>
        <v>-0.26682585493166572</v>
      </c>
      <c r="G111">
        <f>VLOOKUP('full data'!$A111, Sheet11!$A$2:$AF$799, MATCH('full data'!G$1, Sheet11!$A$1:$AF$1, 0), FALSE)</f>
        <v>-3.418104134721307</v>
      </c>
      <c r="H111">
        <f>VLOOKUP('full data'!$A111, Sheet11!$A$2:$AF$799, MATCH('full data'!H$1, Sheet11!$A$1:$AF$1, 0), FALSE)</f>
        <v>4.6863675005633629</v>
      </c>
      <c r="I111">
        <f>VLOOKUP('full data'!$A111, Sheet11!$A$2:$AF$799, MATCH('full data'!I$1, Sheet11!$A$1:$AF$1, 0), FALSE)</f>
        <v>48.529411764705877</v>
      </c>
      <c r="J111">
        <f>VLOOKUP('full data'!$A111, Sheet11!$A$2:$AF$799, MATCH('full data'!J$1, Sheet11!$A$1:$AF$1, 0), FALSE)</f>
        <v>0.74193548387096775</v>
      </c>
      <c r="K111">
        <f>VLOOKUP('full data'!$A111, Sheet11!$A$2:$AF$799, MATCH('full data'!K$1, Sheet11!$A$1:$AF$1, 0), FALSE)</f>
        <v>-16.764705882352938</v>
      </c>
      <c r="L111">
        <f>VLOOKUP('full data'!$A111, Sheet11!$A$2:$AF$799, MATCH('full data'!L$1, Sheet11!$A$1:$AF$1, 0), FALSE)</f>
        <v>0.82352941176470584</v>
      </c>
      <c r="M111">
        <f>VLOOKUP('full data'!$A111, Sheet11!$A$2:$AF$799, MATCH('full data'!M$1, Sheet11!$A$1:$AF$1, 0), FALSE)</f>
        <v>0.70588235294117652</v>
      </c>
      <c r="N111">
        <f>VLOOKUP('full data'!$A111, Sheet11!$A$2:$AF$799, MATCH('full data'!N$1, Sheet11!$A$1:$AF$1, 0), FALSE)</f>
        <v>0.82352941176470584</v>
      </c>
      <c r="O111">
        <f>VLOOKUP('full data'!$A111, Sheet11!$A$2:$AF$799, MATCH('full data'!O$1, Sheet11!$A$1:$AF$1, 0), FALSE)</f>
        <v>21.588235294117649</v>
      </c>
      <c r="P111">
        <f>VLOOKUP('full data'!$A111, Sheet11!$A$2:$AF$799, MATCH('full data'!P$1, Sheet11!$A$1:$AF$1, 0), FALSE)</f>
        <v>1.1764705882352939</v>
      </c>
      <c r="Q111">
        <f>VLOOKUP('full data'!$A111, Sheet11!$A$2:$AF$799, MATCH('full data'!Q$1, Sheet11!$A$1:$AF$1, 0), FALSE)</f>
        <v>1.529411764705882</v>
      </c>
      <c r="R111">
        <f>VLOOKUP('full data'!$A111, Sheet11!$A$2:$AF$799, MATCH('full data'!R$1, Sheet11!$A$1:$AF$1, 0), FALSE)</f>
        <v>9</v>
      </c>
      <c r="S111">
        <f>VLOOKUP('full data'!$A111, Sheet11!$A$2:$AF$799, MATCH('full data'!S$1, Sheet11!$A$1:$AF$1, 0), FALSE)</f>
        <v>8</v>
      </c>
      <c r="T111">
        <f>VLOOKUP('full data'!$A111, Sheet11!$A$2:$AF$799, MATCH('full data'!T$1, Sheet11!$A$1:$AF$1, 0), FALSE)</f>
        <v>0</v>
      </c>
      <c r="U111">
        <f>VLOOKUP('full data'!$A111, Sheet11!$A$2:$AF$799, MATCH('full data'!U$1, Sheet11!$A$1:$AF$1, 0), FALSE)</f>
        <v>0.52941176470588236</v>
      </c>
      <c r="V111">
        <f>VLOOKUP('full data'!$A111, Sheet11!$A$2:$AF$799, MATCH('full data'!V$1, Sheet11!$A$1:$AF$1, 0), FALSE)</f>
        <v>0.37908496732026142</v>
      </c>
      <c r="W111">
        <f>VLOOKUP('full data'!$A111, Sheet11!$A$2:$AF$799, MATCH('full data'!W$1, Sheet11!$A$1:$AF$1, 0), FALSE)</f>
        <v>0.46366782006920421</v>
      </c>
      <c r="X111" t="str">
        <f>VLOOKUP('full data'!$A111, Sheet11!$A$2:$AF$799, MATCH('full data'!X$1, Sheet11!$A$1:$AF$1, 0), FALSE)</f>
        <v>0</v>
      </c>
      <c r="Y111">
        <f>VLOOKUP('full data'!$A111, Sheet11!$A$2:$AF$799, MATCH('full data'!Y$1, Sheet11!$A$1:$AF$1, 0), FALSE)</f>
        <v>3</v>
      </c>
      <c r="Z111" t="str">
        <f>VLOOKUP('full data'!$A111, Sheet11!$A$2:$AF$799, MATCH('full data'!Z$1, Sheet11!$A$1:$AF$1, 0), FALSE)</f>
        <v>AFC East</v>
      </c>
      <c r="AA111" t="s">
        <v>891</v>
      </c>
      <c r="AB111">
        <f>VLOOKUP('full data'!$A111, Sheet11!$A$2:$AF$799, MATCH('full data'!AB$1, Sheet11!$A$1:$AF$1, 0), FALSE)</f>
        <v>0.27586206896551718</v>
      </c>
      <c r="AC111">
        <f>VLOOKUP('full data'!$A111, Sheet11!$A$2:$AF$799, MATCH('full data'!AC$1, Sheet11!$A$1:$AF$1, 0), FALSE)</f>
        <v>0.2142857142857143</v>
      </c>
      <c r="AD111" t="str">
        <f>VLOOKUP('full data'!$A111, Sheet11!$A$2:$AF$799, MATCH('full data'!AD$1, Sheet11!$A$1:$AF$1, 0), FALSE)</f>
        <v>0</v>
      </c>
      <c r="AE111" t="str">
        <f>VLOOKUP('full data'!$A111, Sheet11!$A$2:$AF$799, MATCH('full data'!AE$1, Sheet11!$A$1:$AF$1, 0), FALSE)</f>
        <v>0</v>
      </c>
      <c r="AF111">
        <f>VLOOKUP('full data'!$A111, Sheet11!$A$2:$AF$799, MATCH('full data'!AF$1, Sheet11!$A$1:$AF$1, 0), FALSE)</f>
        <v>0.3529411764705882</v>
      </c>
      <c r="AG111">
        <f>VLOOKUP('full data'!$A111, Sheet11!$A$2:$AF$799, MATCH('full data'!AG$1, Sheet11!$A$1:$AF$1, 0), FALSE)</f>
        <v>0.5</v>
      </c>
      <c r="AH111" s="3">
        <f>VLOOKUP('full data'!$A111, Sheet11!$A$2:$AF$799, MATCH('full data'!AH$1, Sheet11!$A$1:$AF$1, 0), FALSE)</f>
        <v>3.4764178953326133E-2</v>
      </c>
      <c r="AI111" s="2">
        <f t="shared" si="1"/>
        <v>0.16688573190438949</v>
      </c>
      <c r="AJ111" s="2">
        <f>AH111/SUMIFS($AH$2:$AH$799, $B$2:$B$799, B111)</f>
        <v>2.3936111733220748E-2</v>
      </c>
      <c r="AK111">
        <f>IF(AJ111=_xlfn.MAXIFS($AJ$2:$AJ$799, $B$2:$B$799, B111, $AA$2:$AA$799, AA111), 1, 0)</f>
        <v>0</v>
      </c>
      <c r="AL111" s="2">
        <f>AJ111-AI111</f>
        <v>-0.14294962017116875</v>
      </c>
      <c r="AM111">
        <f>IF(AK111=AE111, 1, 0)</f>
        <v>0</v>
      </c>
    </row>
    <row r="112" spans="1:39" hidden="1" x14ac:dyDescent="0.45">
      <c r="A112" t="s">
        <v>783</v>
      </c>
      <c r="B112">
        <v>2021</v>
      </c>
      <c r="C112" t="s">
        <v>94</v>
      </c>
      <c r="D112" t="str">
        <f>VLOOKUP(C112, ids!$A$2:$B$37,2,FALSE)</f>
        <v>Pittsburgh Steelers</v>
      </c>
      <c r="E112">
        <f>VLOOKUP('full data'!$A112, Sheet11!$A$2:$AF$799, MATCH('full data'!E$1, Sheet11!$A$1:$AF$1, 0), FALSE)</f>
        <v>17</v>
      </c>
      <c r="F112">
        <f>VLOOKUP('full data'!$A112, Sheet11!$A$2:$AF$799, MATCH('full data'!F$1, Sheet11!$A$1:$AF$1, 0), FALSE)</f>
        <v>-3.3575539848222391</v>
      </c>
      <c r="G112">
        <f>VLOOKUP('full data'!$A112, Sheet11!$A$2:$AF$799, MATCH('full data'!G$1, Sheet11!$A$1:$AF$1, 0), FALSE)</f>
        <v>-1.1856490271540701</v>
      </c>
      <c r="H112">
        <f>VLOOKUP('full data'!$A112, Sheet11!$A$2:$AF$799, MATCH('full data'!H$1, Sheet11!$A$1:$AF$1, 0), FALSE)</f>
        <v>0.69732700006566917</v>
      </c>
      <c r="I112">
        <f>VLOOKUP('full data'!$A112, Sheet11!$A$2:$AF$799, MATCH('full data'!I$1, Sheet11!$A$1:$AF$1, 0), FALSE)</f>
        <v>48.882352941176471</v>
      </c>
      <c r="J112">
        <f>VLOOKUP('full data'!$A112, Sheet11!$A$2:$AF$799, MATCH('full data'!J$1, Sheet11!$A$1:$AF$1, 0), FALSE)</f>
        <v>0.9</v>
      </c>
      <c r="K112">
        <f>VLOOKUP('full data'!$A112, Sheet11!$A$2:$AF$799, MATCH('full data'!K$1, Sheet11!$A$1:$AF$1, 0), FALSE)</f>
        <v>-14.058823529411759</v>
      </c>
      <c r="L112">
        <f>VLOOKUP('full data'!$A112, Sheet11!$A$2:$AF$799, MATCH('full data'!L$1, Sheet11!$A$1:$AF$1, 0), FALSE)</f>
        <v>0.6470588235294118</v>
      </c>
      <c r="M112">
        <f>VLOOKUP('full data'!$A112, Sheet11!$A$2:$AF$799, MATCH('full data'!M$1, Sheet11!$A$1:$AF$1, 0), FALSE)</f>
        <v>0.52941176470588236</v>
      </c>
      <c r="N112">
        <f>VLOOKUP('full data'!$A112, Sheet11!$A$2:$AF$799, MATCH('full data'!N$1, Sheet11!$A$1:$AF$1, 0), FALSE)</f>
        <v>0.76470588235294112</v>
      </c>
      <c r="O112">
        <f>VLOOKUP('full data'!$A112, Sheet11!$A$2:$AF$799, MATCH('full data'!O$1, Sheet11!$A$1:$AF$1, 0), FALSE)</f>
        <v>18.882352941176471</v>
      </c>
      <c r="P112">
        <f>VLOOKUP('full data'!$A112, Sheet11!$A$2:$AF$799, MATCH('full data'!P$1, Sheet11!$A$1:$AF$1, 0), FALSE)</f>
        <v>0.94117647058823528</v>
      </c>
      <c r="Q112">
        <f>VLOOKUP('full data'!$A112, Sheet11!$A$2:$AF$799, MATCH('full data'!Q$1, Sheet11!$A$1:$AF$1, 0), FALSE)</f>
        <v>1.2941176470588229</v>
      </c>
      <c r="R112">
        <f>VLOOKUP('full data'!$A112, Sheet11!$A$2:$AF$799, MATCH('full data'!R$1, Sheet11!$A$1:$AF$1, 0), FALSE)</f>
        <v>9</v>
      </c>
      <c r="S112">
        <f>VLOOKUP('full data'!$A112, Sheet11!$A$2:$AF$799, MATCH('full data'!S$1, Sheet11!$A$1:$AF$1, 0), FALSE)</f>
        <v>7</v>
      </c>
      <c r="T112">
        <f>VLOOKUP('full data'!$A112, Sheet11!$A$2:$AF$799, MATCH('full data'!T$1, Sheet11!$A$1:$AF$1, 0), FALSE)</f>
        <v>1</v>
      </c>
      <c r="U112">
        <f>VLOOKUP('full data'!$A112, Sheet11!$A$2:$AF$799, MATCH('full data'!U$1, Sheet11!$A$1:$AF$1, 0), FALSE)</f>
        <v>0.55882352941176472</v>
      </c>
      <c r="V112">
        <f>VLOOKUP('full data'!$A112, Sheet11!$A$2:$AF$799, MATCH('full data'!V$1, Sheet11!$A$1:$AF$1, 0), FALSE)</f>
        <v>0.49019607843137247</v>
      </c>
      <c r="W112">
        <f>VLOOKUP('full data'!$A112, Sheet11!$A$2:$AF$799, MATCH('full data'!W$1, Sheet11!$A$1:$AF$1, 0), FALSE)</f>
        <v>0.52076124567474047</v>
      </c>
      <c r="X112" t="str">
        <f>VLOOKUP('full data'!$A112, Sheet11!$A$2:$AF$799, MATCH('full data'!X$1, Sheet11!$A$1:$AF$1, 0), FALSE)</f>
        <v>7</v>
      </c>
      <c r="Y112">
        <f>VLOOKUP('full data'!$A112, Sheet11!$A$2:$AF$799, MATCH('full data'!Y$1, Sheet11!$A$1:$AF$1, 0), FALSE)</f>
        <v>2</v>
      </c>
      <c r="Z112" t="str">
        <f>VLOOKUP('full data'!$A112, Sheet11!$A$2:$AF$799, MATCH('full data'!Z$1, Sheet11!$A$1:$AF$1, 0), FALSE)</f>
        <v>AFC North</v>
      </c>
      <c r="AA112" t="s">
        <v>891</v>
      </c>
      <c r="AB112">
        <f>VLOOKUP('full data'!$A112, Sheet11!$A$2:$AF$799, MATCH('full data'!AB$1, Sheet11!$A$1:$AF$1, 0), FALSE)</f>
        <v>0.21590909090909091</v>
      </c>
      <c r="AC112">
        <f>VLOOKUP('full data'!$A112, Sheet11!$A$2:$AF$799, MATCH('full data'!AC$1, Sheet11!$A$1:$AF$1, 0), FALSE)</f>
        <v>0.17582417582417581</v>
      </c>
      <c r="AD112" t="str">
        <f>VLOOKUP('full data'!$A112, Sheet11!$A$2:$AF$799, MATCH('full data'!AD$1, Sheet11!$A$1:$AF$1, 0), FALSE)</f>
        <v>0</v>
      </c>
      <c r="AE112" t="str">
        <f>VLOOKUP('full data'!$A112, Sheet11!$A$2:$AF$799, MATCH('full data'!AE$1, Sheet11!$A$1:$AF$1, 0), FALSE)</f>
        <v>0</v>
      </c>
      <c r="AF112">
        <f>VLOOKUP('full data'!$A112, Sheet11!$A$2:$AF$799, MATCH('full data'!AF$1, Sheet11!$A$1:$AF$1, 0), FALSE)</f>
        <v>0.29411764705882348</v>
      </c>
      <c r="AG112">
        <f>VLOOKUP('full data'!$A112, Sheet11!$A$2:$AF$799, MATCH('full data'!AG$1, Sheet11!$A$1:$AF$1, 0), FALSE)</f>
        <v>0.5</v>
      </c>
      <c r="AH112" s="3">
        <f>VLOOKUP('full data'!$A112, Sheet11!$A$2:$AF$799, MATCH('full data'!AH$1, Sheet11!$A$1:$AF$1, 0), FALSE)</f>
        <v>2.322420990262888E-2</v>
      </c>
      <c r="AI112" s="2">
        <f t="shared" si="1"/>
        <v>0.16688573190438949</v>
      </c>
      <c r="AJ112" s="2">
        <f>AH112/SUMIFS($AH$2:$AH$799, $B$2:$B$799, B112)</f>
        <v>1.5990519548626073E-2</v>
      </c>
      <c r="AK112">
        <f>IF(AJ112=_xlfn.MAXIFS($AJ$2:$AJ$799, $B$2:$B$799, B112, $AA$2:$AA$799, AA112), 1, 0)</f>
        <v>0</v>
      </c>
      <c r="AL112" s="2">
        <f>AJ112-AI112</f>
        <v>-0.15089521235576342</v>
      </c>
      <c r="AM112">
        <f>IF(AK112=AE112, 1, 0)</f>
        <v>0</v>
      </c>
    </row>
    <row r="113" spans="1:39" hidden="1" x14ac:dyDescent="0.45">
      <c r="A113" t="s">
        <v>782</v>
      </c>
      <c r="B113">
        <v>2021</v>
      </c>
      <c r="C113" t="s">
        <v>92</v>
      </c>
      <c r="D113" t="str">
        <f>VLOOKUP(C113, ids!$A$2:$B$37,2,FALSE)</f>
        <v>Philadelphia Eagles</v>
      </c>
      <c r="E113">
        <f>VLOOKUP('full data'!$A113, Sheet11!$A$2:$AF$799, MATCH('full data'!E$1, Sheet11!$A$1:$AF$1, 0), FALSE)</f>
        <v>17</v>
      </c>
      <c r="F113">
        <f>VLOOKUP('full data'!$A113, Sheet11!$A$2:$AF$799, MATCH('full data'!F$1, Sheet11!$A$1:$AF$1, 0), FALSE)</f>
        <v>1.851478117900399</v>
      </c>
      <c r="G113">
        <f>VLOOKUP('full data'!$A113, Sheet11!$A$2:$AF$799, MATCH('full data'!G$1, Sheet11!$A$1:$AF$1, 0), FALSE)</f>
        <v>2.5294125344608349</v>
      </c>
      <c r="H113">
        <f>VLOOKUP('full data'!$A113, Sheet11!$A$2:$AF$799, MATCH('full data'!H$1, Sheet11!$A$1:$AF$1, 0), FALSE)</f>
        <v>6.0860205669595278</v>
      </c>
      <c r="I113">
        <f>VLOOKUP('full data'!$A113, Sheet11!$A$2:$AF$799, MATCH('full data'!I$1, Sheet11!$A$1:$AF$1, 0), FALSE)</f>
        <v>49.529411764705877</v>
      </c>
      <c r="J113">
        <f>VLOOKUP('full data'!$A113, Sheet11!$A$2:$AF$799, MATCH('full data'!J$1, Sheet11!$A$1:$AF$1, 0), FALSE)</f>
        <v>0.90909090909090906</v>
      </c>
      <c r="K113">
        <f>VLOOKUP('full data'!$A113, Sheet11!$A$2:$AF$799, MATCH('full data'!K$1, Sheet11!$A$1:$AF$1, 0), FALSE)</f>
        <v>-10.647058823529409</v>
      </c>
      <c r="L113">
        <f>VLOOKUP('full data'!$A113, Sheet11!$A$2:$AF$799, MATCH('full data'!L$1, Sheet11!$A$1:$AF$1, 0), FALSE)</f>
        <v>0.58823529411764708</v>
      </c>
      <c r="M113">
        <f>VLOOKUP('full data'!$A113, Sheet11!$A$2:$AF$799, MATCH('full data'!M$1, Sheet11!$A$1:$AF$1, 0), FALSE)</f>
        <v>0.23529411764705879</v>
      </c>
      <c r="N113">
        <f>VLOOKUP('full data'!$A113, Sheet11!$A$2:$AF$799, MATCH('full data'!N$1, Sheet11!$A$1:$AF$1, 0), FALSE)</f>
        <v>0.70588235294117652</v>
      </c>
      <c r="O113">
        <f>VLOOKUP('full data'!$A113, Sheet11!$A$2:$AF$799, MATCH('full data'!O$1, Sheet11!$A$1:$AF$1, 0), FALSE)</f>
        <v>12.941176470588241</v>
      </c>
      <c r="P113">
        <f>VLOOKUP('full data'!$A113, Sheet11!$A$2:$AF$799, MATCH('full data'!P$1, Sheet11!$A$1:$AF$1, 0), FALSE)</f>
        <v>0.88235294117647056</v>
      </c>
      <c r="Q113">
        <f>VLOOKUP('full data'!$A113, Sheet11!$A$2:$AF$799, MATCH('full data'!Q$1, Sheet11!$A$1:$AF$1, 0), FALSE)</f>
        <v>0.94117647058823528</v>
      </c>
      <c r="R113">
        <f>VLOOKUP('full data'!$A113, Sheet11!$A$2:$AF$799, MATCH('full data'!R$1, Sheet11!$A$1:$AF$1, 0), FALSE)</f>
        <v>9</v>
      </c>
      <c r="S113">
        <f>VLOOKUP('full data'!$A113, Sheet11!$A$2:$AF$799, MATCH('full data'!S$1, Sheet11!$A$1:$AF$1, 0), FALSE)</f>
        <v>8</v>
      </c>
      <c r="T113">
        <f>VLOOKUP('full data'!$A113, Sheet11!$A$2:$AF$799, MATCH('full data'!T$1, Sheet11!$A$1:$AF$1, 0), FALSE)</f>
        <v>0</v>
      </c>
      <c r="U113">
        <f>VLOOKUP('full data'!$A113, Sheet11!$A$2:$AF$799, MATCH('full data'!U$1, Sheet11!$A$1:$AF$1, 0), FALSE)</f>
        <v>0.52941176470588236</v>
      </c>
      <c r="V113">
        <f>VLOOKUP('full data'!$A113, Sheet11!$A$2:$AF$799, MATCH('full data'!V$1, Sheet11!$A$1:$AF$1, 0), FALSE)</f>
        <v>0.34967320261437912</v>
      </c>
      <c r="W113">
        <f>VLOOKUP('full data'!$A113, Sheet11!$A$2:$AF$799, MATCH('full data'!W$1, Sheet11!$A$1:$AF$1, 0), FALSE)</f>
        <v>0.4688581314878893</v>
      </c>
      <c r="X113" t="str">
        <f>VLOOKUP('full data'!$A113, Sheet11!$A$2:$AF$799, MATCH('full data'!X$1, Sheet11!$A$1:$AF$1, 0), FALSE)</f>
        <v>7</v>
      </c>
      <c r="Y113">
        <f>VLOOKUP('full data'!$A113, Sheet11!$A$2:$AF$799, MATCH('full data'!Y$1, Sheet11!$A$1:$AF$1, 0), FALSE)</f>
        <v>2</v>
      </c>
      <c r="Z113" t="str">
        <f>VLOOKUP('full data'!$A113, Sheet11!$A$2:$AF$799, MATCH('full data'!Z$1, Sheet11!$A$1:$AF$1, 0), FALSE)</f>
        <v>NFC East</v>
      </c>
      <c r="AA113" t="s">
        <v>892</v>
      </c>
      <c r="AB113">
        <f>VLOOKUP('full data'!$A113, Sheet11!$A$2:$AF$799, MATCH('full data'!AB$1, Sheet11!$A$1:$AF$1, 0), FALSE)</f>
        <v>0.28846153846153838</v>
      </c>
      <c r="AC113">
        <f>VLOOKUP('full data'!$A113, Sheet11!$A$2:$AF$799, MATCH('full data'!AC$1, Sheet11!$A$1:$AF$1, 0), FALSE)</f>
        <v>0.2142857142857143</v>
      </c>
      <c r="AD113" t="str">
        <f>VLOOKUP('full data'!$A113, Sheet11!$A$2:$AF$799, MATCH('full data'!AD$1, Sheet11!$A$1:$AF$1, 0), FALSE)</f>
        <v>0</v>
      </c>
      <c r="AE113" t="str">
        <f>VLOOKUP('full data'!$A113, Sheet11!$A$2:$AF$799, MATCH('full data'!AE$1, Sheet11!$A$1:$AF$1, 0), FALSE)</f>
        <v>0</v>
      </c>
      <c r="AF113">
        <f>VLOOKUP('full data'!$A113, Sheet11!$A$2:$AF$799, MATCH('full data'!AF$1, Sheet11!$A$1:$AF$1, 0), FALSE)</f>
        <v>0.29411764705882348</v>
      </c>
      <c r="AG113">
        <f>VLOOKUP('full data'!$A113, Sheet11!$A$2:$AF$799, MATCH('full data'!AG$1, Sheet11!$A$1:$AF$1, 0), FALSE)</f>
        <v>0.5</v>
      </c>
      <c r="AH113" s="3">
        <f>VLOOKUP('full data'!$A113, Sheet11!$A$2:$AF$799, MATCH('full data'!AH$1, Sheet11!$A$1:$AF$1, 0), FALSE)</f>
        <v>1.3447172900980889E-2</v>
      </c>
      <c r="AI113" s="2">
        <f t="shared" si="1"/>
        <v>0.27211255310131549</v>
      </c>
      <c r="AJ113" s="2">
        <f>AH113/SUMIFS($AH$2:$AH$799, $B$2:$B$799, B113)</f>
        <v>9.2587554990428127E-3</v>
      </c>
      <c r="AK113">
        <f>IF(AJ113=_xlfn.MAXIFS($AJ$2:$AJ$799, $B$2:$B$799, B113, $AA$2:$AA$799, AA113), 1, 0)</f>
        <v>0</v>
      </c>
      <c r="AL113" s="2">
        <f>AJ113-AI113</f>
        <v>-0.26285379760227268</v>
      </c>
      <c r="AM113">
        <f>IF(AK113=AE113, 1, 0)</f>
        <v>0</v>
      </c>
    </row>
    <row r="114" spans="1:39" hidden="1" x14ac:dyDescent="0.45">
      <c r="A114" t="s">
        <v>777</v>
      </c>
      <c r="B114">
        <v>2021</v>
      </c>
      <c r="C114" t="s">
        <v>79</v>
      </c>
      <c r="D114" t="str">
        <f>VLOOKUP(C114, ids!$A$2:$B$37,2,FALSE)</f>
        <v>Minnesota Vikings</v>
      </c>
      <c r="E114">
        <f>VLOOKUP('full data'!$A114, Sheet11!$A$2:$AF$799, MATCH('full data'!E$1, Sheet11!$A$1:$AF$1, 0), FALSE)</f>
        <v>17</v>
      </c>
      <c r="F114">
        <f>VLOOKUP('full data'!$A114, Sheet11!$A$2:$AF$799, MATCH('full data'!F$1, Sheet11!$A$1:$AF$1, 0), FALSE)</f>
        <v>3.3751032737645881</v>
      </c>
      <c r="G114">
        <f>VLOOKUP('full data'!$A114, Sheet11!$A$2:$AF$799, MATCH('full data'!G$1, Sheet11!$A$1:$AF$1, 0), FALSE)</f>
        <v>-2.4303274554803629</v>
      </c>
      <c r="H114">
        <f>VLOOKUP('full data'!$A114, Sheet11!$A$2:$AF$799, MATCH('full data'!H$1, Sheet11!$A$1:$AF$1, 0), FALSE)</f>
        <v>7.6569410482462352</v>
      </c>
      <c r="I114">
        <f>VLOOKUP('full data'!$A114, Sheet11!$A$2:$AF$799, MATCH('full data'!I$1, Sheet11!$A$1:$AF$1, 0), FALSE)</f>
        <v>61.352941176470587</v>
      </c>
      <c r="J114">
        <f>VLOOKUP('full data'!$A114, Sheet11!$A$2:$AF$799, MATCH('full data'!J$1, Sheet11!$A$1:$AF$1, 0), FALSE)</f>
        <v>0.86842105263157898</v>
      </c>
      <c r="K114">
        <f>VLOOKUP('full data'!$A114, Sheet11!$A$2:$AF$799, MATCH('full data'!K$1, Sheet11!$A$1:$AF$1, 0), FALSE)</f>
        <v>-12.47058823529412</v>
      </c>
      <c r="L114">
        <f>VLOOKUP('full data'!$A114, Sheet11!$A$2:$AF$799, MATCH('full data'!L$1, Sheet11!$A$1:$AF$1, 0), FALSE)</f>
        <v>0.41176470588235292</v>
      </c>
      <c r="M114">
        <f>VLOOKUP('full data'!$A114, Sheet11!$A$2:$AF$799, MATCH('full data'!M$1, Sheet11!$A$1:$AF$1, 0), FALSE)</f>
        <v>0.47058823529411759</v>
      </c>
      <c r="N114">
        <f>VLOOKUP('full data'!$A114, Sheet11!$A$2:$AF$799, MATCH('full data'!N$1, Sheet11!$A$1:$AF$1, 0), FALSE)</f>
        <v>0.94117647058823528</v>
      </c>
      <c r="O114">
        <f>VLOOKUP('full data'!$A114, Sheet11!$A$2:$AF$799, MATCH('full data'!O$1, Sheet11!$A$1:$AF$1, 0), FALSE)</f>
        <v>22.235294117647062</v>
      </c>
      <c r="P114">
        <f>VLOOKUP('full data'!$A114, Sheet11!$A$2:$AF$799, MATCH('full data'!P$1, Sheet11!$A$1:$AF$1, 0), FALSE)</f>
        <v>0.70588235294117652</v>
      </c>
      <c r="Q114">
        <f>VLOOKUP('full data'!$A114, Sheet11!$A$2:$AF$799, MATCH('full data'!Q$1, Sheet11!$A$1:$AF$1, 0), FALSE)</f>
        <v>1.411764705882353</v>
      </c>
      <c r="R114">
        <f>VLOOKUP('full data'!$A114, Sheet11!$A$2:$AF$799, MATCH('full data'!R$1, Sheet11!$A$1:$AF$1, 0), FALSE)</f>
        <v>8</v>
      </c>
      <c r="S114">
        <f>VLOOKUP('full data'!$A114, Sheet11!$A$2:$AF$799, MATCH('full data'!S$1, Sheet11!$A$1:$AF$1, 0), FALSE)</f>
        <v>9</v>
      </c>
      <c r="T114">
        <f>VLOOKUP('full data'!$A114, Sheet11!$A$2:$AF$799, MATCH('full data'!T$1, Sheet11!$A$1:$AF$1, 0), FALSE)</f>
        <v>0</v>
      </c>
      <c r="U114">
        <f>VLOOKUP('full data'!$A114, Sheet11!$A$2:$AF$799, MATCH('full data'!U$1, Sheet11!$A$1:$AF$1, 0), FALSE)</f>
        <v>0.47058823529411759</v>
      </c>
      <c r="V114">
        <f>VLOOKUP('full data'!$A114, Sheet11!$A$2:$AF$799, MATCH('full data'!V$1, Sheet11!$A$1:$AF$1, 0), FALSE)</f>
        <v>0.43382352941176472</v>
      </c>
      <c r="W114">
        <f>VLOOKUP('full data'!$A114, Sheet11!$A$2:$AF$799, MATCH('full data'!W$1, Sheet11!$A$1:$AF$1, 0), FALSE)</f>
        <v>0.50692041522491349</v>
      </c>
      <c r="X114" t="str">
        <f>VLOOKUP('full data'!$A114, Sheet11!$A$2:$AF$799, MATCH('full data'!X$1, Sheet11!$A$1:$AF$1, 0), FALSE)</f>
        <v>0</v>
      </c>
      <c r="Y114">
        <f>VLOOKUP('full data'!$A114, Sheet11!$A$2:$AF$799, MATCH('full data'!Y$1, Sheet11!$A$1:$AF$1, 0), FALSE)</f>
        <v>2</v>
      </c>
      <c r="Z114" t="str">
        <f>VLOOKUP('full data'!$A114, Sheet11!$A$2:$AF$799, MATCH('full data'!Z$1, Sheet11!$A$1:$AF$1, 0), FALSE)</f>
        <v>NFC North</v>
      </c>
      <c r="AA114" t="s">
        <v>892</v>
      </c>
      <c r="AB114">
        <f>VLOOKUP('full data'!$A114, Sheet11!$A$2:$AF$799, MATCH('full data'!AB$1, Sheet11!$A$1:$AF$1, 0), FALSE)</f>
        <v>0.23076923076923081</v>
      </c>
      <c r="AC114">
        <f>VLOOKUP('full data'!$A114, Sheet11!$A$2:$AF$799, MATCH('full data'!AC$1, Sheet11!$A$1:$AF$1, 0), FALSE)</f>
        <v>0.1764705882352941</v>
      </c>
      <c r="AD114" t="str">
        <f>VLOOKUP('full data'!$A114, Sheet11!$A$2:$AF$799, MATCH('full data'!AD$1, Sheet11!$A$1:$AF$1, 0), FALSE)</f>
        <v>0</v>
      </c>
      <c r="AE114" t="str">
        <f>VLOOKUP('full data'!$A114, Sheet11!$A$2:$AF$799, MATCH('full data'!AE$1, Sheet11!$A$1:$AF$1, 0), FALSE)</f>
        <v>0</v>
      </c>
      <c r="AF114">
        <f>VLOOKUP('full data'!$A114, Sheet11!$A$2:$AF$799, MATCH('full data'!AF$1, Sheet11!$A$1:$AF$1, 0), FALSE)</f>
        <v>0.29411764705882348</v>
      </c>
      <c r="AG114">
        <f>VLOOKUP('full data'!$A114, Sheet11!$A$2:$AF$799, MATCH('full data'!AG$1, Sheet11!$A$1:$AF$1, 0), FALSE)</f>
        <v>0.5</v>
      </c>
      <c r="AH114" s="3">
        <f>VLOOKUP('full data'!$A114, Sheet11!$A$2:$AF$799, MATCH('full data'!AH$1, Sheet11!$A$1:$AF$1, 0), FALSE)</f>
        <v>8.9297017802775214E-3</v>
      </c>
      <c r="AI114" s="2">
        <f t="shared" si="1"/>
        <v>0.27211255310131549</v>
      </c>
      <c r="AJ114" s="2">
        <f>AH114/SUMIFS($AH$2:$AH$799, $B$2:$B$799, B114)</f>
        <v>6.1483499968179962E-3</v>
      </c>
      <c r="AK114">
        <f>IF(AJ114=_xlfn.MAXIFS($AJ$2:$AJ$799, $B$2:$B$799, B114, $AA$2:$AA$799, AA114), 1, 0)</f>
        <v>0</v>
      </c>
      <c r="AL114" s="2">
        <f>AJ114-AI114</f>
        <v>-0.26596420310449748</v>
      </c>
      <c r="AM114">
        <f>IF(AK114=AE114, 1, 0)</f>
        <v>0</v>
      </c>
    </row>
    <row r="115" spans="1:39" hidden="1" x14ac:dyDescent="0.45">
      <c r="A115" t="s">
        <v>770</v>
      </c>
      <c r="B115">
        <v>2021</v>
      </c>
      <c r="C115" t="s">
        <v>68</v>
      </c>
      <c r="D115" t="str">
        <f>VLOOKUP(C115, ids!$A$2:$B$37,2,FALSE)</f>
        <v>Indiannapolis Colts</v>
      </c>
      <c r="E115">
        <f>VLOOKUP('full data'!$A115, Sheet11!$A$2:$AF$799, MATCH('full data'!E$1, Sheet11!$A$1:$AF$1, 0), FALSE)</f>
        <v>17</v>
      </c>
      <c r="F115">
        <f>VLOOKUP('full data'!$A115, Sheet11!$A$2:$AF$799, MATCH('full data'!F$1, Sheet11!$A$1:$AF$1, 0), FALSE)</f>
        <v>0.58565805426808404</v>
      </c>
      <c r="G115">
        <f>VLOOKUP('full data'!$A115, Sheet11!$A$2:$AF$799, MATCH('full data'!G$1, Sheet11!$A$1:$AF$1, 0), FALSE)</f>
        <v>2.314052963956438</v>
      </c>
      <c r="H115">
        <f>VLOOKUP('full data'!$A115, Sheet11!$A$2:$AF$799, MATCH('full data'!H$1, Sheet11!$A$1:$AF$1, 0), FALSE)</f>
        <v>5.9523798256550089</v>
      </c>
      <c r="I115">
        <f>VLOOKUP('full data'!$A115, Sheet11!$A$2:$AF$799, MATCH('full data'!I$1, Sheet11!$A$1:$AF$1, 0), FALSE)</f>
        <v>40.470588235294123</v>
      </c>
      <c r="J115">
        <f>VLOOKUP('full data'!$A115, Sheet11!$A$2:$AF$799, MATCH('full data'!J$1, Sheet11!$A$1:$AF$1, 0), FALSE)</f>
        <v>0.82857142857142863</v>
      </c>
      <c r="K115">
        <f>VLOOKUP('full data'!$A115, Sheet11!$A$2:$AF$799, MATCH('full data'!K$1, Sheet11!$A$1:$AF$1, 0), FALSE)</f>
        <v>-13.352941176470591</v>
      </c>
      <c r="L115">
        <f>VLOOKUP('full data'!$A115, Sheet11!$A$2:$AF$799, MATCH('full data'!L$1, Sheet11!$A$1:$AF$1, 0), FALSE)</f>
        <v>0.47058823529411759</v>
      </c>
      <c r="M115">
        <f>VLOOKUP('full data'!$A115, Sheet11!$A$2:$AF$799, MATCH('full data'!M$1, Sheet11!$A$1:$AF$1, 0), FALSE)</f>
        <v>0.82352941176470584</v>
      </c>
      <c r="N115">
        <f>VLOOKUP('full data'!$A115, Sheet11!$A$2:$AF$799, MATCH('full data'!N$1, Sheet11!$A$1:$AF$1, 0), FALSE)</f>
        <v>1.117647058823529</v>
      </c>
      <c r="O115">
        <f>VLOOKUP('full data'!$A115, Sheet11!$A$2:$AF$799, MATCH('full data'!O$1, Sheet11!$A$1:$AF$1, 0), FALSE)</f>
        <v>13.117647058823531</v>
      </c>
      <c r="P115">
        <f>VLOOKUP('full data'!$A115, Sheet11!$A$2:$AF$799, MATCH('full data'!P$1, Sheet11!$A$1:$AF$1, 0), FALSE)</f>
        <v>0.88235294117647056</v>
      </c>
      <c r="Q115">
        <f>VLOOKUP('full data'!$A115, Sheet11!$A$2:$AF$799, MATCH('full data'!Q$1, Sheet11!$A$1:$AF$1, 0), FALSE)</f>
        <v>1.9411764705882351</v>
      </c>
      <c r="R115">
        <f>VLOOKUP('full data'!$A115, Sheet11!$A$2:$AF$799, MATCH('full data'!R$1, Sheet11!$A$1:$AF$1, 0), FALSE)</f>
        <v>9</v>
      </c>
      <c r="S115">
        <f>VLOOKUP('full data'!$A115, Sheet11!$A$2:$AF$799, MATCH('full data'!S$1, Sheet11!$A$1:$AF$1, 0), FALSE)</f>
        <v>8</v>
      </c>
      <c r="T115">
        <f>VLOOKUP('full data'!$A115, Sheet11!$A$2:$AF$799, MATCH('full data'!T$1, Sheet11!$A$1:$AF$1, 0), FALSE)</f>
        <v>0</v>
      </c>
      <c r="U115">
        <f>VLOOKUP('full data'!$A115, Sheet11!$A$2:$AF$799, MATCH('full data'!U$1, Sheet11!$A$1:$AF$1, 0), FALSE)</f>
        <v>0.52941176470588236</v>
      </c>
      <c r="V115">
        <f>VLOOKUP('full data'!$A115, Sheet11!$A$2:$AF$799, MATCH('full data'!V$1, Sheet11!$A$1:$AF$1, 0), FALSE)</f>
        <v>0.43137254901960792</v>
      </c>
      <c r="W115">
        <f>VLOOKUP('full data'!$A115, Sheet11!$A$2:$AF$799, MATCH('full data'!W$1, Sheet11!$A$1:$AF$1, 0), FALSE)</f>
        <v>0.49480968858131491</v>
      </c>
      <c r="X115" t="str">
        <f>VLOOKUP('full data'!$A115, Sheet11!$A$2:$AF$799, MATCH('full data'!X$1, Sheet11!$A$1:$AF$1, 0), FALSE)</f>
        <v>0</v>
      </c>
      <c r="Y115">
        <f>VLOOKUP('full data'!$A115, Sheet11!$A$2:$AF$799, MATCH('full data'!Y$1, Sheet11!$A$1:$AF$1, 0), FALSE)</f>
        <v>2</v>
      </c>
      <c r="Z115" t="str">
        <f>VLOOKUP('full data'!$A115, Sheet11!$A$2:$AF$799, MATCH('full data'!Z$1, Sheet11!$A$1:$AF$1, 0), FALSE)</f>
        <v>AFC South</v>
      </c>
      <c r="AA115" t="s">
        <v>891</v>
      </c>
      <c r="AB115">
        <f>VLOOKUP('full data'!$A115, Sheet11!$A$2:$AF$799, MATCH('full data'!AB$1, Sheet11!$A$1:$AF$1, 0), FALSE)</f>
        <v>0.19047619047619049</v>
      </c>
      <c r="AC115">
        <f>VLOOKUP('full data'!$A115, Sheet11!$A$2:$AF$799, MATCH('full data'!AC$1, Sheet11!$A$1:$AF$1, 0), FALSE)</f>
        <v>0.30769230769230771</v>
      </c>
      <c r="AD115" t="str">
        <f>VLOOKUP('full data'!$A115, Sheet11!$A$2:$AF$799, MATCH('full data'!AD$1, Sheet11!$A$1:$AF$1, 0), FALSE)</f>
        <v>0</v>
      </c>
      <c r="AE115" t="str">
        <f>VLOOKUP('full data'!$A115, Sheet11!$A$2:$AF$799, MATCH('full data'!AE$1, Sheet11!$A$1:$AF$1, 0), FALSE)</f>
        <v>0</v>
      </c>
      <c r="AF115">
        <f>VLOOKUP('full data'!$A115, Sheet11!$A$2:$AF$799, MATCH('full data'!AF$1, Sheet11!$A$1:$AF$1, 0), FALSE)</f>
        <v>0.41176470588235292</v>
      </c>
      <c r="AG115">
        <f>VLOOKUP('full data'!$A115, Sheet11!$A$2:$AF$799, MATCH('full data'!AG$1, Sheet11!$A$1:$AF$1, 0), FALSE)</f>
        <v>0.5</v>
      </c>
      <c r="AH115" s="3">
        <f>VLOOKUP('full data'!$A115, Sheet11!$A$2:$AF$799, MATCH('full data'!AH$1, Sheet11!$A$1:$AF$1, 0), FALSE)</f>
        <v>8.3338229703609126E-3</v>
      </c>
      <c r="AI115" s="2">
        <f t="shared" si="1"/>
        <v>0.16688573190438949</v>
      </c>
      <c r="AJ115" s="2">
        <f>AH115/SUMIFS($AH$2:$AH$799, $B$2:$B$799, B115)</f>
        <v>5.7380707322689361E-3</v>
      </c>
      <c r="AK115">
        <f>IF(AJ115=_xlfn.MAXIFS($AJ$2:$AJ$799, $B$2:$B$799, B115, $AA$2:$AA$799, AA115), 1, 0)</f>
        <v>0</v>
      </c>
      <c r="AL115" s="2">
        <f>AJ115-AI115</f>
        <v>-0.16114766117212057</v>
      </c>
      <c r="AM115">
        <f>IF(AK115=AE115, 1, 0)</f>
        <v>0</v>
      </c>
    </row>
    <row r="116" spans="1:39" hidden="1" x14ac:dyDescent="0.45">
      <c r="A116" t="s">
        <v>764</v>
      </c>
      <c r="B116">
        <v>2021</v>
      </c>
      <c r="C116" t="s">
        <v>55</v>
      </c>
      <c r="D116" t="str">
        <f>VLOOKUP(C116, ids!$A$2:$B$37,2,FALSE)</f>
        <v>Cleveland Browns</v>
      </c>
      <c r="E116">
        <f>VLOOKUP('full data'!$A116, Sheet11!$A$2:$AF$799, MATCH('full data'!E$1, Sheet11!$A$1:$AF$1, 0), FALSE)</f>
        <v>17</v>
      </c>
      <c r="F116">
        <f>VLOOKUP('full data'!$A116, Sheet11!$A$2:$AF$799, MATCH('full data'!F$1, Sheet11!$A$1:$AF$1, 0), FALSE)</f>
        <v>-0.95277148398886691</v>
      </c>
      <c r="G116">
        <f>VLOOKUP('full data'!$A116, Sheet11!$A$2:$AF$799, MATCH('full data'!G$1, Sheet11!$A$1:$AF$1, 0), FALSE)</f>
        <v>1.5720171592296841</v>
      </c>
      <c r="H116">
        <f>VLOOKUP('full data'!$A116, Sheet11!$A$2:$AF$799, MATCH('full data'!H$1, Sheet11!$A$1:$AF$1, 0), FALSE)</f>
        <v>5.2619233752851136</v>
      </c>
      <c r="I116">
        <f>VLOOKUP('full data'!$A116, Sheet11!$A$2:$AF$799, MATCH('full data'!I$1, Sheet11!$A$1:$AF$1, 0), FALSE)</f>
        <v>60.882352941176471</v>
      </c>
      <c r="J116">
        <f>VLOOKUP('full data'!$A116, Sheet11!$A$2:$AF$799, MATCH('full data'!J$1, Sheet11!$A$1:$AF$1, 0), FALSE)</f>
        <v>0.72727272727272729</v>
      </c>
      <c r="K116">
        <f>VLOOKUP('full data'!$A116, Sheet11!$A$2:$AF$799, MATCH('full data'!K$1, Sheet11!$A$1:$AF$1, 0), FALSE)</f>
        <v>-17.588235294117649</v>
      </c>
      <c r="L116">
        <f>VLOOKUP('full data'!$A116, Sheet11!$A$2:$AF$799, MATCH('full data'!L$1, Sheet11!$A$1:$AF$1, 0), FALSE)</f>
        <v>0.82352941176470584</v>
      </c>
      <c r="M116">
        <f>VLOOKUP('full data'!$A116, Sheet11!$A$2:$AF$799, MATCH('full data'!M$1, Sheet11!$A$1:$AF$1, 0), FALSE)</f>
        <v>0.35294117647058831</v>
      </c>
      <c r="N116">
        <f>VLOOKUP('full data'!$A116, Sheet11!$A$2:$AF$799, MATCH('full data'!N$1, Sheet11!$A$1:$AF$1, 0), FALSE)</f>
        <v>0.76470588235294112</v>
      </c>
      <c r="O116">
        <f>VLOOKUP('full data'!$A116, Sheet11!$A$2:$AF$799, MATCH('full data'!O$1, Sheet11!$A$1:$AF$1, 0), FALSE)</f>
        <v>16.058823529411761</v>
      </c>
      <c r="P116">
        <f>VLOOKUP('full data'!$A116, Sheet11!$A$2:$AF$799, MATCH('full data'!P$1, Sheet11!$A$1:$AF$1, 0), FALSE)</f>
        <v>1.1764705882352939</v>
      </c>
      <c r="Q116">
        <f>VLOOKUP('full data'!$A116, Sheet11!$A$2:$AF$799, MATCH('full data'!Q$1, Sheet11!$A$1:$AF$1, 0), FALSE)</f>
        <v>1.117647058823529</v>
      </c>
      <c r="R116">
        <f>VLOOKUP('full data'!$A116, Sheet11!$A$2:$AF$799, MATCH('full data'!R$1, Sheet11!$A$1:$AF$1, 0), FALSE)</f>
        <v>8</v>
      </c>
      <c r="S116">
        <f>VLOOKUP('full data'!$A116, Sheet11!$A$2:$AF$799, MATCH('full data'!S$1, Sheet11!$A$1:$AF$1, 0), FALSE)</f>
        <v>9</v>
      </c>
      <c r="T116">
        <f>VLOOKUP('full data'!$A116, Sheet11!$A$2:$AF$799, MATCH('full data'!T$1, Sheet11!$A$1:$AF$1, 0), FALSE)</f>
        <v>0</v>
      </c>
      <c r="U116">
        <f>VLOOKUP('full data'!$A116, Sheet11!$A$2:$AF$799, MATCH('full data'!U$1, Sheet11!$A$1:$AF$1, 0), FALSE)</f>
        <v>0.47058823529411759</v>
      </c>
      <c r="V116">
        <f>VLOOKUP('full data'!$A116, Sheet11!$A$2:$AF$799, MATCH('full data'!V$1, Sheet11!$A$1:$AF$1, 0), FALSE)</f>
        <v>0.41544117647058831</v>
      </c>
      <c r="W116">
        <f>VLOOKUP('full data'!$A116, Sheet11!$A$2:$AF$799, MATCH('full data'!W$1, Sheet11!$A$1:$AF$1, 0), FALSE)</f>
        <v>0.51384083044982698</v>
      </c>
      <c r="X116" t="str">
        <f>VLOOKUP('full data'!$A116, Sheet11!$A$2:$AF$799, MATCH('full data'!X$1, Sheet11!$A$1:$AF$1, 0), FALSE)</f>
        <v>0</v>
      </c>
      <c r="Y116">
        <f>VLOOKUP('full data'!$A116, Sheet11!$A$2:$AF$799, MATCH('full data'!Y$1, Sheet11!$A$1:$AF$1, 0), FALSE)</f>
        <v>3</v>
      </c>
      <c r="Z116" t="str">
        <f>VLOOKUP('full data'!$A116, Sheet11!$A$2:$AF$799, MATCH('full data'!Z$1, Sheet11!$A$1:$AF$1, 0), FALSE)</f>
        <v>AFC North</v>
      </c>
      <c r="AA116" t="s">
        <v>891</v>
      </c>
      <c r="AB116">
        <f>VLOOKUP('full data'!$A116, Sheet11!$A$2:$AF$799, MATCH('full data'!AB$1, Sheet11!$A$1:$AF$1, 0), FALSE)</f>
        <v>0.1964285714285714</v>
      </c>
      <c r="AC116">
        <f>VLOOKUP('full data'!$A116, Sheet11!$A$2:$AF$799, MATCH('full data'!AC$1, Sheet11!$A$1:$AF$1, 0), FALSE)</f>
        <v>0.24489795918367349</v>
      </c>
      <c r="AD116" t="str">
        <f>VLOOKUP('full data'!$A116, Sheet11!$A$2:$AF$799, MATCH('full data'!AD$1, Sheet11!$A$1:$AF$1, 0), FALSE)</f>
        <v>0</v>
      </c>
      <c r="AE116" t="str">
        <f>VLOOKUP('full data'!$A116, Sheet11!$A$2:$AF$799, MATCH('full data'!AE$1, Sheet11!$A$1:$AF$1, 0), FALSE)</f>
        <v>0</v>
      </c>
      <c r="AF116">
        <f>VLOOKUP('full data'!$A116, Sheet11!$A$2:$AF$799, MATCH('full data'!AF$1, Sheet11!$A$1:$AF$1, 0), FALSE)</f>
        <v>0.3529411764705882</v>
      </c>
      <c r="AG116">
        <f>VLOOKUP('full data'!$A116, Sheet11!$A$2:$AF$799, MATCH('full data'!AG$1, Sheet11!$A$1:$AF$1, 0), FALSE)</f>
        <v>0.5</v>
      </c>
      <c r="AH116" s="3">
        <f>VLOOKUP('full data'!$A116, Sheet11!$A$2:$AF$799, MATCH('full data'!AH$1, Sheet11!$A$1:$AF$1, 0), FALSE)</f>
        <v>6.5815920480084798E-3</v>
      </c>
      <c r="AI116" s="2">
        <f t="shared" si="1"/>
        <v>0.16688573190438949</v>
      </c>
      <c r="AJ116" s="2">
        <f>AH116/SUMIFS($AH$2:$AH$799, $B$2:$B$799, B116)</f>
        <v>4.5316106229667018E-3</v>
      </c>
      <c r="AK116">
        <f>IF(AJ116=_xlfn.MAXIFS($AJ$2:$AJ$799, $B$2:$B$799, B116, $AA$2:$AA$799, AA116), 1, 0)</f>
        <v>0</v>
      </c>
      <c r="AL116" s="2">
        <f>AJ116-AI116</f>
        <v>-0.16235412128142279</v>
      </c>
      <c r="AM116">
        <f>IF(AK116=AE116, 1, 0)</f>
        <v>0</v>
      </c>
    </row>
    <row r="117" spans="1:39" hidden="1" x14ac:dyDescent="0.45">
      <c r="A117" t="s">
        <v>784</v>
      </c>
      <c r="B117">
        <v>2021</v>
      </c>
      <c r="C117" t="s">
        <v>98</v>
      </c>
      <c r="D117" t="str">
        <f>VLOOKUP(C117, ids!$A$2:$B$37,2,FALSE)</f>
        <v>Seattle Seahawks</v>
      </c>
      <c r="E117">
        <f>VLOOKUP('full data'!$A117, Sheet11!$A$2:$AF$799, MATCH('full data'!E$1, Sheet11!$A$1:$AF$1, 0), FALSE)</f>
        <v>17</v>
      </c>
      <c r="F117">
        <f>VLOOKUP('full data'!$A117, Sheet11!$A$2:$AF$799, MATCH('full data'!F$1, Sheet11!$A$1:$AF$1, 0), FALSE)</f>
        <v>0.90442888774720076</v>
      </c>
      <c r="G117">
        <f>VLOOKUP('full data'!$A117, Sheet11!$A$2:$AF$799, MATCH('full data'!G$1, Sheet11!$A$1:$AF$1, 0), FALSE)</f>
        <v>0.96169692679879426</v>
      </c>
      <c r="H117">
        <f>VLOOKUP('full data'!$A117, Sheet11!$A$2:$AF$799, MATCH('full data'!H$1, Sheet11!$A$1:$AF$1, 0), FALSE)</f>
        <v>5.9470673255488791</v>
      </c>
      <c r="I117">
        <f>VLOOKUP('full data'!$A117, Sheet11!$A$2:$AF$799, MATCH('full data'!I$1, Sheet11!$A$1:$AF$1, 0), FALSE)</f>
        <v>47.235294117647058</v>
      </c>
      <c r="J117">
        <f>VLOOKUP('full data'!$A117, Sheet11!$A$2:$AF$799, MATCH('full data'!J$1, Sheet11!$A$1:$AF$1, 0), FALSE)</f>
        <v>0.73913043478260865</v>
      </c>
      <c r="K117">
        <f>VLOOKUP('full data'!$A117, Sheet11!$A$2:$AF$799, MATCH('full data'!K$1, Sheet11!$A$1:$AF$1, 0), FALSE)</f>
        <v>-22.52941176470588</v>
      </c>
      <c r="L117">
        <f>VLOOKUP('full data'!$A117, Sheet11!$A$2:$AF$799, MATCH('full data'!L$1, Sheet11!$A$1:$AF$1, 0), FALSE)</f>
        <v>0.41176470588235292</v>
      </c>
      <c r="M117">
        <f>VLOOKUP('full data'!$A117, Sheet11!$A$2:$AF$799, MATCH('full data'!M$1, Sheet11!$A$1:$AF$1, 0), FALSE)</f>
        <v>0.41176470588235292</v>
      </c>
      <c r="N117">
        <f>VLOOKUP('full data'!$A117, Sheet11!$A$2:$AF$799, MATCH('full data'!N$1, Sheet11!$A$1:$AF$1, 0), FALSE)</f>
        <v>0.6470588235294118</v>
      </c>
      <c r="O117">
        <f>VLOOKUP('full data'!$A117, Sheet11!$A$2:$AF$799, MATCH('full data'!O$1, Sheet11!$A$1:$AF$1, 0), FALSE)</f>
        <v>14.705882352941179</v>
      </c>
      <c r="P117">
        <f>VLOOKUP('full data'!$A117, Sheet11!$A$2:$AF$799, MATCH('full data'!P$1, Sheet11!$A$1:$AF$1, 0), FALSE)</f>
        <v>0.58823529411764708</v>
      </c>
      <c r="Q117">
        <f>VLOOKUP('full data'!$A117, Sheet11!$A$2:$AF$799, MATCH('full data'!Q$1, Sheet11!$A$1:$AF$1, 0), FALSE)</f>
        <v>1.0588235294117649</v>
      </c>
      <c r="R117">
        <f>VLOOKUP('full data'!$A117, Sheet11!$A$2:$AF$799, MATCH('full data'!R$1, Sheet11!$A$1:$AF$1, 0), FALSE)</f>
        <v>7</v>
      </c>
      <c r="S117">
        <f>VLOOKUP('full data'!$A117, Sheet11!$A$2:$AF$799, MATCH('full data'!S$1, Sheet11!$A$1:$AF$1, 0), FALSE)</f>
        <v>10</v>
      </c>
      <c r="T117">
        <f>VLOOKUP('full data'!$A117, Sheet11!$A$2:$AF$799, MATCH('full data'!T$1, Sheet11!$A$1:$AF$1, 0), FALSE)</f>
        <v>0</v>
      </c>
      <c r="U117">
        <f>VLOOKUP('full data'!$A117, Sheet11!$A$2:$AF$799, MATCH('full data'!U$1, Sheet11!$A$1:$AF$1, 0), FALSE)</f>
        <v>0.41176470588235292</v>
      </c>
      <c r="V117">
        <f>VLOOKUP('full data'!$A117, Sheet11!$A$2:$AF$799, MATCH('full data'!V$1, Sheet11!$A$1:$AF$1, 0), FALSE)</f>
        <v>0.42436974789915971</v>
      </c>
      <c r="W117">
        <f>VLOOKUP('full data'!$A117, Sheet11!$A$2:$AF$799, MATCH('full data'!W$1, Sheet11!$A$1:$AF$1, 0), FALSE)</f>
        <v>0.51903114186851207</v>
      </c>
      <c r="X117" t="str">
        <f>VLOOKUP('full data'!$A117, Sheet11!$A$2:$AF$799, MATCH('full data'!X$1, Sheet11!$A$1:$AF$1, 0), FALSE)</f>
        <v>0</v>
      </c>
      <c r="Y117">
        <f>VLOOKUP('full data'!$A117, Sheet11!$A$2:$AF$799, MATCH('full data'!Y$1, Sheet11!$A$1:$AF$1, 0), FALSE)</f>
        <v>4</v>
      </c>
      <c r="Z117" t="str">
        <f>VLOOKUP('full data'!$A117, Sheet11!$A$2:$AF$799, MATCH('full data'!Z$1, Sheet11!$A$1:$AF$1, 0), FALSE)</f>
        <v>NFC West</v>
      </c>
      <c r="AA117" t="s">
        <v>892</v>
      </c>
      <c r="AB117">
        <f>VLOOKUP('full data'!$A117, Sheet11!$A$2:$AF$799, MATCH('full data'!AB$1, Sheet11!$A$1:$AF$1, 0), FALSE)</f>
        <v>0.26315789473684209</v>
      </c>
      <c r="AC117">
        <f>VLOOKUP('full data'!$A117, Sheet11!$A$2:$AF$799, MATCH('full data'!AC$1, Sheet11!$A$1:$AF$1, 0), FALSE)</f>
        <v>0.25</v>
      </c>
      <c r="AD117" t="str">
        <f>VLOOKUP('full data'!$A117, Sheet11!$A$2:$AF$799, MATCH('full data'!AD$1, Sheet11!$A$1:$AF$1, 0), FALSE)</f>
        <v>0</v>
      </c>
      <c r="AE117" t="str">
        <f>VLOOKUP('full data'!$A117, Sheet11!$A$2:$AF$799, MATCH('full data'!AE$1, Sheet11!$A$1:$AF$1, 0), FALSE)</f>
        <v>0</v>
      </c>
      <c r="AF117">
        <f>VLOOKUP('full data'!$A117, Sheet11!$A$2:$AF$799, MATCH('full data'!AF$1, Sheet11!$A$1:$AF$1, 0), FALSE)</f>
        <v>0.1764705882352941</v>
      </c>
      <c r="AG117">
        <f>VLOOKUP('full data'!$A117, Sheet11!$A$2:$AF$799, MATCH('full data'!AG$1, Sheet11!$A$1:$AF$1, 0), FALSE)</f>
        <v>0.5</v>
      </c>
      <c r="AH117" s="3">
        <f>VLOOKUP('full data'!$A117, Sheet11!$A$2:$AF$799, MATCH('full data'!AH$1, Sheet11!$A$1:$AF$1, 0), FALSE)</f>
        <v>6.1972778426805696E-3</v>
      </c>
      <c r="AI117" s="2">
        <f t="shared" si="1"/>
        <v>0.27211255310131549</v>
      </c>
      <c r="AJ117" s="2">
        <f>AH117/SUMIFS($AH$2:$AH$799, $B$2:$B$799, B117)</f>
        <v>4.2669995193435374E-3</v>
      </c>
      <c r="AK117">
        <f>IF(AJ117=_xlfn.MAXIFS($AJ$2:$AJ$799, $B$2:$B$799, B117, $AA$2:$AA$799, AA117), 1, 0)</f>
        <v>0</v>
      </c>
      <c r="AL117" s="2">
        <f>AJ117-AI117</f>
        <v>-0.26784555358197193</v>
      </c>
      <c r="AM117">
        <f>IF(AK117=AE117, 1, 0)</f>
        <v>0</v>
      </c>
    </row>
    <row r="118" spans="1:39" hidden="1" x14ac:dyDescent="0.45">
      <c r="A118" t="s">
        <v>774</v>
      </c>
      <c r="B118">
        <v>2021</v>
      </c>
      <c r="C118" t="s">
        <v>195</v>
      </c>
      <c r="D118" t="str">
        <f>VLOOKUP(C118, ids!$A$2:$B$37,2,FALSE)</f>
        <v>Los Angeles Chargers</v>
      </c>
      <c r="E118">
        <f>VLOOKUP('full data'!$A118, Sheet11!$A$2:$AF$799, MATCH('full data'!E$1, Sheet11!$A$1:$AF$1, 0), FALSE)</f>
        <v>17</v>
      </c>
      <c r="F118">
        <f>VLOOKUP('full data'!$A118, Sheet11!$A$2:$AF$799, MATCH('full data'!F$1, Sheet11!$A$1:$AF$1, 0), FALSE)</f>
        <v>7.0204757339235124</v>
      </c>
      <c r="G118">
        <f>VLOOKUP('full data'!$A118, Sheet11!$A$2:$AF$799, MATCH('full data'!G$1, Sheet11!$A$1:$AF$1, 0), FALSE)</f>
        <v>-0.90990361863757241</v>
      </c>
      <c r="H118">
        <f>VLOOKUP('full data'!$A118, Sheet11!$A$2:$AF$799, MATCH('full data'!H$1, Sheet11!$A$1:$AF$1, 0), FALSE)</f>
        <v>9.7850612658357328</v>
      </c>
      <c r="I118">
        <f>VLOOKUP('full data'!$A118, Sheet11!$A$2:$AF$799, MATCH('full data'!I$1, Sheet11!$A$1:$AF$1, 0), FALSE)</f>
        <v>60.764705882352942</v>
      </c>
      <c r="J118">
        <f>VLOOKUP('full data'!$A118, Sheet11!$A$2:$AF$799, MATCH('full data'!J$1, Sheet11!$A$1:$AF$1, 0), FALSE)</f>
        <v>0.88888888888888884</v>
      </c>
      <c r="K118">
        <f>VLOOKUP('full data'!$A118, Sheet11!$A$2:$AF$799, MATCH('full data'!K$1, Sheet11!$A$1:$AF$1, 0), FALSE)</f>
        <v>-12.58823529411765</v>
      </c>
      <c r="L118">
        <f>VLOOKUP('full data'!$A118, Sheet11!$A$2:$AF$799, MATCH('full data'!L$1, Sheet11!$A$1:$AF$1, 0), FALSE)</f>
        <v>0.88235294117647056</v>
      </c>
      <c r="M118">
        <f>VLOOKUP('full data'!$A118, Sheet11!$A$2:$AF$799, MATCH('full data'!M$1, Sheet11!$A$1:$AF$1, 0), FALSE)</f>
        <v>0.58823529411764708</v>
      </c>
      <c r="N118">
        <f>VLOOKUP('full data'!$A118, Sheet11!$A$2:$AF$799, MATCH('full data'!N$1, Sheet11!$A$1:$AF$1, 0), FALSE)</f>
        <v>0.6470588235294118</v>
      </c>
      <c r="O118">
        <f>VLOOKUP('full data'!$A118, Sheet11!$A$2:$AF$799, MATCH('full data'!O$1, Sheet11!$A$1:$AF$1, 0), FALSE)</f>
        <v>13.58823529411765</v>
      </c>
      <c r="P118">
        <f>VLOOKUP('full data'!$A118, Sheet11!$A$2:$AF$799, MATCH('full data'!P$1, Sheet11!$A$1:$AF$1, 0), FALSE)</f>
        <v>1.0588235294117649</v>
      </c>
      <c r="Q118">
        <f>VLOOKUP('full data'!$A118, Sheet11!$A$2:$AF$799, MATCH('full data'!Q$1, Sheet11!$A$1:$AF$1, 0), FALSE)</f>
        <v>1.2352941176470591</v>
      </c>
      <c r="R118">
        <f>VLOOKUP('full data'!$A118, Sheet11!$A$2:$AF$799, MATCH('full data'!R$1, Sheet11!$A$1:$AF$1, 0), FALSE)</f>
        <v>9</v>
      </c>
      <c r="S118">
        <f>VLOOKUP('full data'!$A118, Sheet11!$A$2:$AF$799, MATCH('full data'!S$1, Sheet11!$A$1:$AF$1, 0), FALSE)</f>
        <v>8</v>
      </c>
      <c r="T118">
        <f>VLOOKUP('full data'!$A118, Sheet11!$A$2:$AF$799, MATCH('full data'!T$1, Sheet11!$A$1:$AF$1, 0), FALSE)</f>
        <v>0</v>
      </c>
      <c r="U118">
        <f>VLOOKUP('full data'!$A118, Sheet11!$A$2:$AF$799, MATCH('full data'!U$1, Sheet11!$A$1:$AF$1, 0), FALSE)</f>
        <v>0.52941176470588236</v>
      </c>
      <c r="V118">
        <f>VLOOKUP('full data'!$A118, Sheet11!$A$2:$AF$799, MATCH('full data'!V$1, Sheet11!$A$1:$AF$1, 0), FALSE)</f>
        <v>0.5</v>
      </c>
      <c r="W118">
        <f>VLOOKUP('full data'!$A118, Sheet11!$A$2:$AF$799, MATCH('full data'!W$1, Sheet11!$A$1:$AF$1, 0), FALSE)</f>
        <v>0.51038062283737029</v>
      </c>
      <c r="X118" t="str">
        <f>VLOOKUP('full data'!$A118, Sheet11!$A$2:$AF$799, MATCH('full data'!X$1, Sheet11!$A$1:$AF$1, 0), FALSE)</f>
        <v>0</v>
      </c>
      <c r="Y118">
        <f>VLOOKUP('full data'!$A118, Sheet11!$A$2:$AF$799, MATCH('full data'!Y$1, Sheet11!$A$1:$AF$1, 0), FALSE)</f>
        <v>3</v>
      </c>
      <c r="Z118" t="str">
        <f>VLOOKUP('full data'!$A118, Sheet11!$A$2:$AF$799, MATCH('full data'!Z$1, Sheet11!$A$1:$AF$1, 0), FALSE)</f>
        <v>AFC West</v>
      </c>
      <c r="AA118" t="s">
        <v>891</v>
      </c>
      <c r="AB118">
        <f>VLOOKUP('full data'!$A118, Sheet11!$A$2:$AF$799, MATCH('full data'!AB$1, Sheet11!$A$1:$AF$1, 0), FALSE)</f>
        <v>0.1470588235294118</v>
      </c>
      <c r="AC118">
        <f>VLOOKUP('full data'!$A118, Sheet11!$A$2:$AF$799, MATCH('full data'!AC$1, Sheet11!$A$1:$AF$1, 0), FALSE)</f>
        <v>0.30303030303030298</v>
      </c>
      <c r="AD118" t="str">
        <f>VLOOKUP('full data'!$A118, Sheet11!$A$2:$AF$799, MATCH('full data'!AD$1, Sheet11!$A$1:$AF$1, 0), FALSE)</f>
        <v>0</v>
      </c>
      <c r="AE118" t="str">
        <f>VLOOKUP('full data'!$A118, Sheet11!$A$2:$AF$799, MATCH('full data'!AE$1, Sheet11!$A$1:$AF$1, 0), FALSE)</f>
        <v>0</v>
      </c>
      <c r="AF118">
        <f>VLOOKUP('full data'!$A118, Sheet11!$A$2:$AF$799, MATCH('full data'!AF$1, Sheet11!$A$1:$AF$1, 0), FALSE)</f>
        <v>0.1764705882352941</v>
      </c>
      <c r="AG118">
        <f>VLOOKUP('full data'!$A118, Sheet11!$A$2:$AF$799, MATCH('full data'!AG$1, Sheet11!$A$1:$AF$1, 0), FALSE)</f>
        <v>0.5</v>
      </c>
      <c r="AH118" s="3">
        <f>VLOOKUP('full data'!$A118, Sheet11!$A$2:$AF$799, MATCH('full data'!AH$1, Sheet11!$A$1:$AF$1, 0), FALSE)</f>
        <v>6.0055535135082883E-3</v>
      </c>
      <c r="AI118" s="2">
        <f t="shared" si="1"/>
        <v>0.16688573190438949</v>
      </c>
      <c r="AJ118" s="2">
        <f>AH118/SUMIFS($AH$2:$AH$799, $B$2:$B$799, B118)</f>
        <v>4.1349919442126588E-3</v>
      </c>
      <c r="AK118">
        <f>IF(AJ118=_xlfn.MAXIFS($AJ$2:$AJ$799, $B$2:$B$799, B118, $AA$2:$AA$799, AA118), 1, 0)</f>
        <v>0</v>
      </c>
      <c r="AL118" s="2">
        <f>AJ118-AI118</f>
        <v>-0.16275073996017683</v>
      </c>
      <c r="AM118">
        <f>IF(AK118=AE118, 1, 0)</f>
        <v>0</v>
      </c>
    </row>
    <row r="119" spans="1:39" hidden="1" x14ac:dyDescent="0.45">
      <c r="A119" t="s">
        <v>766</v>
      </c>
      <c r="B119">
        <v>2021</v>
      </c>
      <c r="C119" t="s">
        <v>60</v>
      </c>
      <c r="D119" t="str">
        <f>VLOOKUP(C119, ids!$A$2:$B$37,2,FALSE)</f>
        <v>Denver Broncos</v>
      </c>
      <c r="E119">
        <f>VLOOKUP('full data'!$A119, Sheet11!$A$2:$AF$799, MATCH('full data'!E$1, Sheet11!$A$1:$AF$1, 0), FALSE)</f>
        <v>17</v>
      </c>
      <c r="F119">
        <f>VLOOKUP('full data'!$A119, Sheet11!$A$2:$AF$799, MATCH('full data'!F$1, Sheet11!$A$1:$AF$1, 0), FALSE)</f>
        <v>2.5710341067502598</v>
      </c>
      <c r="G119">
        <f>VLOOKUP('full data'!$A119, Sheet11!$A$2:$AF$799, MATCH('full data'!G$1, Sheet11!$A$1:$AF$1, 0), FALSE)</f>
        <v>-2.0227479403764499</v>
      </c>
      <c r="H119">
        <f>VLOOKUP('full data'!$A119, Sheet11!$A$2:$AF$799, MATCH('full data'!H$1, Sheet11!$A$1:$AF$1, 0), FALSE)</f>
        <v>6.7198879710649297</v>
      </c>
      <c r="I119">
        <f>VLOOKUP('full data'!$A119, Sheet11!$A$2:$AF$799, MATCH('full data'!I$1, Sheet11!$A$1:$AF$1, 0), FALSE)</f>
        <v>41.823529411764703</v>
      </c>
      <c r="J119">
        <f>VLOOKUP('full data'!$A119, Sheet11!$A$2:$AF$799, MATCH('full data'!J$1, Sheet11!$A$1:$AF$1, 0), FALSE)</f>
        <v>0.83870967741935487</v>
      </c>
      <c r="K119">
        <f>VLOOKUP('full data'!$A119, Sheet11!$A$2:$AF$799, MATCH('full data'!K$1, Sheet11!$A$1:$AF$1, 0), FALSE)</f>
        <v>-15.47058823529412</v>
      </c>
      <c r="L119">
        <f>VLOOKUP('full data'!$A119, Sheet11!$A$2:$AF$799, MATCH('full data'!L$1, Sheet11!$A$1:$AF$1, 0), FALSE)</f>
        <v>0.52941176470588236</v>
      </c>
      <c r="M119">
        <f>VLOOKUP('full data'!$A119, Sheet11!$A$2:$AF$799, MATCH('full data'!M$1, Sheet11!$A$1:$AF$1, 0), FALSE)</f>
        <v>0.35294117647058831</v>
      </c>
      <c r="N119">
        <f>VLOOKUP('full data'!$A119, Sheet11!$A$2:$AF$799, MATCH('full data'!N$1, Sheet11!$A$1:$AF$1, 0), FALSE)</f>
        <v>0.76470588235294112</v>
      </c>
      <c r="O119">
        <f>VLOOKUP('full data'!$A119, Sheet11!$A$2:$AF$799, MATCH('full data'!O$1, Sheet11!$A$1:$AF$1, 0), FALSE)</f>
        <v>14.647058823529409</v>
      </c>
      <c r="P119">
        <f>VLOOKUP('full data'!$A119, Sheet11!$A$2:$AF$799, MATCH('full data'!P$1, Sheet11!$A$1:$AF$1, 0), FALSE)</f>
        <v>0.88235294117647056</v>
      </c>
      <c r="Q119">
        <f>VLOOKUP('full data'!$A119, Sheet11!$A$2:$AF$799, MATCH('full data'!Q$1, Sheet11!$A$1:$AF$1, 0), FALSE)</f>
        <v>1.117647058823529</v>
      </c>
      <c r="R119">
        <f>VLOOKUP('full data'!$A119, Sheet11!$A$2:$AF$799, MATCH('full data'!R$1, Sheet11!$A$1:$AF$1, 0), FALSE)</f>
        <v>7</v>
      </c>
      <c r="S119">
        <f>VLOOKUP('full data'!$A119, Sheet11!$A$2:$AF$799, MATCH('full data'!S$1, Sheet11!$A$1:$AF$1, 0), FALSE)</f>
        <v>10</v>
      </c>
      <c r="T119">
        <f>VLOOKUP('full data'!$A119, Sheet11!$A$2:$AF$799, MATCH('full data'!T$1, Sheet11!$A$1:$AF$1, 0), FALSE)</f>
        <v>0</v>
      </c>
      <c r="U119">
        <f>VLOOKUP('full data'!$A119, Sheet11!$A$2:$AF$799, MATCH('full data'!U$1, Sheet11!$A$1:$AF$1, 0), FALSE)</f>
        <v>0.41176470588235292</v>
      </c>
      <c r="V119">
        <f>VLOOKUP('full data'!$A119, Sheet11!$A$2:$AF$799, MATCH('full data'!V$1, Sheet11!$A$1:$AF$1, 0), FALSE)</f>
        <v>0.35714285714285721</v>
      </c>
      <c r="W119">
        <f>VLOOKUP('full data'!$A119, Sheet11!$A$2:$AF$799, MATCH('full data'!W$1, Sheet11!$A$1:$AF$1, 0), FALSE)</f>
        <v>0.48442906574394462</v>
      </c>
      <c r="X119" t="str">
        <f>VLOOKUP('full data'!$A119, Sheet11!$A$2:$AF$799, MATCH('full data'!X$1, Sheet11!$A$1:$AF$1, 0), FALSE)</f>
        <v>0</v>
      </c>
      <c r="Y119">
        <f>VLOOKUP('full data'!$A119, Sheet11!$A$2:$AF$799, MATCH('full data'!Y$1, Sheet11!$A$1:$AF$1, 0), FALSE)</f>
        <v>4</v>
      </c>
      <c r="Z119" t="str">
        <f>VLOOKUP('full data'!$A119, Sheet11!$A$2:$AF$799, MATCH('full data'!Z$1, Sheet11!$A$1:$AF$1, 0), FALSE)</f>
        <v>AFC West</v>
      </c>
      <c r="AA119" t="s">
        <v>891</v>
      </c>
      <c r="AB119">
        <f>VLOOKUP('full data'!$A119, Sheet11!$A$2:$AF$799, MATCH('full data'!AB$1, Sheet11!$A$1:$AF$1, 0), FALSE)</f>
        <v>0.30434782608695649</v>
      </c>
      <c r="AC119">
        <f>VLOOKUP('full data'!$A119, Sheet11!$A$2:$AF$799, MATCH('full data'!AC$1, Sheet11!$A$1:$AF$1, 0), FALSE)</f>
        <v>0.3</v>
      </c>
      <c r="AD119" t="str">
        <f>VLOOKUP('full data'!$A119, Sheet11!$A$2:$AF$799, MATCH('full data'!AD$1, Sheet11!$A$1:$AF$1, 0), FALSE)</f>
        <v>0</v>
      </c>
      <c r="AE119" t="str">
        <f>VLOOKUP('full data'!$A119, Sheet11!$A$2:$AF$799, MATCH('full data'!AE$1, Sheet11!$A$1:$AF$1, 0), FALSE)</f>
        <v>0</v>
      </c>
      <c r="AF119">
        <f>VLOOKUP('full data'!$A119, Sheet11!$A$2:$AF$799, MATCH('full data'!AF$1, Sheet11!$A$1:$AF$1, 0), FALSE)</f>
        <v>0.35294117647058831</v>
      </c>
      <c r="AG119">
        <f>VLOOKUP('full data'!$A119, Sheet11!$A$2:$AF$799, MATCH('full data'!AG$1, Sheet11!$A$1:$AF$1, 0), FALSE)</f>
        <v>0.5</v>
      </c>
      <c r="AH119" s="3">
        <f>VLOOKUP('full data'!$A119, Sheet11!$A$2:$AF$799, MATCH('full data'!AH$1, Sheet11!$A$1:$AF$1, 0), FALSE)</f>
        <v>4.9378222245663348E-3</v>
      </c>
      <c r="AI119" s="2">
        <f t="shared" si="1"/>
        <v>0.16688573190438949</v>
      </c>
      <c r="AJ119" s="2">
        <f>AH119/SUMIFS($AH$2:$AH$799, $B$2:$B$799, B119)</f>
        <v>3.3998290206906246E-3</v>
      </c>
      <c r="AK119">
        <f>IF(AJ119=_xlfn.MAXIFS($AJ$2:$AJ$799, $B$2:$B$799, B119, $AA$2:$AA$799, AA119), 1, 0)</f>
        <v>0</v>
      </c>
      <c r="AL119" s="2">
        <f>AJ119-AI119</f>
        <v>-0.16348590288369885</v>
      </c>
      <c r="AM119">
        <f>IF(AK119=AE119, 1, 0)</f>
        <v>0</v>
      </c>
    </row>
    <row r="120" spans="1:39" hidden="1" x14ac:dyDescent="0.45">
      <c r="A120" t="s">
        <v>759</v>
      </c>
      <c r="B120">
        <v>2021</v>
      </c>
      <c r="C120" t="s">
        <v>40</v>
      </c>
      <c r="D120" t="str">
        <f>VLOOKUP(C120, ids!$A$2:$B$37,2,FALSE)</f>
        <v>Baltimore Ravens</v>
      </c>
      <c r="E120">
        <f>VLOOKUP('full data'!$A120, Sheet11!$A$2:$AF$799, MATCH('full data'!E$1, Sheet11!$A$1:$AF$1, 0), FALSE)</f>
        <v>17</v>
      </c>
      <c r="F120">
        <f>VLOOKUP('full data'!$A120, Sheet11!$A$2:$AF$799, MATCH('full data'!F$1, Sheet11!$A$1:$AF$1, 0), FALSE)</f>
        <v>-4.3412097118558327E-2</v>
      </c>
      <c r="G120">
        <f>VLOOKUP('full data'!$A120, Sheet11!$A$2:$AF$799, MATCH('full data'!G$1, Sheet11!$A$1:$AF$1, 0), FALSE)</f>
        <v>0.61872167619661878</v>
      </c>
      <c r="H120">
        <f>VLOOKUP('full data'!$A120, Sheet11!$A$2:$AF$799, MATCH('full data'!H$1, Sheet11!$A$1:$AF$1, 0), FALSE)</f>
        <v>5.3679865670103348</v>
      </c>
      <c r="I120">
        <f>VLOOKUP('full data'!$A120, Sheet11!$A$2:$AF$799, MATCH('full data'!I$1, Sheet11!$A$1:$AF$1, 0), FALSE)</f>
        <v>50.117647058823529</v>
      </c>
      <c r="J120">
        <f>VLOOKUP('full data'!$A120, Sheet11!$A$2:$AF$799, MATCH('full data'!J$1, Sheet11!$A$1:$AF$1, 0), FALSE)</f>
        <v>0.94594594594594594</v>
      </c>
      <c r="K120">
        <f>VLOOKUP('full data'!$A120, Sheet11!$A$2:$AF$799, MATCH('full data'!K$1, Sheet11!$A$1:$AF$1, 0), FALSE)</f>
        <v>-18</v>
      </c>
      <c r="L120">
        <f>VLOOKUP('full data'!$A120, Sheet11!$A$2:$AF$799, MATCH('full data'!L$1, Sheet11!$A$1:$AF$1, 0), FALSE)</f>
        <v>1.0588235294117649</v>
      </c>
      <c r="M120">
        <f>VLOOKUP('full data'!$A120, Sheet11!$A$2:$AF$799, MATCH('full data'!M$1, Sheet11!$A$1:$AF$1, 0), FALSE)</f>
        <v>0.35294117647058831</v>
      </c>
      <c r="N120">
        <f>VLOOKUP('full data'!$A120, Sheet11!$A$2:$AF$799, MATCH('full data'!N$1, Sheet11!$A$1:$AF$1, 0), FALSE)</f>
        <v>0.52941176470588236</v>
      </c>
      <c r="O120">
        <f>VLOOKUP('full data'!$A120, Sheet11!$A$2:$AF$799, MATCH('full data'!O$1, Sheet11!$A$1:$AF$1, 0), FALSE)</f>
        <v>13.352941176470591</v>
      </c>
      <c r="P120">
        <f>VLOOKUP('full data'!$A120, Sheet11!$A$2:$AF$799, MATCH('full data'!P$1, Sheet11!$A$1:$AF$1, 0), FALSE)</f>
        <v>1.411764705882353</v>
      </c>
      <c r="Q120">
        <f>VLOOKUP('full data'!$A120, Sheet11!$A$2:$AF$799, MATCH('full data'!Q$1, Sheet11!$A$1:$AF$1, 0), FALSE)</f>
        <v>0.88235294117647056</v>
      </c>
      <c r="R120">
        <f>VLOOKUP('full data'!$A120, Sheet11!$A$2:$AF$799, MATCH('full data'!R$1, Sheet11!$A$1:$AF$1, 0), FALSE)</f>
        <v>8</v>
      </c>
      <c r="S120">
        <f>VLOOKUP('full data'!$A120, Sheet11!$A$2:$AF$799, MATCH('full data'!S$1, Sheet11!$A$1:$AF$1, 0), FALSE)</f>
        <v>9</v>
      </c>
      <c r="T120">
        <f>VLOOKUP('full data'!$A120, Sheet11!$A$2:$AF$799, MATCH('full data'!T$1, Sheet11!$A$1:$AF$1, 0), FALSE)</f>
        <v>0</v>
      </c>
      <c r="U120">
        <f>VLOOKUP('full data'!$A120, Sheet11!$A$2:$AF$799, MATCH('full data'!U$1, Sheet11!$A$1:$AF$1, 0), FALSE)</f>
        <v>0.47058823529411759</v>
      </c>
      <c r="V120">
        <f>VLOOKUP('full data'!$A120, Sheet11!$A$2:$AF$799, MATCH('full data'!V$1, Sheet11!$A$1:$AF$1, 0), FALSE)</f>
        <v>0.45955882352941169</v>
      </c>
      <c r="W120">
        <f>VLOOKUP('full data'!$A120, Sheet11!$A$2:$AF$799, MATCH('full data'!W$1, Sheet11!$A$1:$AF$1, 0), FALSE)</f>
        <v>0.53114186851211076</v>
      </c>
      <c r="X120" t="str">
        <f>VLOOKUP('full data'!$A120, Sheet11!$A$2:$AF$799, MATCH('full data'!X$1, Sheet11!$A$1:$AF$1, 0), FALSE)</f>
        <v>0</v>
      </c>
      <c r="Y120">
        <f>VLOOKUP('full data'!$A120, Sheet11!$A$2:$AF$799, MATCH('full data'!Y$1, Sheet11!$A$1:$AF$1, 0), FALSE)</f>
        <v>4</v>
      </c>
      <c r="Z120" t="str">
        <f>VLOOKUP('full data'!$A120, Sheet11!$A$2:$AF$799, MATCH('full data'!Z$1, Sheet11!$A$1:$AF$1, 0), FALSE)</f>
        <v>AFC North</v>
      </c>
      <c r="AA120" t="s">
        <v>891</v>
      </c>
      <c r="AB120">
        <f>VLOOKUP('full data'!$A120, Sheet11!$A$2:$AF$799, MATCH('full data'!AB$1, Sheet11!$A$1:$AF$1, 0), FALSE)</f>
        <v>9.0909090909090912E-2</v>
      </c>
      <c r="AC120">
        <f>VLOOKUP('full data'!$A120, Sheet11!$A$2:$AF$799, MATCH('full data'!AC$1, Sheet11!$A$1:$AF$1, 0), FALSE)</f>
        <v>0.19354838709677419</v>
      </c>
      <c r="AD120" t="str">
        <f>VLOOKUP('full data'!$A120, Sheet11!$A$2:$AF$799, MATCH('full data'!AD$1, Sheet11!$A$1:$AF$1, 0), FALSE)</f>
        <v>0</v>
      </c>
      <c r="AE120" t="str">
        <f>VLOOKUP('full data'!$A120, Sheet11!$A$2:$AF$799, MATCH('full data'!AE$1, Sheet11!$A$1:$AF$1, 0), FALSE)</f>
        <v>0</v>
      </c>
      <c r="AF120">
        <f>VLOOKUP('full data'!$A120, Sheet11!$A$2:$AF$799, MATCH('full data'!AF$1, Sheet11!$A$1:$AF$1, 0), FALSE)</f>
        <v>0.3529411764705882</v>
      </c>
      <c r="AG120">
        <f>VLOOKUP('full data'!$A120, Sheet11!$A$2:$AF$799, MATCH('full data'!AG$1, Sheet11!$A$1:$AF$1, 0), FALSE)</f>
        <v>0.5</v>
      </c>
      <c r="AH120" s="3">
        <f>VLOOKUP('full data'!$A120, Sheet11!$A$2:$AF$799, MATCH('full data'!AH$1, Sheet11!$A$1:$AF$1, 0), FALSE)</f>
        <v>2.661733783567074E-3</v>
      </c>
      <c r="AI120" s="2">
        <f t="shared" si="1"/>
        <v>0.16688573190438949</v>
      </c>
      <c r="AJ120" s="2">
        <f>AH120/SUMIFS($AH$2:$AH$799, $B$2:$B$799, B120)</f>
        <v>1.8326783248092261E-3</v>
      </c>
      <c r="AK120">
        <f>IF(AJ120=_xlfn.MAXIFS($AJ$2:$AJ$799, $B$2:$B$799, B120, $AA$2:$AA$799, AA120), 1, 0)</f>
        <v>0</v>
      </c>
      <c r="AL120" s="2">
        <f>AJ120-AI120</f>
        <v>-0.16505305357958025</v>
      </c>
      <c r="AM120">
        <f>IF(AK120=AE120, 1, 0)</f>
        <v>0</v>
      </c>
    </row>
    <row r="121" spans="1:39" hidden="1" x14ac:dyDescent="0.45">
      <c r="A121" t="s">
        <v>762</v>
      </c>
      <c r="B121">
        <v>2021</v>
      </c>
      <c r="C121" t="s">
        <v>50</v>
      </c>
      <c r="D121" t="str">
        <f>VLOOKUP(C121, ids!$A$2:$B$37,2,FALSE)</f>
        <v>Chicago Bears</v>
      </c>
      <c r="E121">
        <f>VLOOKUP('full data'!$A121, Sheet11!$A$2:$AF$799, MATCH('full data'!E$1, Sheet11!$A$1:$AF$1, 0), FALSE)</f>
        <v>17</v>
      </c>
      <c r="F121">
        <f>VLOOKUP('full data'!$A121, Sheet11!$A$2:$AF$799, MATCH('full data'!F$1, Sheet11!$A$1:$AF$1, 0), FALSE)</f>
        <v>-5.4482584430497862</v>
      </c>
      <c r="G121">
        <f>VLOOKUP('full data'!$A121, Sheet11!$A$2:$AF$799, MATCH('full data'!G$1, Sheet11!$A$1:$AF$1, 0), FALSE)</f>
        <v>-1.180687933991754</v>
      </c>
      <c r="H121">
        <f>VLOOKUP('full data'!$A121, Sheet11!$A$2:$AF$799, MATCH('full data'!H$1, Sheet11!$A$1:$AF$1, 0), FALSE)</f>
        <v>2.3413247418334411</v>
      </c>
      <c r="I121">
        <f>VLOOKUP('full data'!$A121, Sheet11!$A$2:$AF$799, MATCH('full data'!I$1, Sheet11!$A$1:$AF$1, 0), FALSE)</f>
        <v>53.764705882352942</v>
      </c>
      <c r="J121">
        <f>VLOOKUP('full data'!$A121, Sheet11!$A$2:$AF$799, MATCH('full data'!J$1, Sheet11!$A$1:$AF$1, 0), FALSE)</f>
        <v>0.8666666666666667</v>
      </c>
      <c r="K121">
        <f>VLOOKUP('full data'!$A121, Sheet11!$A$2:$AF$799, MATCH('full data'!K$1, Sheet11!$A$1:$AF$1, 0), FALSE)</f>
        <v>-25.17647058823529</v>
      </c>
      <c r="L121">
        <f>VLOOKUP('full data'!$A121, Sheet11!$A$2:$AF$799, MATCH('full data'!L$1, Sheet11!$A$1:$AF$1, 0), FALSE)</f>
        <v>1.1764705882352939</v>
      </c>
      <c r="M121">
        <f>VLOOKUP('full data'!$A121, Sheet11!$A$2:$AF$799, MATCH('full data'!M$1, Sheet11!$A$1:$AF$1, 0), FALSE)</f>
        <v>0.47058823529411759</v>
      </c>
      <c r="N121">
        <f>VLOOKUP('full data'!$A121, Sheet11!$A$2:$AF$799, MATCH('full data'!N$1, Sheet11!$A$1:$AF$1, 0), FALSE)</f>
        <v>0.47058823529411759</v>
      </c>
      <c r="O121">
        <f>VLOOKUP('full data'!$A121, Sheet11!$A$2:$AF$799, MATCH('full data'!O$1, Sheet11!$A$1:$AF$1, 0), FALSE)</f>
        <v>21.52941176470588</v>
      </c>
      <c r="P121">
        <f>VLOOKUP('full data'!$A121, Sheet11!$A$2:$AF$799, MATCH('full data'!P$1, Sheet11!$A$1:$AF$1, 0), FALSE)</f>
        <v>1.588235294117647</v>
      </c>
      <c r="Q121">
        <f>VLOOKUP('full data'!$A121, Sheet11!$A$2:$AF$799, MATCH('full data'!Q$1, Sheet11!$A$1:$AF$1, 0), FALSE)</f>
        <v>0.94117647058823528</v>
      </c>
      <c r="R121">
        <f>VLOOKUP('full data'!$A121, Sheet11!$A$2:$AF$799, MATCH('full data'!R$1, Sheet11!$A$1:$AF$1, 0), FALSE)</f>
        <v>6</v>
      </c>
      <c r="S121">
        <f>VLOOKUP('full data'!$A121, Sheet11!$A$2:$AF$799, MATCH('full data'!S$1, Sheet11!$A$1:$AF$1, 0), FALSE)</f>
        <v>11</v>
      </c>
      <c r="T121">
        <f>VLOOKUP('full data'!$A121, Sheet11!$A$2:$AF$799, MATCH('full data'!T$1, Sheet11!$A$1:$AF$1, 0), FALSE)</f>
        <v>0</v>
      </c>
      <c r="U121">
        <f>VLOOKUP('full data'!$A121, Sheet11!$A$2:$AF$799, MATCH('full data'!U$1, Sheet11!$A$1:$AF$1, 0), FALSE)</f>
        <v>0.35294117647058831</v>
      </c>
      <c r="V121">
        <f>VLOOKUP('full data'!$A121, Sheet11!$A$2:$AF$799, MATCH('full data'!V$1, Sheet11!$A$1:$AF$1, 0), FALSE)</f>
        <v>0.37254901960784309</v>
      </c>
      <c r="W121">
        <f>VLOOKUP('full data'!$A121, Sheet11!$A$2:$AF$799, MATCH('full data'!W$1, Sheet11!$A$1:$AF$1, 0), FALSE)</f>
        <v>0.52422145328719727</v>
      </c>
      <c r="X121" t="str">
        <f>VLOOKUP('full data'!$A121, Sheet11!$A$2:$AF$799, MATCH('full data'!X$1, Sheet11!$A$1:$AF$1, 0), FALSE)</f>
        <v>0</v>
      </c>
      <c r="Y121">
        <f>VLOOKUP('full data'!$A121, Sheet11!$A$2:$AF$799, MATCH('full data'!Y$1, Sheet11!$A$1:$AF$1, 0), FALSE)</f>
        <v>3</v>
      </c>
      <c r="Z121" t="str">
        <f>VLOOKUP('full data'!$A121, Sheet11!$A$2:$AF$799, MATCH('full data'!Z$1, Sheet11!$A$1:$AF$1, 0), FALSE)</f>
        <v>NFC North</v>
      </c>
      <c r="AA121" t="s">
        <v>892</v>
      </c>
      <c r="AB121">
        <f>VLOOKUP('full data'!$A121, Sheet11!$A$2:$AF$799, MATCH('full data'!AB$1, Sheet11!$A$1:$AF$1, 0), FALSE)</f>
        <v>0.15151515151515149</v>
      </c>
      <c r="AC121">
        <f>VLOOKUP('full data'!$A121, Sheet11!$A$2:$AF$799, MATCH('full data'!AC$1, Sheet11!$A$1:$AF$1, 0), FALSE)</f>
        <v>0.3888888888888889</v>
      </c>
      <c r="AD121" t="str">
        <f>VLOOKUP('full data'!$A121, Sheet11!$A$2:$AF$799, MATCH('full data'!AD$1, Sheet11!$A$1:$AF$1, 0), FALSE)</f>
        <v>0</v>
      </c>
      <c r="AE121" t="str">
        <f>VLOOKUP('full data'!$A121, Sheet11!$A$2:$AF$799, MATCH('full data'!AE$1, Sheet11!$A$1:$AF$1, 0), FALSE)</f>
        <v>0</v>
      </c>
      <c r="AF121">
        <f>VLOOKUP('full data'!$A121, Sheet11!$A$2:$AF$799, MATCH('full data'!AF$1, Sheet11!$A$1:$AF$1, 0), FALSE)</f>
        <v>0.41176470588235292</v>
      </c>
      <c r="AG121">
        <f>VLOOKUP('full data'!$A121, Sheet11!$A$2:$AF$799, MATCH('full data'!AG$1, Sheet11!$A$1:$AF$1, 0), FALSE)</f>
        <v>0.5</v>
      </c>
      <c r="AH121" s="3">
        <f>VLOOKUP('full data'!$A121, Sheet11!$A$2:$AF$799, MATCH('full data'!AH$1, Sheet11!$A$1:$AF$1, 0), FALSE)</f>
        <v>2.5008819852810069E-3</v>
      </c>
      <c r="AI121" s="2">
        <f t="shared" si="1"/>
        <v>0.27211255310131549</v>
      </c>
      <c r="AJ121" s="2">
        <f>AH121/SUMIFS($AH$2:$AH$799, $B$2:$B$799, B121)</f>
        <v>1.7219273526250718E-3</v>
      </c>
      <c r="AK121">
        <f>IF(AJ121=_xlfn.MAXIFS($AJ$2:$AJ$799, $B$2:$B$799, B121, $AA$2:$AA$799, AA121), 1, 0)</f>
        <v>0</v>
      </c>
      <c r="AL121" s="2">
        <f>AJ121-AI121</f>
        <v>-0.27039062574869044</v>
      </c>
      <c r="AM121">
        <f>IF(AK121=AE121, 1, 0)</f>
        <v>0</v>
      </c>
    </row>
    <row r="122" spans="1:39" hidden="1" x14ac:dyDescent="0.45">
      <c r="A122" t="s">
        <v>788</v>
      </c>
      <c r="B122">
        <v>2021</v>
      </c>
      <c r="C122" t="s">
        <v>108</v>
      </c>
      <c r="D122" t="str">
        <f>VLOOKUP(C122, ids!$A$2:$B$37,2,FALSE)</f>
        <v>Washigngton Redskins</v>
      </c>
      <c r="E122">
        <f>VLOOKUP('full data'!$A122, Sheet11!$A$2:$AF$799, MATCH('full data'!E$1, Sheet11!$A$1:$AF$1, 0), FALSE)</f>
        <v>17</v>
      </c>
      <c r="F122">
        <f>VLOOKUP('full data'!$A122, Sheet11!$A$2:$AF$799, MATCH('full data'!F$1, Sheet11!$A$1:$AF$1, 0), FALSE)</f>
        <v>-2.117042919923882</v>
      </c>
      <c r="G122">
        <f>VLOOKUP('full data'!$A122, Sheet11!$A$2:$AF$799, MATCH('full data'!G$1, Sheet11!$A$1:$AF$1, 0), FALSE)</f>
        <v>-0.87029444851679816</v>
      </c>
      <c r="H122">
        <f>VLOOKUP('full data'!$A122, Sheet11!$A$2:$AF$799, MATCH('full data'!H$1, Sheet11!$A$1:$AF$1, 0), FALSE)</f>
        <v>2.2217138681807191</v>
      </c>
      <c r="I122">
        <f>VLOOKUP('full data'!$A122, Sheet11!$A$2:$AF$799, MATCH('full data'!I$1, Sheet11!$A$1:$AF$1, 0), FALSE)</f>
        <v>43.705882352941167</v>
      </c>
      <c r="J122">
        <f>VLOOKUP('full data'!$A122, Sheet11!$A$2:$AF$799, MATCH('full data'!J$1, Sheet11!$A$1:$AF$1, 0), FALSE)</f>
        <v>0.84848484848484851</v>
      </c>
      <c r="K122">
        <f>VLOOKUP('full data'!$A122, Sheet11!$A$2:$AF$799, MATCH('full data'!K$1, Sheet11!$A$1:$AF$1, 0), FALSE)</f>
        <v>-17.941176470588239</v>
      </c>
      <c r="L122">
        <f>VLOOKUP('full data'!$A122, Sheet11!$A$2:$AF$799, MATCH('full data'!L$1, Sheet11!$A$1:$AF$1, 0), FALSE)</f>
        <v>0.88235294117647056</v>
      </c>
      <c r="M122">
        <f>VLOOKUP('full data'!$A122, Sheet11!$A$2:$AF$799, MATCH('full data'!M$1, Sheet11!$A$1:$AF$1, 0), FALSE)</f>
        <v>0.41176470588235292</v>
      </c>
      <c r="N122">
        <f>VLOOKUP('full data'!$A122, Sheet11!$A$2:$AF$799, MATCH('full data'!N$1, Sheet11!$A$1:$AF$1, 0), FALSE)</f>
        <v>0.6470588235294118</v>
      </c>
      <c r="O122">
        <f>VLOOKUP('full data'!$A122, Sheet11!$A$2:$AF$799, MATCH('full data'!O$1, Sheet11!$A$1:$AF$1, 0), FALSE)</f>
        <v>10.58823529411765</v>
      </c>
      <c r="P122">
        <f>VLOOKUP('full data'!$A122, Sheet11!$A$2:$AF$799, MATCH('full data'!P$1, Sheet11!$A$1:$AF$1, 0), FALSE)</f>
        <v>1.2352941176470591</v>
      </c>
      <c r="Q122">
        <f>VLOOKUP('full data'!$A122, Sheet11!$A$2:$AF$799, MATCH('full data'!Q$1, Sheet11!$A$1:$AF$1, 0), FALSE)</f>
        <v>1.0588235294117649</v>
      </c>
      <c r="R122">
        <f>VLOOKUP('full data'!$A122, Sheet11!$A$2:$AF$799, MATCH('full data'!R$1, Sheet11!$A$1:$AF$1, 0), FALSE)</f>
        <v>7</v>
      </c>
      <c r="S122">
        <f>VLOOKUP('full data'!$A122, Sheet11!$A$2:$AF$799, MATCH('full data'!S$1, Sheet11!$A$1:$AF$1, 0), FALSE)</f>
        <v>10</v>
      </c>
      <c r="T122">
        <f>VLOOKUP('full data'!$A122, Sheet11!$A$2:$AF$799, MATCH('full data'!T$1, Sheet11!$A$1:$AF$1, 0), FALSE)</f>
        <v>0</v>
      </c>
      <c r="U122">
        <f>VLOOKUP('full data'!$A122, Sheet11!$A$2:$AF$799, MATCH('full data'!U$1, Sheet11!$A$1:$AF$1, 0), FALSE)</f>
        <v>0.41176470588235292</v>
      </c>
      <c r="V122">
        <f>VLOOKUP('full data'!$A122, Sheet11!$A$2:$AF$799, MATCH('full data'!V$1, Sheet11!$A$1:$AF$1, 0), FALSE)</f>
        <v>0.42016806722689082</v>
      </c>
      <c r="W122">
        <f>VLOOKUP('full data'!$A122, Sheet11!$A$2:$AF$799, MATCH('full data'!W$1, Sheet11!$A$1:$AF$1, 0), FALSE)</f>
        <v>0.52941176470588236</v>
      </c>
      <c r="X122" t="str">
        <f>VLOOKUP('full data'!$A122, Sheet11!$A$2:$AF$799, MATCH('full data'!X$1, Sheet11!$A$1:$AF$1, 0), FALSE)</f>
        <v>0</v>
      </c>
      <c r="Y122">
        <f>VLOOKUP('full data'!$A122, Sheet11!$A$2:$AF$799, MATCH('full data'!Y$1, Sheet11!$A$1:$AF$1, 0), FALSE)</f>
        <v>3</v>
      </c>
      <c r="Z122" t="str">
        <f>VLOOKUP('full data'!$A122, Sheet11!$A$2:$AF$799, MATCH('full data'!Z$1, Sheet11!$A$1:$AF$1, 0), FALSE)</f>
        <v>NFC East</v>
      </c>
      <c r="AA122" t="s">
        <v>892</v>
      </c>
      <c r="AB122">
        <f>VLOOKUP('full data'!$A122, Sheet11!$A$2:$AF$799, MATCH('full data'!AB$1, Sheet11!$A$1:$AF$1, 0), FALSE)</f>
        <v>0.12</v>
      </c>
      <c r="AC122">
        <f>VLOOKUP('full data'!$A122, Sheet11!$A$2:$AF$799, MATCH('full data'!AC$1, Sheet11!$A$1:$AF$1, 0), FALSE)</f>
        <v>0.35</v>
      </c>
      <c r="AD122" t="str">
        <f>VLOOKUP('full data'!$A122, Sheet11!$A$2:$AF$799, MATCH('full data'!AD$1, Sheet11!$A$1:$AF$1, 0), FALSE)</f>
        <v>0</v>
      </c>
      <c r="AE122" t="str">
        <f>VLOOKUP('full data'!$A122, Sheet11!$A$2:$AF$799, MATCH('full data'!AE$1, Sheet11!$A$1:$AF$1, 0), FALSE)</f>
        <v>0</v>
      </c>
      <c r="AF122">
        <f>VLOOKUP('full data'!$A122, Sheet11!$A$2:$AF$799, MATCH('full data'!AF$1, Sheet11!$A$1:$AF$1, 0), FALSE)</f>
        <v>0.3529411764705882</v>
      </c>
      <c r="AG122">
        <f>VLOOKUP('full data'!$A122, Sheet11!$A$2:$AF$799, MATCH('full data'!AG$1, Sheet11!$A$1:$AF$1, 0), FALSE)</f>
        <v>0.5</v>
      </c>
      <c r="AH122" s="3">
        <f>VLOOKUP('full data'!$A122, Sheet11!$A$2:$AF$799, MATCH('full data'!AH$1, Sheet11!$A$1:$AF$1, 0), FALSE)</f>
        <v>1.20639834723314E-3</v>
      </c>
      <c r="AI122" s="2">
        <f t="shared" si="1"/>
        <v>0.27211255310131549</v>
      </c>
      <c r="AJ122" s="2">
        <f>AH122/SUMIFS($AH$2:$AH$799, $B$2:$B$799, B122)</f>
        <v>8.3063908032789775E-4</v>
      </c>
      <c r="AK122">
        <f>IF(AJ122=_xlfn.MAXIFS($AJ$2:$AJ$799, $B$2:$B$799, B122, $AA$2:$AA$799, AA122), 1, 0)</f>
        <v>0</v>
      </c>
      <c r="AL122" s="2">
        <f>AJ122-AI122</f>
        <v>-0.27128191402098761</v>
      </c>
      <c r="AM122">
        <f>IF(AK122=AE122, 1, 0)</f>
        <v>0</v>
      </c>
    </row>
    <row r="123" spans="1:39" hidden="1" x14ac:dyDescent="0.45">
      <c r="A123" t="s">
        <v>758</v>
      </c>
      <c r="B123">
        <v>2021</v>
      </c>
      <c r="C123" t="s">
        <v>37</v>
      </c>
      <c r="D123" t="str">
        <f>VLOOKUP(C123, ids!$A$2:$B$37,2,FALSE)</f>
        <v>Atlanta Falcons</v>
      </c>
      <c r="E123">
        <f>VLOOKUP('full data'!$A123, Sheet11!$A$2:$AF$799, MATCH('full data'!E$1, Sheet11!$A$1:$AF$1, 0), FALSE)</f>
        <v>17</v>
      </c>
      <c r="F123">
        <f>VLOOKUP('full data'!$A123, Sheet11!$A$2:$AF$799, MATCH('full data'!F$1, Sheet11!$A$1:$AF$1, 0), FALSE)</f>
        <v>-0.98907167764297343</v>
      </c>
      <c r="G123">
        <f>VLOOKUP('full data'!$A123, Sheet11!$A$2:$AF$799, MATCH('full data'!G$1, Sheet11!$A$1:$AF$1, 0), FALSE)</f>
        <v>-3.82488353426898</v>
      </c>
      <c r="H123">
        <f>VLOOKUP('full data'!$A123, Sheet11!$A$2:$AF$799, MATCH('full data'!H$1, Sheet11!$A$1:$AF$1, 0), FALSE)</f>
        <v>3.2665849917275001</v>
      </c>
      <c r="I123">
        <f>VLOOKUP('full data'!$A123, Sheet11!$A$2:$AF$799, MATCH('full data'!I$1, Sheet11!$A$1:$AF$1, 0), FALSE)</f>
        <v>44.294117647058833</v>
      </c>
      <c r="J123">
        <f>VLOOKUP('full data'!$A123, Sheet11!$A$2:$AF$799, MATCH('full data'!J$1, Sheet11!$A$1:$AF$1, 0), FALSE)</f>
        <v>0.93103448275862066</v>
      </c>
      <c r="K123">
        <f>VLOOKUP('full data'!$A123, Sheet11!$A$2:$AF$799, MATCH('full data'!K$1, Sheet11!$A$1:$AF$1, 0), FALSE)</f>
        <v>-16.117647058823529</v>
      </c>
      <c r="L123">
        <f>VLOOKUP('full data'!$A123, Sheet11!$A$2:$AF$799, MATCH('full data'!L$1, Sheet11!$A$1:$AF$1, 0), FALSE)</f>
        <v>0.88235294117647056</v>
      </c>
      <c r="M123">
        <f>VLOOKUP('full data'!$A123, Sheet11!$A$2:$AF$799, MATCH('full data'!M$1, Sheet11!$A$1:$AF$1, 0), FALSE)</f>
        <v>0.47058823529411759</v>
      </c>
      <c r="N123">
        <f>VLOOKUP('full data'!$A123, Sheet11!$A$2:$AF$799, MATCH('full data'!N$1, Sheet11!$A$1:$AF$1, 0), FALSE)</f>
        <v>0.70588235294117652</v>
      </c>
      <c r="O123">
        <f>VLOOKUP('full data'!$A123, Sheet11!$A$2:$AF$799, MATCH('full data'!O$1, Sheet11!$A$1:$AF$1, 0), FALSE)</f>
        <v>8.7058823529411757</v>
      </c>
      <c r="P123">
        <f>VLOOKUP('full data'!$A123, Sheet11!$A$2:$AF$799, MATCH('full data'!P$1, Sheet11!$A$1:$AF$1, 0), FALSE)</f>
        <v>1.2352941176470591</v>
      </c>
      <c r="Q123">
        <f>VLOOKUP('full data'!$A123, Sheet11!$A$2:$AF$799, MATCH('full data'!Q$1, Sheet11!$A$1:$AF$1, 0), FALSE)</f>
        <v>1.1764705882352939</v>
      </c>
      <c r="R123">
        <f>VLOOKUP('full data'!$A123, Sheet11!$A$2:$AF$799, MATCH('full data'!R$1, Sheet11!$A$1:$AF$1, 0), FALSE)</f>
        <v>7</v>
      </c>
      <c r="S123">
        <f>VLOOKUP('full data'!$A123, Sheet11!$A$2:$AF$799, MATCH('full data'!S$1, Sheet11!$A$1:$AF$1, 0), FALSE)</f>
        <v>10</v>
      </c>
      <c r="T123">
        <f>VLOOKUP('full data'!$A123, Sheet11!$A$2:$AF$799, MATCH('full data'!T$1, Sheet11!$A$1:$AF$1, 0), FALSE)</f>
        <v>0</v>
      </c>
      <c r="U123">
        <f>VLOOKUP('full data'!$A123, Sheet11!$A$2:$AF$799, MATCH('full data'!U$1, Sheet11!$A$1:$AF$1, 0), FALSE)</f>
        <v>0.41176470588235292</v>
      </c>
      <c r="V123">
        <f>VLOOKUP('full data'!$A123, Sheet11!$A$2:$AF$799, MATCH('full data'!V$1, Sheet11!$A$1:$AF$1, 0), FALSE)</f>
        <v>0.31512605042016811</v>
      </c>
      <c r="W123">
        <f>VLOOKUP('full data'!$A123, Sheet11!$A$2:$AF$799, MATCH('full data'!W$1, Sheet11!$A$1:$AF$1, 0), FALSE)</f>
        <v>0.47231833910034599</v>
      </c>
      <c r="X123" t="str">
        <f>VLOOKUP('full data'!$A123, Sheet11!$A$2:$AF$799, MATCH('full data'!X$1, Sheet11!$A$1:$AF$1, 0), FALSE)</f>
        <v>0</v>
      </c>
      <c r="Y123">
        <f>VLOOKUP('full data'!$A123, Sheet11!$A$2:$AF$799, MATCH('full data'!Y$1, Sheet11!$A$1:$AF$1, 0), FALSE)</f>
        <v>3</v>
      </c>
      <c r="Z123" t="str">
        <f>VLOOKUP('full data'!$A123, Sheet11!$A$2:$AF$799, MATCH('full data'!Z$1, Sheet11!$A$1:$AF$1, 0), FALSE)</f>
        <v>NFC South</v>
      </c>
      <c r="AA123" t="s">
        <v>892</v>
      </c>
      <c r="AB123">
        <f>VLOOKUP('full data'!$A123, Sheet11!$A$2:$AF$799, MATCH('full data'!AB$1, Sheet11!$A$1:$AF$1, 0), FALSE)</f>
        <v>0.14285714285714279</v>
      </c>
      <c r="AC123">
        <f>VLOOKUP('full data'!$A123, Sheet11!$A$2:$AF$799, MATCH('full data'!AC$1, Sheet11!$A$1:$AF$1, 0), FALSE)</f>
        <v>0.35714285714285721</v>
      </c>
      <c r="AD123" t="str">
        <f>VLOOKUP('full data'!$A123, Sheet11!$A$2:$AF$799, MATCH('full data'!AD$1, Sheet11!$A$1:$AF$1, 0), FALSE)</f>
        <v>0</v>
      </c>
      <c r="AE123" t="str">
        <f>VLOOKUP('full data'!$A123, Sheet11!$A$2:$AF$799, MATCH('full data'!AE$1, Sheet11!$A$1:$AF$1, 0), FALSE)</f>
        <v>0</v>
      </c>
      <c r="AF123">
        <f>VLOOKUP('full data'!$A123, Sheet11!$A$2:$AF$799, MATCH('full data'!AF$1, Sheet11!$A$1:$AF$1, 0), FALSE)</f>
        <v>0.3529411764705882</v>
      </c>
      <c r="AG123">
        <f>VLOOKUP('full data'!$A123, Sheet11!$A$2:$AF$799, MATCH('full data'!AG$1, Sheet11!$A$1:$AF$1, 0), FALSE)</f>
        <v>0.5</v>
      </c>
      <c r="AH123" s="3">
        <f>VLOOKUP('full data'!$A123, Sheet11!$A$2:$AF$799, MATCH('full data'!AH$1, Sheet11!$A$1:$AF$1, 0), FALSE)</f>
        <v>1.0862621966152149E-3</v>
      </c>
      <c r="AI123" s="2">
        <f t="shared" si="1"/>
        <v>0.27211255310131549</v>
      </c>
      <c r="AJ123" s="2">
        <f>AH123/SUMIFS($AH$2:$AH$799, $B$2:$B$799, B123)</f>
        <v>7.4792197292114959E-4</v>
      </c>
      <c r="AK123">
        <f>IF(AJ123=_xlfn.MAXIFS($AJ$2:$AJ$799, $B$2:$B$799, B123, $AA$2:$AA$799, AA123), 1, 0)</f>
        <v>0</v>
      </c>
      <c r="AL123" s="2">
        <f>AJ123-AI123</f>
        <v>-0.27136463112839432</v>
      </c>
      <c r="AM123">
        <f>IF(AK123=AE123, 1, 0)</f>
        <v>0</v>
      </c>
    </row>
    <row r="124" spans="1:39" hidden="1" x14ac:dyDescent="0.45">
      <c r="A124" t="s">
        <v>761</v>
      </c>
      <c r="B124">
        <v>2021</v>
      </c>
      <c r="C124" t="s">
        <v>48</v>
      </c>
      <c r="D124" t="str">
        <f>VLOOKUP(C124, ids!$A$2:$B$37,2,FALSE)</f>
        <v>Carolina Panthers</v>
      </c>
      <c r="E124">
        <f>VLOOKUP('full data'!$A124, Sheet11!$A$2:$AF$799, MATCH('full data'!E$1, Sheet11!$A$1:$AF$1, 0), FALSE)</f>
        <v>17</v>
      </c>
      <c r="F124">
        <f>VLOOKUP('full data'!$A124, Sheet11!$A$2:$AF$799, MATCH('full data'!F$1, Sheet11!$A$1:$AF$1, 0), FALSE)</f>
        <v>-7.7769317038192716</v>
      </c>
      <c r="G124">
        <f>VLOOKUP('full data'!$A124, Sheet11!$A$2:$AF$799, MATCH('full data'!G$1, Sheet11!$A$1:$AF$1, 0), FALSE)</f>
        <v>-1.0921768021213221</v>
      </c>
      <c r="H124">
        <f>VLOOKUP('full data'!$A124, Sheet11!$A$2:$AF$799, MATCH('full data'!H$1, Sheet11!$A$1:$AF$1, 0), FALSE)</f>
        <v>-1.7578837934045239</v>
      </c>
      <c r="I124">
        <f>VLOOKUP('full data'!$A124, Sheet11!$A$2:$AF$799, MATCH('full data'!I$1, Sheet11!$A$1:$AF$1, 0), FALSE)</f>
        <v>50.823529411764703</v>
      </c>
      <c r="J124">
        <f>VLOOKUP('full data'!$A124, Sheet11!$A$2:$AF$799, MATCH('full data'!J$1, Sheet11!$A$1:$AF$1, 0), FALSE)</f>
        <v>0.89655172413793105</v>
      </c>
      <c r="K124">
        <f>VLOOKUP('full data'!$A124, Sheet11!$A$2:$AF$799, MATCH('full data'!K$1, Sheet11!$A$1:$AF$1, 0), FALSE)</f>
        <v>-19.647058823529409</v>
      </c>
      <c r="L124">
        <f>VLOOKUP('full data'!$A124, Sheet11!$A$2:$AF$799, MATCH('full data'!L$1, Sheet11!$A$1:$AF$1, 0), FALSE)</f>
        <v>1.2352941176470591</v>
      </c>
      <c r="M124">
        <f>VLOOKUP('full data'!$A124, Sheet11!$A$2:$AF$799, MATCH('full data'!M$1, Sheet11!$A$1:$AF$1, 0), FALSE)</f>
        <v>0.41176470588235292</v>
      </c>
      <c r="N124">
        <f>VLOOKUP('full data'!$A124, Sheet11!$A$2:$AF$799, MATCH('full data'!N$1, Sheet11!$A$1:$AF$1, 0), FALSE)</f>
        <v>0.52941176470588236</v>
      </c>
      <c r="O124">
        <f>VLOOKUP('full data'!$A124, Sheet11!$A$2:$AF$799, MATCH('full data'!O$1, Sheet11!$A$1:$AF$1, 0), FALSE)</f>
        <v>17.235294117647062</v>
      </c>
      <c r="P124">
        <f>VLOOKUP('full data'!$A124, Sheet11!$A$2:$AF$799, MATCH('full data'!P$1, Sheet11!$A$1:$AF$1, 0), FALSE)</f>
        <v>1.6470588235294119</v>
      </c>
      <c r="Q124">
        <f>VLOOKUP('full data'!$A124, Sheet11!$A$2:$AF$799, MATCH('full data'!Q$1, Sheet11!$A$1:$AF$1, 0), FALSE)</f>
        <v>0.94117647058823528</v>
      </c>
      <c r="R124">
        <f>VLOOKUP('full data'!$A124, Sheet11!$A$2:$AF$799, MATCH('full data'!R$1, Sheet11!$A$1:$AF$1, 0), FALSE)</f>
        <v>5</v>
      </c>
      <c r="S124">
        <f>VLOOKUP('full data'!$A124, Sheet11!$A$2:$AF$799, MATCH('full data'!S$1, Sheet11!$A$1:$AF$1, 0), FALSE)</f>
        <v>12</v>
      </c>
      <c r="T124">
        <f>VLOOKUP('full data'!$A124, Sheet11!$A$2:$AF$799, MATCH('full data'!T$1, Sheet11!$A$1:$AF$1, 0), FALSE)</f>
        <v>0</v>
      </c>
      <c r="U124">
        <f>VLOOKUP('full data'!$A124, Sheet11!$A$2:$AF$799, MATCH('full data'!U$1, Sheet11!$A$1:$AF$1, 0), FALSE)</f>
        <v>0.29411764705882348</v>
      </c>
      <c r="V124">
        <f>VLOOKUP('full data'!$A124, Sheet11!$A$2:$AF$799, MATCH('full data'!V$1, Sheet11!$A$1:$AF$1, 0), FALSE)</f>
        <v>0.41176470588235292</v>
      </c>
      <c r="W124">
        <f>VLOOKUP('full data'!$A124, Sheet11!$A$2:$AF$799, MATCH('full data'!W$1, Sheet11!$A$1:$AF$1, 0), FALSE)</f>
        <v>0.50865051903114189</v>
      </c>
      <c r="X124" t="str">
        <f>VLOOKUP('full data'!$A124, Sheet11!$A$2:$AF$799, MATCH('full data'!X$1, Sheet11!$A$1:$AF$1, 0), FALSE)</f>
        <v>0</v>
      </c>
      <c r="Y124">
        <f>VLOOKUP('full data'!$A124, Sheet11!$A$2:$AF$799, MATCH('full data'!Y$1, Sheet11!$A$1:$AF$1, 0), FALSE)</f>
        <v>4</v>
      </c>
      <c r="Z124" t="str">
        <f>VLOOKUP('full data'!$A124, Sheet11!$A$2:$AF$799, MATCH('full data'!Z$1, Sheet11!$A$1:$AF$1, 0), FALSE)</f>
        <v>NFC South</v>
      </c>
      <c r="AA124" t="s">
        <v>892</v>
      </c>
      <c r="AB124">
        <f>VLOOKUP('full data'!$A124, Sheet11!$A$2:$AF$799, MATCH('full data'!AB$1, Sheet11!$A$1:$AF$1, 0), FALSE)</f>
        <v>0.1851851851851852</v>
      </c>
      <c r="AC124">
        <f>VLOOKUP('full data'!$A124, Sheet11!$A$2:$AF$799, MATCH('full data'!AC$1, Sheet11!$A$1:$AF$1, 0), FALSE)</f>
        <v>0.14814814814814811</v>
      </c>
      <c r="AD124" t="str">
        <f>VLOOKUP('full data'!$A124, Sheet11!$A$2:$AF$799, MATCH('full data'!AD$1, Sheet11!$A$1:$AF$1, 0), FALSE)</f>
        <v>0</v>
      </c>
      <c r="AE124" t="str">
        <f>VLOOKUP('full data'!$A124, Sheet11!$A$2:$AF$799, MATCH('full data'!AE$1, Sheet11!$A$1:$AF$1, 0), FALSE)</f>
        <v>0</v>
      </c>
      <c r="AF124">
        <f>VLOOKUP('full data'!$A124, Sheet11!$A$2:$AF$799, MATCH('full data'!AF$1, Sheet11!$A$1:$AF$1, 0), FALSE)</f>
        <v>0.41176470588235292</v>
      </c>
      <c r="AG124">
        <f>VLOOKUP('full data'!$A124, Sheet11!$A$2:$AF$799, MATCH('full data'!AG$1, Sheet11!$A$1:$AF$1, 0), FALSE)</f>
        <v>0.5</v>
      </c>
      <c r="AH124" s="3">
        <f>VLOOKUP('full data'!$A124, Sheet11!$A$2:$AF$799, MATCH('full data'!AH$1, Sheet11!$A$1:$AF$1, 0), FALSE)</f>
        <v>7.0443464278218217E-4</v>
      </c>
      <c r="AI124" s="2">
        <f t="shared" si="1"/>
        <v>0.27211255310131549</v>
      </c>
      <c r="AJ124" s="2">
        <f>AH124/SUMIFS($AH$2:$AH$799, $B$2:$B$799, B124)</f>
        <v>4.8502299855905282E-4</v>
      </c>
      <c r="AK124">
        <f>IF(AJ124=_xlfn.MAXIFS($AJ$2:$AJ$799, $B$2:$B$799, B124, $AA$2:$AA$799, AA124), 1, 0)</f>
        <v>0</v>
      </c>
      <c r="AL124" s="2">
        <f>AJ124-AI124</f>
        <v>-0.27162753010275642</v>
      </c>
      <c r="AM124">
        <f>IF(AK124=AE124, 1, 0)</f>
        <v>0</v>
      </c>
    </row>
    <row r="125" spans="1:39" hidden="1" x14ac:dyDescent="0.45">
      <c r="A125" t="s">
        <v>780</v>
      </c>
      <c r="B125">
        <v>2021</v>
      </c>
      <c r="C125" t="s">
        <v>86</v>
      </c>
      <c r="D125" t="str">
        <f>VLOOKUP(C125, ids!$A$2:$B$37,2,FALSE)</f>
        <v>New York Giants</v>
      </c>
      <c r="E125">
        <f>VLOOKUP('full data'!$A125, Sheet11!$A$2:$AF$799, MATCH('full data'!E$1, Sheet11!$A$1:$AF$1, 0), FALSE)</f>
        <v>17</v>
      </c>
      <c r="F125">
        <f>VLOOKUP('full data'!$A125, Sheet11!$A$2:$AF$799, MATCH('full data'!F$1, Sheet11!$A$1:$AF$1, 0), FALSE)</f>
        <v>-7.708350390014183</v>
      </c>
      <c r="G125">
        <f>VLOOKUP('full data'!$A125, Sheet11!$A$2:$AF$799, MATCH('full data'!G$1, Sheet11!$A$1:$AF$1, 0), FALSE)</f>
        <v>-2.0555629553763621</v>
      </c>
      <c r="H125">
        <f>VLOOKUP('full data'!$A125, Sheet11!$A$2:$AF$799, MATCH('full data'!H$1, Sheet11!$A$1:$AF$1, 0), FALSE)</f>
        <v>-1.4951744798231339</v>
      </c>
      <c r="I125">
        <f>VLOOKUP('full data'!$A125, Sheet11!$A$2:$AF$799, MATCH('full data'!I$1, Sheet11!$A$1:$AF$1, 0), FALSE)</f>
        <v>39.647058823529413</v>
      </c>
      <c r="J125">
        <f>VLOOKUP('full data'!$A125, Sheet11!$A$2:$AF$799, MATCH('full data'!J$1, Sheet11!$A$1:$AF$1, 0), FALSE)</f>
        <v>0.87878787878787878</v>
      </c>
      <c r="K125">
        <f>VLOOKUP('full data'!$A125, Sheet11!$A$2:$AF$799, MATCH('full data'!K$1, Sheet11!$A$1:$AF$1, 0), FALSE)</f>
        <v>-15.705882352941179</v>
      </c>
      <c r="L125">
        <f>VLOOKUP('full data'!$A125, Sheet11!$A$2:$AF$799, MATCH('full data'!L$1, Sheet11!$A$1:$AF$1, 0), FALSE)</f>
        <v>1.1764705882352939</v>
      </c>
      <c r="M125">
        <f>VLOOKUP('full data'!$A125, Sheet11!$A$2:$AF$799, MATCH('full data'!M$1, Sheet11!$A$1:$AF$1, 0), FALSE)</f>
        <v>0.41176470588235292</v>
      </c>
      <c r="N125">
        <f>VLOOKUP('full data'!$A125, Sheet11!$A$2:$AF$799, MATCH('full data'!N$1, Sheet11!$A$1:$AF$1, 0), FALSE)</f>
        <v>0.88235294117647056</v>
      </c>
      <c r="O125">
        <f>VLOOKUP('full data'!$A125, Sheet11!$A$2:$AF$799, MATCH('full data'!O$1, Sheet11!$A$1:$AF$1, 0), FALSE)</f>
        <v>12.058823529411759</v>
      </c>
      <c r="P125">
        <f>VLOOKUP('full data'!$A125, Sheet11!$A$2:$AF$799, MATCH('full data'!P$1, Sheet11!$A$1:$AF$1, 0), FALSE)</f>
        <v>1.6470588235294119</v>
      </c>
      <c r="Q125">
        <f>VLOOKUP('full data'!$A125, Sheet11!$A$2:$AF$799, MATCH('full data'!Q$1, Sheet11!$A$1:$AF$1, 0), FALSE)</f>
        <v>1.2941176470588229</v>
      </c>
      <c r="R125">
        <f>VLOOKUP('full data'!$A125, Sheet11!$A$2:$AF$799, MATCH('full data'!R$1, Sheet11!$A$1:$AF$1, 0), FALSE)</f>
        <v>4</v>
      </c>
      <c r="S125">
        <f>VLOOKUP('full data'!$A125, Sheet11!$A$2:$AF$799, MATCH('full data'!S$1, Sheet11!$A$1:$AF$1, 0), FALSE)</f>
        <v>13</v>
      </c>
      <c r="T125">
        <f>VLOOKUP('full data'!$A125, Sheet11!$A$2:$AF$799, MATCH('full data'!T$1, Sheet11!$A$1:$AF$1, 0), FALSE)</f>
        <v>0</v>
      </c>
      <c r="U125">
        <f>VLOOKUP('full data'!$A125, Sheet11!$A$2:$AF$799, MATCH('full data'!U$1, Sheet11!$A$1:$AF$1, 0), FALSE)</f>
        <v>0.23529411764705879</v>
      </c>
      <c r="V125">
        <f>VLOOKUP('full data'!$A125, Sheet11!$A$2:$AF$799, MATCH('full data'!V$1, Sheet11!$A$1:$AF$1, 0), FALSE)</f>
        <v>0.48529411764705882</v>
      </c>
      <c r="W125">
        <f>VLOOKUP('full data'!$A125, Sheet11!$A$2:$AF$799, MATCH('full data'!W$1, Sheet11!$A$1:$AF$1, 0), FALSE)</f>
        <v>0.53633217993079585</v>
      </c>
      <c r="X125" t="str">
        <f>VLOOKUP('full data'!$A125, Sheet11!$A$2:$AF$799, MATCH('full data'!X$1, Sheet11!$A$1:$AF$1, 0), FALSE)</f>
        <v>0</v>
      </c>
      <c r="Y125">
        <f>VLOOKUP('full data'!$A125, Sheet11!$A$2:$AF$799, MATCH('full data'!Y$1, Sheet11!$A$1:$AF$1, 0), FALSE)</f>
        <v>4</v>
      </c>
      <c r="Z125" t="str">
        <f>VLOOKUP('full data'!$A125, Sheet11!$A$2:$AF$799, MATCH('full data'!Z$1, Sheet11!$A$1:$AF$1, 0), FALSE)</f>
        <v>NFC East</v>
      </c>
      <c r="AA125" t="s">
        <v>892</v>
      </c>
      <c r="AB125">
        <f>VLOOKUP('full data'!$A125, Sheet11!$A$2:$AF$799, MATCH('full data'!AB$1, Sheet11!$A$1:$AF$1, 0), FALSE)</f>
        <v>0.35</v>
      </c>
      <c r="AC125">
        <f>VLOOKUP('full data'!$A125, Sheet11!$A$2:$AF$799, MATCH('full data'!AC$1, Sheet11!$A$1:$AF$1, 0), FALSE)</f>
        <v>0.12</v>
      </c>
      <c r="AD125" t="str">
        <f>VLOOKUP('full data'!$A125, Sheet11!$A$2:$AF$799, MATCH('full data'!AD$1, Sheet11!$A$1:$AF$1, 0), FALSE)</f>
        <v>0</v>
      </c>
      <c r="AE125" t="str">
        <f>VLOOKUP('full data'!$A125, Sheet11!$A$2:$AF$799, MATCH('full data'!AE$1, Sheet11!$A$1:$AF$1, 0), FALSE)</f>
        <v>0</v>
      </c>
      <c r="AF125">
        <f>VLOOKUP('full data'!$A125, Sheet11!$A$2:$AF$799, MATCH('full data'!AF$1, Sheet11!$A$1:$AF$1, 0), FALSE)</f>
        <v>0.4705882352941177</v>
      </c>
      <c r="AG125">
        <f>VLOOKUP('full data'!$A125, Sheet11!$A$2:$AF$799, MATCH('full data'!AG$1, Sheet11!$A$1:$AF$1, 0), FALSE)</f>
        <v>0.5</v>
      </c>
      <c r="AH125" s="3">
        <f>VLOOKUP('full data'!$A125, Sheet11!$A$2:$AF$799, MATCH('full data'!AH$1, Sheet11!$A$1:$AF$1, 0), FALSE)</f>
        <v>5.2901352962480945E-4</v>
      </c>
      <c r="AI125" s="2">
        <f t="shared" si="1"/>
        <v>0.27211255310131549</v>
      </c>
      <c r="AJ125" s="2">
        <f>AH125/SUMIFS($AH$2:$AH$799, $B$2:$B$799, B125)</f>
        <v>3.6424064467293883E-4</v>
      </c>
      <c r="AK125">
        <f>IF(AJ125=_xlfn.MAXIFS($AJ$2:$AJ$799, $B$2:$B$799, B125, $AA$2:$AA$799, AA125), 1, 0)</f>
        <v>0</v>
      </c>
      <c r="AL125" s="2">
        <f>AJ125-AI125</f>
        <v>-0.27174831245664255</v>
      </c>
      <c r="AM125">
        <f>IF(AK125=AE125, 1, 0)</f>
        <v>0</v>
      </c>
    </row>
    <row r="126" spans="1:39" hidden="1" x14ac:dyDescent="0.45">
      <c r="A126" t="s">
        <v>769</v>
      </c>
      <c r="B126">
        <v>2021</v>
      </c>
      <c r="C126" t="s">
        <v>154</v>
      </c>
      <c r="D126" t="str">
        <f>VLOOKUP(C126, ids!$A$2:$B$37,2,FALSE)</f>
        <v>Houston Texans</v>
      </c>
      <c r="E126">
        <f>VLOOKUP('full data'!$A126, Sheet11!$A$2:$AF$799, MATCH('full data'!E$1, Sheet11!$A$1:$AF$1, 0), FALSE)</f>
        <v>17</v>
      </c>
      <c r="F126">
        <f>VLOOKUP('full data'!$A126, Sheet11!$A$2:$AF$799, MATCH('full data'!F$1, Sheet11!$A$1:$AF$1, 0), FALSE)</f>
        <v>-3.553631949306757</v>
      </c>
      <c r="G126">
        <f>VLOOKUP('full data'!$A126, Sheet11!$A$2:$AF$799, MATCH('full data'!G$1, Sheet11!$A$1:$AF$1, 0), FALSE)</f>
        <v>-3.9093162867973761</v>
      </c>
      <c r="H126">
        <f>VLOOKUP('full data'!$A126, Sheet11!$A$2:$AF$799, MATCH('full data'!H$1, Sheet11!$A$1:$AF$1, 0), FALSE)</f>
        <v>0.95632957564162235</v>
      </c>
      <c r="I126">
        <f>VLOOKUP('full data'!$A126, Sheet11!$A$2:$AF$799, MATCH('full data'!I$1, Sheet11!$A$1:$AF$1, 0), FALSE)</f>
        <v>57.529411764705877</v>
      </c>
      <c r="J126">
        <f>VLOOKUP('full data'!$A126, Sheet11!$A$2:$AF$799, MATCH('full data'!J$1, Sheet11!$A$1:$AF$1, 0), FALSE)</f>
        <v>0.77777777777777779</v>
      </c>
      <c r="K126">
        <f>VLOOKUP('full data'!$A126, Sheet11!$A$2:$AF$799, MATCH('full data'!K$1, Sheet11!$A$1:$AF$1, 0), FALSE)</f>
        <v>-19.117647058823529</v>
      </c>
      <c r="L126">
        <f>VLOOKUP('full data'!$A126, Sheet11!$A$2:$AF$799, MATCH('full data'!L$1, Sheet11!$A$1:$AF$1, 0), FALSE)</f>
        <v>0.88235294117647056</v>
      </c>
      <c r="M126">
        <f>VLOOKUP('full data'!$A126, Sheet11!$A$2:$AF$799, MATCH('full data'!M$1, Sheet11!$A$1:$AF$1, 0), FALSE)</f>
        <v>0.47058823529411759</v>
      </c>
      <c r="N126">
        <f>VLOOKUP('full data'!$A126, Sheet11!$A$2:$AF$799, MATCH('full data'!N$1, Sheet11!$A$1:$AF$1, 0), FALSE)</f>
        <v>1</v>
      </c>
      <c r="O126">
        <f>VLOOKUP('full data'!$A126, Sheet11!$A$2:$AF$799, MATCH('full data'!O$1, Sheet11!$A$1:$AF$1, 0), FALSE)</f>
        <v>13.23529411764706</v>
      </c>
      <c r="P126">
        <f>VLOOKUP('full data'!$A126, Sheet11!$A$2:$AF$799, MATCH('full data'!P$1, Sheet11!$A$1:$AF$1, 0), FALSE)</f>
        <v>1</v>
      </c>
      <c r="Q126">
        <f>VLOOKUP('full data'!$A126, Sheet11!$A$2:$AF$799, MATCH('full data'!Q$1, Sheet11!$A$1:$AF$1, 0), FALSE)</f>
        <v>1.470588235294118</v>
      </c>
      <c r="R126">
        <f>VLOOKUP('full data'!$A126, Sheet11!$A$2:$AF$799, MATCH('full data'!R$1, Sheet11!$A$1:$AF$1, 0), FALSE)</f>
        <v>4</v>
      </c>
      <c r="S126">
        <f>VLOOKUP('full data'!$A126, Sheet11!$A$2:$AF$799, MATCH('full data'!S$1, Sheet11!$A$1:$AF$1, 0), FALSE)</f>
        <v>13</v>
      </c>
      <c r="T126">
        <f>VLOOKUP('full data'!$A126, Sheet11!$A$2:$AF$799, MATCH('full data'!T$1, Sheet11!$A$1:$AF$1, 0), FALSE)</f>
        <v>0</v>
      </c>
      <c r="U126">
        <f>VLOOKUP('full data'!$A126, Sheet11!$A$2:$AF$799, MATCH('full data'!U$1, Sheet11!$A$1:$AF$1, 0), FALSE)</f>
        <v>0.23529411764705879</v>
      </c>
      <c r="V126">
        <f>VLOOKUP('full data'!$A126, Sheet11!$A$2:$AF$799, MATCH('full data'!V$1, Sheet11!$A$1:$AF$1, 0), FALSE)</f>
        <v>0.39705882352941169</v>
      </c>
      <c r="W126">
        <f>VLOOKUP('full data'!$A126, Sheet11!$A$2:$AF$799, MATCH('full data'!W$1, Sheet11!$A$1:$AF$1, 0), FALSE)</f>
        <v>0.4982698961937716</v>
      </c>
      <c r="X126" t="str">
        <f>VLOOKUP('full data'!$A126, Sheet11!$A$2:$AF$799, MATCH('full data'!X$1, Sheet11!$A$1:$AF$1, 0), FALSE)</f>
        <v>0</v>
      </c>
      <c r="Y126">
        <f>VLOOKUP('full data'!$A126, Sheet11!$A$2:$AF$799, MATCH('full data'!Y$1, Sheet11!$A$1:$AF$1, 0), FALSE)</f>
        <v>3</v>
      </c>
      <c r="Z126" t="str">
        <f>VLOOKUP('full data'!$A126, Sheet11!$A$2:$AF$799, MATCH('full data'!Z$1, Sheet11!$A$1:$AF$1, 0), FALSE)</f>
        <v>AFC South</v>
      </c>
      <c r="AA126" t="s">
        <v>891</v>
      </c>
      <c r="AB126">
        <f>VLOOKUP('full data'!$A126, Sheet11!$A$2:$AF$799, MATCH('full data'!AB$1, Sheet11!$A$1:$AF$1, 0), FALSE)</f>
        <v>0.16666666666666671</v>
      </c>
      <c r="AC126">
        <f>VLOOKUP('full data'!$A126, Sheet11!$A$2:$AF$799, MATCH('full data'!AC$1, Sheet11!$A$1:$AF$1, 0), FALSE)</f>
        <v>0.32142857142857151</v>
      </c>
      <c r="AD126" t="str">
        <f>VLOOKUP('full data'!$A126, Sheet11!$A$2:$AF$799, MATCH('full data'!AD$1, Sheet11!$A$1:$AF$1, 0), FALSE)</f>
        <v>0</v>
      </c>
      <c r="AE126" t="str">
        <f>VLOOKUP('full data'!$A126, Sheet11!$A$2:$AF$799, MATCH('full data'!AE$1, Sheet11!$A$1:$AF$1, 0), FALSE)</f>
        <v>0</v>
      </c>
      <c r="AF126">
        <f>VLOOKUP('full data'!$A126, Sheet11!$A$2:$AF$799, MATCH('full data'!AF$1, Sheet11!$A$1:$AF$1, 0), FALSE)</f>
        <v>0.1176470588235294</v>
      </c>
      <c r="AG126">
        <f>VLOOKUP('full data'!$A126, Sheet11!$A$2:$AF$799, MATCH('full data'!AG$1, Sheet11!$A$1:$AF$1, 0), FALSE)</f>
        <v>0.5</v>
      </c>
      <c r="AH126" s="3">
        <f>VLOOKUP('full data'!$A126, Sheet11!$A$2:$AF$799, MATCH('full data'!AH$1, Sheet11!$A$1:$AF$1, 0), FALSE)</f>
        <v>2.015141187007997E-4</v>
      </c>
      <c r="AI126" s="2">
        <f t="shared" si="1"/>
        <v>0.16688573190438949</v>
      </c>
      <c r="AJ126" s="2">
        <f>AH126/SUMIFS($AH$2:$AH$799, $B$2:$B$799, B126)</f>
        <v>1.3874811965269656E-4</v>
      </c>
      <c r="AK126">
        <f>IF(AJ126=_xlfn.MAXIFS($AJ$2:$AJ$799, $B$2:$B$799, B126, $AA$2:$AA$799, AA126), 1, 0)</f>
        <v>0</v>
      </c>
      <c r="AL126" s="2">
        <f>AJ126-AI126</f>
        <v>-0.16674698378473679</v>
      </c>
      <c r="AM126">
        <f>IF(AK126=AE126, 1, 0)</f>
        <v>0</v>
      </c>
    </row>
    <row r="127" spans="1:39" hidden="1" x14ac:dyDescent="0.45">
      <c r="A127" t="s">
        <v>771</v>
      </c>
      <c r="B127">
        <v>2021</v>
      </c>
      <c r="C127" t="s">
        <v>72</v>
      </c>
      <c r="D127" t="str">
        <f>VLOOKUP(C127, ids!$A$2:$B$37,2,FALSE)</f>
        <v>Jacksonville Jaguars</v>
      </c>
      <c r="E127">
        <f>VLOOKUP('full data'!$A127, Sheet11!$A$2:$AF$799, MATCH('full data'!E$1, Sheet11!$A$1:$AF$1, 0), FALSE)</f>
        <v>17</v>
      </c>
      <c r="F127">
        <f>VLOOKUP('full data'!$A127, Sheet11!$A$2:$AF$799, MATCH('full data'!F$1, Sheet11!$A$1:$AF$1, 0), FALSE)</f>
        <v>-3.4658120723138568</v>
      </c>
      <c r="G127">
        <f>VLOOKUP('full data'!$A127, Sheet11!$A$2:$AF$799, MATCH('full data'!G$1, Sheet11!$A$1:$AF$1, 0), FALSE)</f>
        <v>-1.392004217708678</v>
      </c>
      <c r="H127">
        <f>VLOOKUP('full data'!$A127, Sheet11!$A$2:$AF$799, MATCH('full data'!H$1, Sheet11!$A$1:$AF$1, 0), FALSE)</f>
        <v>0.6678657104572906</v>
      </c>
      <c r="I127">
        <f>VLOOKUP('full data'!$A127, Sheet11!$A$2:$AF$799, MATCH('full data'!I$1, Sheet11!$A$1:$AF$1, 0), FALSE)</f>
        <v>50.352941176470587</v>
      </c>
      <c r="J127">
        <f>VLOOKUP('full data'!$A127, Sheet11!$A$2:$AF$799, MATCH('full data'!J$1, Sheet11!$A$1:$AF$1, 0), FALSE)</f>
        <v>0.77777777777777779</v>
      </c>
      <c r="K127">
        <f>VLOOKUP('full data'!$A127, Sheet11!$A$2:$AF$799, MATCH('full data'!K$1, Sheet11!$A$1:$AF$1, 0), FALSE)</f>
        <v>-14</v>
      </c>
      <c r="L127">
        <f>VLOOKUP('full data'!$A127, Sheet11!$A$2:$AF$799, MATCH('full data'!L$1, Sheet11!$A$1:$AF$1, 0), FALSE)</f>
        <v>1</v>
      </c>
      <c r="M127">
        <f>VLOOKUP('full data'!$A127, Sheet11!$A$2:$AF$799, MATCH('full data'!M$1, Sheet11!$A$1:$AF$1, 0), FALSE)</f>
        <v>0.1176470588235294</v>
      </c>
      <c r="N127">
        <f>VLOOKUP('full data'!$A127, Sheet11!$A$2:$AF$799, MATCH('full data'!N$1, Sheet11!$A$1:$AF$1, 0), FALSE)</f>
        <v>0.41176470588235292</v>
      </c>
      <c r="O127">
        <f>VLOOKUP('full data'!$A127, Sheet11!$A$2:$AF$799, MATCH('full data'!O$1, Sheet11!$A$1:$AF$1, 0), FALSE)</f>
        <v>13.882352941176469</v>
      </c>
      <c r="P127">
        <f>VLOOKUP('full data'!$A127, Sheet11!$A$2:$AF$799, MATCH('full data'!P$1, Sheet11!$A$1:$AF$1, 0), FALSE)</f>
        <v>1.529411764705882</v>
      </c>
      <c r="Q127">
        <f>VLOOKUP('full data'!$A127, Sheet11!$A$2:$AF$799, MATCH('full data'!Q$1, Sheet11!$A$1:$AF$1, 0), FALSE)</f>
        <v>0.52941176470588236</v>
      </c>
      <c r="R127">
        <f>VLOOKUP('full data'!$A127, Sheet11!$A$2:$AF$799, MATCH('full data'!R$1, Sheet11!$A$1:$AF$1, 0), FALSE)</f>
        <v>3</v>
      </c>
      <c r="S127">
        <f>VLOOKUP('full data'!$A127, Sheet11!$A$2:$AF$799, MATCH('full data'!S$1, Sheet11!$A$1:$AF$1, 0), FALSE)</f>
        <v>14</v>
      </c>
      <c r="T127">
        <f>VLOOKUP('full data'!$A127, Sheet11!$A$2:$AF$799, MATCH('full data'!T$1, Sheet11!$A$1:$AF$1, 0), FALSE)</f>
        <v>0</v>
      </c>
      <c r="U127">
        <f>VLOOKUP('full data'!$A127, Sheet11!$A$2:$AF$799, MATCH('full data'!U$1, Sheet11!$A$1:$AF$1, 0), FALSE)</f>
        <v>0.1764705882352941</v>
      </c>
      <c r="V127">
        <f>VLOOKUP('full data'!$A127, Sheet11!$A$2:$AF$799, MATCH('full data'!V$1, Sheet11!$A$1:$AF$1, 0), FALSE)</f>
        <v>0.56862745098039214</v>
      </c>
      <c r="W127">
        <f>VLOOKUP('full data'!$A127, Sheet11!$A$2:$AF$799, MATCH('full data'!W$1, Sheet11!$A$1:$AF$1, 0), FALSE)</f>
        <v>0.51211072664359858</v>
      </c>
      <c r="X127" t="str">
        <f>VLOOKUP('full data'!$A127, Sheet11!$A$2:$AF$799, MATCH('full data'!X$1, Sheet11!$A$1:$AF$1, 0), FALSE)</f>
        <v>0</v>
      </c>
      <c r="Y127">
        <f>VLOOKUP('full data'!$A127, Sheet11!$A$2:$AF$799, MATCH('full data'!Y$1, Sheet11!$A$1:$AF$1, 0), FALSE)</f>
        <v>4</v>
      </c>
      <c r="Z127" t="str">
        <f>VLOOKUP('full data'!$A127, Sheet11!$A$2:$AF$799, MATCH('full data'!Z$1, Sheet11!$A$1:$AF$1, 0), FALSE)</f>
        <v>AFC South</v>
      </c>
      <c r="AA127" t="s">
        <v>891</v>
      </c>
      <c r="AB127">
        <f>VLOOKUP('full data'!$A127, Sheet11!$A$2:$AF$799, MATCH('full data'!AB$1, Sheet11!$A$1:$AF$1, 0), FALSE)</f>
        <v>0.30769230769230771</v>
      </c>
      <c r="AC127">
        <f>VLOOKUP('full data'!$A127, Sheet11!$A$2:$AF$799, MATCH('full data'!AC$1, Sheet11!$A$1:$AF$1, 0), FALSE)</f>
        <v>0.19047619047619049</v>
      </c>
      <c r="AD127" t="str">
        <f>VLOOKUP('full data'!$A127, Sheet11!$A$2:$AF$799, MATCH('full data'!AD$1, Sheet11!$A$1:$AF$1, 0), FALSE)</f>
        <v>0</v>
      </c>
      <c r="AE127" t="str">
        <f>VLOOKUP('full data'!$A127, Sheet11!$A$2:$AF$799, MATCH('full data'!AE$1, Sheet11!$A$1:$AF$1, 0), FALSE)</f>
        <v>0</v>
      </c>
      <c r="AF127">
        <f>VLOOKUP('full data'!$A127, Sheet11!$A$2:$AF$799, MATCH('full data'!AF$1, Sheet11!$A$1:$AF$1, 0), FALSE)</f>
        <v>0.52941176470588225</v>
      </c>
      <c r="AG127">
        <f>VLOOKUP('full data'!$A127, Sheet11!$A$2:$AF$799, MATCH('full data'!AG$1, Sheet11!$A$1:$AF$1, 0), FALSE)</f>
        <v>0.5</v>
      </c>
      <c r="AH127" s="3">
        <f>VLOOKUP('full data'!$A127, Sheet11!$A$2:$AF$799, MATCH('full data'!AH$1, Sheet11!$A$1:$AF$1, 0), FALSE)</f>
        <v>1.7735703532959879E-4</v>
      </c>
      <c r="AI127" s="2">
        <f t="shared" si="1"/>
        <v>0.16688573190438949</v>
      </c>
      <c r="AJ127" s="2">
        <f>AH127/SUMIFS($AH$2:$AH$799, $B$2:$B$799, B127)</f>
        <v>1.2211529057026339E-4</v>
      </c>
      <c r="AK127">
        <f>IF(AJ127=_xlfn.MAXIFS($AJ$2:$AJ$799, $B$2:$B$799, B127, $AA$2:$AA$799, AA127), 1, 0)</f>
        <v>0</v>
      </c>
      <c r="AL127" s="2">
        <f>AJ127-AI127</f>
        <v>-0.16676361661381922</v>
      </c>
      <c r="AM127">
        <f>IF(AK127=AE127, 1, 0)</f>
        <v>0</v>
      </c>
    </row>
    <row r="128" spans="1:39" hidden="1" x14ac:dyDescent="0.45">
      <c r="A128" t="s">
        <v>781</v>
      </c>
      <c r="B128">
        <v>2021</v>
      </c>
      <c r="C128" t="s">
        <v>88</v>
      </c>
      <c r="D128" t="str">
        <f>VLOOKUP(C128, ids!$A$2:$B$37,2,FALSE)</f>
        <v>New York Jets</v>
      </c>
      <c r="E128">
        <f>VLOOKUP('full data'!$A128, Sheet11!$A$2:$AF$799, MATCH('full data'!E$1, Sheet11!$A$1:$AF$1, 0), FALSE)</f>
        <v>17</v>
      </c>
      <c r="F128">
        <f>VLOOKUP('full data'!$A128, Sheet11!$A$2:$AF$799, MATCH('full data'!F$1, Sheet11!$A$1:$AF$1, 0), FALSE)</f>
        <v>-4.4257828908177634</v>
      </c>
      <c r="G128">
        <f>VLOOKUP('full data'!$A128, Sheet11!$A$2:$AF$799, MATCH('full data'!G$1, Sheet11!$A$1:$AF$1, 0), FALSE)</f>
        <v>-0.64152088688111686</v>
      </c>
      <c r="H128">
        <f>VLOOKUP('full data'!$A128, Sheet11!$A$2:$AF$799, MATCH('full data'!H$1, Sheet11!$A$1:$AF$1, 0), FALSE)</f>
        <v>1.7696052041714661</v>
      </c>
      <c r="I128">
        <f>VLOOKUP('full data'!$A128, Sheet11!$A$2:$AF$799, MATCH('full data'!I$1, Sheet11!$A$1:$AF$1, 0), FALSE)</f>
        <v>50.588235294117638</v>
      </c>
      <c r="J128">
        <f>VLOOKUP('full data'!$A128, Sheet11!$A$2:$AF$799, MATCH('full data'!J$1, Sheet11!$A$1:$AF$1, 0), FALSE)</f>
        <v>0.77777777777777779</v>
      </c>
      <c r="K128">
        <f>VLOOKUP('full data'!$A128, Sheet11!$A$2:$AF$799, MATCH('full data'!K$1, Sheet11!$A$1:$AF$1, 0), FALSE)</f>
        <v>-24.588235294117649</v>
      </c>
      <c r="L128">
        <f>VLOOKUP('full data'!$A128, Sheet11!$A$2:$AF$799, MATCH('full data'!L$1, Sheet11!$A$1:$AF$1, 0), FALSE)</f>
        <v>1.1764705882352939</v>
      </c>
      <c r="M128">
        <f>VLOOKUP('full data'!$A128, Sheet11!$A$2:$AF$799, MATCH('full data'!M$1, Sheet11!$A$1:$AF$1, 0), FALSE)</f>
        <v>0.41176470588235292</v>
      </c>
      <c r="N128">
        <f>VLOOKUP('full data'!$A128, Sheet11!$A$2:$AF$799, MATCH('full data'!N$1, Sheet11!$A$1:$AF$1, 0), FALSE)</f>
        <v>0.41176470588235292</v>
      </c>
      <c r="O128">
        <f>VLOOKUP('full data'!$A128, Sheet11!$A$2:$AF$799, MATCH('full data'!O$1, Sheet11!$A$1:$AF$1, 0), FALSE)</f>
        <v>14.41176470588235</v>
      </c>
      <c r="P128">
        <f>VLOOKUP('full data'!$A128, Sheet11!$A$2:$AF$799, MATCH('full data'!P$1, Sheet11!$A$1:$AF$1, 0), FALSE)</f>
        <v>1.3529411764705881</v>
      </c>
      <c r="Q128">
        <f>VLOOKUP('full data'!$A128, Sheet11!$A$2:$AF$799, MATCH('full data'!Q$1, Sheet11!$A$1:$AF$1, 0), FALSE)</f>
        <v>0.82352941176470584</v>
      </c>
      <c r="R128">
        <f>VLOOKUP('full data'!$A128, Sheet11!$A$2:$AF$799, MATCH('full data'!R$1, Sheet11!$A$1:$AF$1, 0), FALSE)</f>
        <v>4</v>
      </c>
      <c r="S128">
        <f>VLOOKUP('full data'!$A128, Sheet11!$A$2:$AF$799, MATCH('full data'!S$1, Sheet11!$A$1:$AF$1, 0), FALSE)</f>
        <v>13</v>
      </c>
      <c r="T128">
        <f>VLOOKUP('full data'!$A128, Sheet11!$A$2:$AF$799, MATCH('full data'!T$1, Sheet11!$A$1:$AF$1, 0), FALSE)</f>
        <v>0</v>
      </c>
      <c r="U128">
        <f>VLOOKUP('full data'!$A128, Sheet11!$A$2:$AF$799, MATCH('full data'!U$1, Sheet11!$A$1:$AF$1, 0), FALSE)</f>
        <v>0.23529411764705879</v>
      </c>
      <c r="V128">
        <f>VLOOKUP('full data'!$A128, Sheet11!$A$2:$AF$799, MATCH('full data'!V$1, Sheet11!$A$1:$AF$1, 0), FALSE)</f>
        <v>0.4264705882352941</v>
      </c>
      <c r="W128">
        <f>VLOOKUP('full data'!$A128, Sheet11!$A$2:$AF$799, MATCH('full data'!W$1, Sheet11!$A$1:$AF$1, 0), FALSE)</f>
        <v>0.51211072664359858</v>
      </c>
      <c r="X128" t="str">
        <f>VLOOKUP('full data'!$A128, Sheet11!$A$2:$AF$799, MATCH('full data'!X$1, Sheet11!$A$1:$AF$1, 0), FALSE)</f>
        <v>0</v>
      </c>
      <c r="Y128">
        <f>VLOOKUP('full data'!$A128, Sheet11!$A$2:$AF$799, MATCH('full data'!Y$1, Sheet11!$A$1:$AF$1, 0), FALSE)</f>
        <v>4</v>
      </c>
      <c r="Z128" t="str">
        <f>VLOOKUP('full data'!$A128, Sheet11!$A$2:$AF$799, MATCH('full data'!Z$1, Sheet11!$A$1:$AF$1, 0), FALSE)</f>
        <v>AFC East</v>
      </c>
      <c r="AA128" t="s">
        <v>891</v>
      </c>
      <c r="AB128">
        <f>VLOOKUP('full data'!$A128, Sheet11!$A$2:$AF$799, MATCH('full data'!AB$1, Sheet11!$A$1:$AF$1, 0), FALSE)</f>
        <v>6.25E-2</v>
      </c>
      <c r="AC128">
        <f>VLOOKUP('full data'!$A128, Sheet11!$A$2:$AF$799, MATCH('full data'!AC$1, Sheet11!$A$1:$AF$1, 0), FALSE)</f>
        <v>0.25714285714285712</v>
      </c>
      <c r="AD128" t="str">
        <f>VLOOKUP('full data'!$A128, Sheet11!$A$2:$AF$799, MATCH('full data'!AD$1, Sheet11!$A$1:$AF$1, 0), FALSE)</f>
        <v>0</v>
      </c>
      <c r="AE128" t="str">
        <f>VLOOKUP('full data'!$A128, Sheet11!$A$2:$AF$799, MATCH('full data'!AE$1, Sheet11!$A$1:$AF$1, 0), FALSE)</f>
        <v>0</v>
      </c>
      <c r="AF128">
        <f>VLOOKUP('full data'!$A128, Sheet11!$A$2:$AF$799, MATCH('full data'!AF$1, Sheet11!$A$1:$AF$1, 0), FALSE)</f>
        <v>0.1764705882352941</v>
      </c>
      <c r="AG128">
        <f>VLOOKUP('full data'!$A128, Sheet11!$A$2:$AF$799, MATCH('full data'!AG$1, Sheet11!$A$1:$AF$1, 0), FALSE)</f>
        <v>0.5</v>
      </c>
      <c r="AH128" s="3">
        <f>VLOOKUP('full data'!$A128, Sheet11!$A$2:$AF$799, MATCH('full data'!AH$1, Sheet11!$A$1:$AF$1, 0), FALSE)</f>
        <v>1.5626906485403439E-4</v>
      </c>
      <c r="AI128" s="2">
        <f t="shared" si="1"/>
        <v>0.16688573190438949</v>
      </c>
      <c r="AJ128" s="2">
        <f>AH128/SUMIFS($AH$2:$AH$799, $B$2:$B$799, B128)</f>
        <v>1.0759563175111918E-4</v>
      </c>
      <c r="AK128">
        <f>IF(AJ128=_xlfn.MAXIFS($AJ$2:$AJ$799, $B$2:$B$799, B128, $AA$2:$AA$799, AA128), 1, 0)</f>
        <v>0</v>
      </c>
      <c r="AL128" s="2">
        <f>AJ128-AI128</f>
        <v>-0.16677813627263838</v>
      </c>
      <c r="AM128">
        <f>IF(AK128=AE128, 1, 0)</f>
        <v>0</v>
      </c>
    </row>
    <row r="129" spans="1:39" hidden="1" x14ac:dyDescent="0.45">
      <c r="A129" t="s">
        <v>767</v>
      </c>
      <c r="B129">
        <v>2021</v>
      </c>
      <c r="C129" t="s">
        <v>64</v>
      </c>
      <c r="D129" t="str">
        <f>VLOOKUP(C129, ids!$A$2:$B$37,2,FALSE)</f>
        <v>Detriot Lions</v>
      </c>
      <c r="E129">
        <f>VLOOKUP('full data'!$A129, Sheet11!$A$2:$AF$799, MATCH('full data'!E$1, Sheet11!$A$1:$AF$1, 0), FALSE)</f>
        <v>17</v>
      </c>
      <c r="F129">
        <f>VLOOKUP('full data'!$A129, Sheet11!$A$2:$AF$799, MATCH('full data'!F$1, Sheet11!$A$1:$AF$1, 0), FALSE)</f>
        <v>-1.2328040399656519</v>
      </c>
      <c r="G129">
        <f>VLOOKUP('full data'!$A129, Sheet11!$A$2:$AF$799, MATCH('full data'!G$1, Sheet11!$A$1:$AF$1, 0), FALSE)</f>
        <v>-2.2421341840059181</v>
      </c>
      <c r="H129">
        <f>VLOOKUP('full data'!$A129, Sheet11!$A$2:$AF$799, MATCH('full data'!H$1, Sheet11!$A$1:$AF$1, 0), FALSE)</f>
        <v>3.9346934964294711</v>
      </c>
      <c r="I129">
        <f>VLOOKUP('full data'!$A129, Sheet11!$A$2:$AF$799, MATCH('full data'!I$1, Sheet11!$A$1:$AF$1, 0), FALSE)</f>
        <v>48.470588235294123</v>
      </c>
      <c r="J129">
        <f>VLOOKUP('full data'!$A129, Sheet11!$A$2:$AF$799, MATCH('full data'!J$1, Sheet11!$A$1:$AF$1, 0), FALSE)</f>
        <v>0.8666666666666667</v>
      </c>
      <c r="K129">
        <f>VLOOKUP('full data'!$A129, Sheet11!$A$2:$AF$799, MATCH('full data'!K$1, Sheet11!$A$1:$AF$1, 0), FALSE)</f>
        <v>-16.82352941176471</v>
      </c>
      <c r="L129">
        <f>VLOOKUP('full data'!$A129, Sheet11!$A$2:$AF$799, MATCH('full data'!L$1, Sheet11!$A$1:$AF$1, 0), FALSE)</f>
        <v>0.82352941176470584</v>
      </c>
      <c r="M129">
        <f>VLOOKUP('full data'!$A129, Sheet11!$A$2:$AF$799, MATCH('full data'!M$1, Sheet11!$A$1:$AF$1, 0), FALSE)</f>
        <v>0.47058823529411759</v>
      </c>
      <c r="N129">
        <f>VLOOKUP('full data'!$A129, Sheet11!$A$2:$AF$799, MATCH('full data'!N$1, Sheet11!$A$1:$AF$1, 0), FALSE)</f>
        <v>0.6470588235294118</v>
      </c>
      <c r="O129">
        <f>VLOOKUP('full data'!$A129, Sheet11!$A$2:$AF$799, MATCH('full data'!O$1, Sheet11!$A$1:$AF$1, 0), FALSE)</f>
        <v>11.82352941176471</v>
      </c>
      <c r="P129">
        <f>VLOOKUP('full data'!$A129, Sheet11!$A$2:$AF$799, MATCH('full data'!P$1, Sheet11!$A$1:$AF$1, 0), FALSE)</f>
        <v>1.294117647058824</v>
      </c>
      <c r="Q129">
        <f>VLOOKUP('full data'!$A129, Sheet11!$A$2:$AF$799, MATCH('full data'!Q$1, Sheet11!$A$1:$AF$1, 0), FALSE)</f>
        <v>1.117647058823529</v>
      </c>
      <c r="R129">
        <f>VLOOKUP('full data'!$A129, Sheet11!$A$2:$AF$799, MATCH('full data'!R$1, Sheet11!$A$1:$AF$1, 0), FALSE)</f>
        <v>3</v>
      </c>
      <c r="S129">
        <f>VLOOKUP('full data'!$A129, Sheet11!$A$2:$AF$799, MATCH('full data'!S$1, Sheet11!$A$1:$AF$1, 0), FALSE)</f>
        <v>13</v>
      </c>
      <c r="T129">
        <f>VLOOKUP('full data'!$A129, Sheet11!$A$2:$AF$799, MATCH('full data'!T$1, Sheet11!$A$1:$AF$1, 0), FALSE)</f>
        <v>1</v>
      </c>
      <c r="U129">
        <f>VLOOKUP('full data'!$A129, Sheet11!$A$2:$AF$799, MATCH('full data'!U$1, Sheet11!$A$1:$AF$1, 0), FALSE)</f>
        <v>0.20588235294117649</v>
      </c>
      <c r="V129">
        <f>VLOOKUP('full data'!$A129, Sheet11!$A$2:$AF$799, MATCH('full data'!V$1, Sheet11!$A$1:$AF$1, 0), FALSE)</f>
        <v>0.62745098039215685</v>
      </c>
      <c r="W129">
        <f>VLOOKUP('full data'!$A129, Sheet11!$A$2:$AF$799, MATCH('full data'!W$1, Sheet11!$A$1:$AF$1, 0), FALSE)</f>
        <v>0.52768166089965396</v>
      </c>
      <c r="X129" t="str">
        <f>VLOOKUP('full data'!$A129, Sheet11!$A$2:$AF$799, MATCH('full data'!X$1, Sheet11!$A$1:$AF$1, 0), FALSE)</f>
        <v>0</v>
      </c>
      <c r="Y129">
        <f>VLOOKUP('full data'!$A129, Sheet11!$A$2:$AF$799, MATCH('full data'!Y$1, Sheet11!$A$1:$AF$1, 0), FALSE)</f>
        <v>4</v>
      </c>
      <c r="Z129" t="str">
        <f>VLOOKUP('full data'!$A129, Sheet11!$A$2:$AF$799, MATCH('full data'!Z$1, Sheet11!$A$1:$AF$1, 0), FALSE)</f>
        <v>NFC North</v>
      </c>
      <c r="AA129" t="s">
        <v>892</v>
      </c>
      <c r="AB129">
        <f>VLOOKUP('full data'!$A129, Sheet11!$A$2:$AF$799, MATCH('full data'!AB$1, Sheet11!$A$1:$AF$1, 0), FALSE)</f>
        <v>0.169811320754717</v>
      </c>
      <c r="AC129">
        <f>VLOOKUP('full data'!$A129, Sheet11!$A$2:$AF$799, MATCH('full data'!AC$1, Sheet11!$A$1:$AF$1, 0), FALSE)</f>
        <v>0.24590163934426229</v>
      </c>
      <c r="AD129" t="str">
        <f>VLOOKUP('full data'!$A129, Sheet11!$A$2:$AF$799, MATCH('full data'!AD$1, Sheet11!$A$1:$AF$1, 0), FALSE)</f>
        <v>0</v>
      </c>
      <c r="AE129" t="str">
        <f>VLOOKUP('full data'!$A129, Sheet11!$A$2:$AF$799, MATCH('full data'!AE$1, Sheet11!$A$1:$AF$1, 0), FALSE)</f>
        <v>0</v>
      </c>
      <c r="AF129">
        <f>VLOOKUP('full data'!$A129, Sheet11!$A$2:$AF$799, MATCH('full data'!AF$1, Sheet11!$A$1:$AF$1, 0), FALSE)</f>
        <v>0.47058823529411759</v>
      </c>
      <c r="AG129">
        <f>VLOOKUP('full data'!$A129, Sheet11!$A$2:$AF$799, MATCH('full data'!AG$1, Sheet11!$A$1:$AF$1, 0), FALSE)</f>
        <v>0.5</v>
      </c>
      <c r="AH129" s="3">
        <f>VLOOKUP('full data'!$A129, Sheet11!$A$2:$AF$799, MATCH('full data'!AH$1, Sheet11!$A$1:$AF$1, 0), FALSE)</f>
        <v>1.0576114807737581E-4</v>
      </c>
      <c r="AI129" s="2">
        <f t="shared" si="1"/>
        <v>0.27211255310131549</v>
      </c>
      <c r="AJ129" s="2">
        <f>AH129/SUMIFS($AH$2:$AH$799, $B$2:$B$799, B129)</f>
        <v>7.2819515191557962E-5</v>
      </c>
      <c r="AK129">
        <f>IF(AJ129=_xlfn.MAXIFS($AJ$2:$AJ$799, $B$2:$B$799, B129, $AA$2:$AA$799, AA129), 1, 0)</f>
        <v>0</v>
      </c>
      <c r="AL129" s="2">
        <f>AJ129-AI129</f>
        <v>-0.27203973358612393</v>
      </c>
      <c r="AM129">
        <f>IF(AK129=AE129, 1, 0)</f>
        <v>0</v>
      </c>
    </row>
    <row r="130" spans="1:39" x14ac:dyDescent="0.45">
      <c r="A130" t="s">
        <v>740</v>
      </c>
      <c r="B130">
        <v>2020</v>
      </c>
      <c r="C130" t="s">
        <v>74</v>
      </c>
      <c r="D130" t="str">
        <f>VLOOKUP(C130, ids!$A$2:$B$37,2,FALSE)</f>
        <v>Kansas City Chiefs</v>
      </c>
      <c r="E130">
        <f>VLOOKUP('full data'!$A130, Sheet11!$A$2:$AF$799, MATCH('full data'!E$1, Sheet11!$A$1:$AF$1, 0), FALSE)</f>
        <v>16</v>
      </c>
      <c r="F130">
        <f>VLOOKUP('full data'!$A130, Sheet11!$A$2:$AF$799, MATCH('full data'!F$1, Sheet11!$A$1:$AF$1, 0), FALSE)</f>
        <v>12.6208216099573</v>
      </c>
      <c r="G130">
        <f>VLOOKUP('full data'!$A130, Sheet11!$A$2:$AF$799, MATCH('full data'!G$1, Sheet11!$A$1:$AF$1, 0), FALSE)</f>
        <v>-5.9020342709623141E-2</v>
      </c>
      <c r="H130">
        <f>VLOOKUP('full data'!$A130, Sheet11!$A$2:$AF$799, MATCH('full data'!H$1, Sheet11!$A$1:$AF$1, 0), FALSE)</f>
        <v>14.987485125867501</v>
      </c>
      <c r="I130">
        <f>VLOOKUP('full data'!$A130, Sheet11!$A$2:$AF$799, MATCH('full data'!I$1, Sheet11!$A$1:$AF$1, 0), FALSE)</f>
        <v>57.4375</v>
      </c>
      <c r="J130">
        <f>VLOOKUP('full data'!$A130, Sheet11!$A$2:$AF$799, MATCH('full data'!J$1, Sheet11!$A$1:$AF$1, 0), FALSE)</f>
        <v>0.92592592592592593</v>
      </c>
      <c r="K130">
        <f>VLOOKUP('full data'!$A130, Sheet11!$A$2:$AF$799, MATCH('full data'!K$1, Sheet11!$A$1:$AF$1, 0), FALSE)</f>
        <v>-9.4375</v>
      </c>
      <c r="L130">
        <f>VLOOKUP('full data'!$A130, Sheet11!$A$2:$AF$799, MATCH('full data'!L$1, Sheet11!$A$1:$AF$1, 0), FALSE)</f>
        <v>0.4375</v>
      </c>
      <c r="M130">
        <f>VLOOKUP('full data'!$A130, Sheet11!$A$2:$AF$799, MATCH('full data'!M$1, Sheet11!$A$1:$AF$1, 0), FALSE)</f>
        <v>0.375</v>
      </c>
      <c r="N130">
        <f>VLOOKUP('full data'!$A130, Sheet11!$A$2:$AF$799, MATCH('full data'!N$1, Sheet11!$A$1:$AF$1, 0), FALSE)</f>
        <v>1</v>
      </c>
      <c r="O130">
        <f>VLOOKUP('full data'!$A130, Sheet11!$A$2:$AF$799, MATCH('full data'!O$1, Sheet11!$A$1:$AF$1, 0), FALSE)</f>
        <v>11.8125</v>
      </c>
      <c r="P130">
        <f>VLOOKUP('full data'!$A130, Sheet11!$A$2:$AF$799, MATCH('full data'!P$1, Sheet11!$A$1:$AF$1, 0), FALSE)</f>
        <v>0.625</v>
      </c>
      <c r="Q130">
        <f>VLOOKUP('full data'!$A130, Sheet11!$A$2:$AF$799, MATCH('full data'!Q$1, Sheet11!$A$1:$AF$1, 0), FALSE)</f>
        <v>1.375</v>
      </c>
      <c r="R130">
        <f>VLOOKUP('full data'!$A130, Sheet11!$A$2:$AF$799, MATCH('full data'!R$1, Sheet11!$A$1:$AF$1, 0), FALSE)</f>
        <v>14</v>
      </c>
      <c r="S130">
        <f>VLOOKUP('full data'!$A130, Sheet11!$A$2:$AF$799, MATCH('full data'!S$1, Sheet11!$A$1:$AF$1, 0), FALSE)</f>
        <v>2</v>
      </c>
      <c r="T130">
        <f>VLOOKUP('full data'!$A130, Sheet11!$A$2:$AF$799, MATCH('full data'!T$1, Sheet11!$A$1:$AF$1, 0), FALSE)</f>
        <v>0</v>
      </c>
      <c r="U130">
        <f>VLOOKUP('full data'!$A130, Sheet11!$A$2:$AF$799, MATCH('full data'!U$1, Sheet11!$A$1:$AF$1, 0), FALSE)</f>
        <v>0.875</v>
      </c>
      <c r="V130">
        <f>VLOOKUP('full data'!$A130, Sheet11!$A$2:$AF$799, MATCH('full data'!V$1, Sheet11!$A$1:$AF$1, 0), FALSE)</f>
        <v>0.4642857142857143</v>
      </c>
      <c r="W130">
        <f>VLOOKUP('full data'!$A130, Sheet11!$A$2:$AF$799, MATCH('full data'!W$1, Sheet11!$A$1:$AF$1, 0), FALSE)</f>
        <v>0.46484375</v>
      </c>
      <c r="X130" t="str">
        <f>VLOOKUP('full data'!$A130, Sheet11!$A$2:$AF$799, MATCH('full data'!X$1, Sheet11!$A$1:$AF$1, 0), FALSE)</f>
        <v>1</v>
      </c>
      <c r="Y130">
        <f>VLOOKUP('full data'!$A130, Sheet11!$A$2:$AF$799, MATCH('full data'!Y$1, Sheet11!$A$1:$AF$1, 0), FALSE)</f>
        <v>1</v>
      </c>
      <c r="Z130" t="str">
        <f>VLOOKUP('full data'!$A130, Sheet11!$A$2:$AF$799, MATCH('full data'!Z$1, Sheet11!$A$1:$AF$1, 0), FALSE)</f>
        <v>AFC West</v>
      </c>
      <c r="AA130" t="s">
        <v>891</v>
      </c>
      <c r="AB130">
        <f>VLOOKUP('full data'!$A130, Sheet11!$A$2:$AF$799, MATCH('full data'!AB$1, Sheet11!$A$1:$AF$1, 0), FALSE)</f>
        <v>0.17391304347826089</v>
      </c>
      <c r="AC130">
        <f>VLOOKUP('full data'!$A130, Sheet11!$A$2:$AF$799, MATCH('full data'!AC$1, Sheet11!$A$1:$AF$1, 0), FALSE)</f>
        <v>0.16528925619834711</v>
      </c>
      <c r="AD130" t="str">
        <f>VLOOKUP('full data'!$A130, Sheet11!$A$2:$AF$799, MATCH('full data'!AD$1, Sheet11!$A$1:$AF$1, 0), FALSE)</f>
        <v>0</v>
      </c>
      <c r="AE130" t="str">
        <f>VLOOKUP('full data'!$A130, Sheet11!$A$2:$AF$799, MATCH('full data'!AE$1, Sheet11!$A$1:$AF$1, 0), FALSE)</f>
        <v>1</v>
      </c>
      <c r="AF130">
        <f>VLOOKUP('full data'!$A130, Sheet11!$A$2:$AF$799, MATCH('full data'!AF$1, Sheet11!$A$1:$AF$1, 0), FALSE)</f>
        <v>0.1875</v>
      </c>
      <c r="AG130">
        <f>VLOOKUP('full data'!$A130, Sheet11!$A$2:$AF$799, MATCH('full data'!AG$1, Sheet11!$A$1:$AF$1, 0), FALSE)</f>
        <v>9.5</v>
      </c>
      <c r="AH130" s="3">
        <f>VLOOKUP('full data'!$A130, Sheet11!$A$2:$AF$799, MATCH('full data'!AH$1, Sheet11!$A$1:$AF$1, 0), FALSE)</f>
        <v>0.35773950482759781</v>
      </c>
      <c r="AI130" s="2">
        <f t="shared" si="1"/>
        <v>0.35773950482759781</v>
      </c>
      <c r="AJ130" s="2">
        <f>AH130/SUMIFS($AH$2:$AH$799, $B$2:$B$799, B130)</f>
        <v>0.15764720680310707</v>
      </c>
      <c r="AK130">
        <f>IF(AJ130=_xlfn.MAXIFS($AJ$2:$AJ$799, $B$2:$B$799, B130, $AA$2:$AA$799, AA130), 1, 0)</f>
        <v>1</v>
      </c>
      <c r="AL130" s="2">
        <f>AJ130-AI130</f>
        <v>-0.20009229802449074</v>
      </c>
      <c r="AM130">
        <f>IF(AK130=AE130, 1, 0)</f>
        <v>0</v>
      </c>
    </row>
    <row r="131" spans="1:39" x14ac:dyDescent="0.45">
      <c r="A131" t="s">
        <v>736</v>
      </c>
      <c r="B131">
        <v>2020</v>
      </c>
      <c r="C131" t="s">
        <v>66</v>
      </c>
      <c r="D131" t="str">
        <f>VLOOKUP(C131, ids!$A$2:$B$37,2,FALSE)</f>
        <v>Green Bay Packers</v>
      </c>
      <c r="E131">
        <f>VLOOKUP('full data'!$A131, Sheet11!$A$2:$AF$799, MATCH('full data'!E$1, Sheet11!$A$1:$AF$1, 0), FALSE)</f>
        <v>16</v>
      </c>
      <c r="F131">
        <f>VLOOKUP('full data'!$A131, Sheet11!$A$2:$AF$799, MATCH('full data'!F$1, Sheet11!$A$1:$AF$1, 0), FALSE)</f>
        <v>11.511902010206329</v>
      </c>
      <c r="G131">
        <f>VLOOKUP('full data'!$A131, Sheet11!$A$2:$AF$799, MATCH('full data'!G$1, Sheet11!$A$1:$AF$1, 0), FALSE)</f>
        <v>1.446195610009426</v>
      </c>
      <c r="H131">
        <f>VLOOKUP('full data'!$A131, Sheet11!$A$2:$AF$799, MATCH('full data'!H$1, Sheet11!$A$1:$AF$1, 0), FALSE)</f>
        <v>14.148165608411629</v>
      </c>
      <c r="I131">
        <f>VLOOKUP('full data'!$A131, Sheet11!$A$2:$AF$799, MATCH('full data'!I$1, Sheet11!$A$1:$AF$1, 0), FALSE)</f>
        <v>42.75</v>
      </c>
      <c r="J131">
        <f>VLOOKUP('full data'!$A131, Sheet11!$A$2:$AF$799, MATCH('full data'!J$1, Sheet11!$A$1:$AF$1, 0), FALSE)</f>
        <v>1</v>
      </c>
      <c r="K131">
        <f>VLOOKUP('full data'!$A131, Sheet11!$A$2:$AF$799, MATCH('full data'!K$1, Sheet11!$A$1:$AF$1, 0), FALSE)</f>
        <v>-12.0625</v>
      </c>
      <c r="L131">
        <f>VLOOKUP('full data'!$A131, Sheet11!$A$2:$AF$799, MATCH('full data'!L$1, Sheet11!$A$1:$AF$1, 0), FALSE)</f>
        <v>0.3125</v>
      </c>
      <c r="M131">
        <f>VLOOKUP('full data'!$A131, Sheet11!$A$2:$AF$799, MATCH('full data'!M$1, Sheet11!$A$1:$AF$1, 0), FALSE)</f>
        <v>0.4375</v>
      </c>
      <c r="N131">
        <f>VLOOKUP('full data'!$A131, Sheet11!$A$2:$AF$799, MATCH('full data'!N$1, Sheet11!$A$1:$AF$1, 0), FALSE)</f>
        <v>0.6875</v>
      </c>
      <c r="O131">
        <f>VLOOKUP('full data'!$A131, Sheet11!$A$2:$AF$799, MATCH('full data'!O$1, Sheet11!$A$1:$AF$1, 0), FALSE)</f>
        <v>15.875</v>
      </c>
      <c r="P131">
        <f>VLOOKUP('full data'!$A131, Sheet11!$A$2:$AF$799, MATCH('full data'!P$1, Sheet11!$A$1:$AF$1, 0), FALSE)</f>
        <v>0.4375</v>
      </c>
      <c r="Q131">
        <f>VLOOKUP('full data'!$A131, Sheet11!$A$2:$AF$799, MATCH('full data'!Q$1, Sheet11!$A$1:$AF$1, 0), FALSE)</f>
        <v>1.125</v>
      </c>
      <c r="R131">
        <f>VLOOKUP('full data'!$A131, Sheet11!$A$2:$AF$799, MATCH('full data'!R$1, Sheet11!$A$1:$AF$1, 0), FALSE)</f>
        <v>13</v>
      </c>
      <c r="S131">
        <f>VLOOKUP('full data'!$A131, Sheet11!$A$2:$AF$799, MATCH('full data'!S$1, Sheet11!$A$1:$AF$1, 0), FALSE)</f>
        <v>3</v>
      </c>
      <c r="T131">
        <f>VLOOKUP('full data'!$A131, Sheet11!$A$2:$AF$799, MATCH('full data'!T$1, Sheet11!$A$1:$AF$1, 0), FALSE)</f>
        <v>0</v>
      </c>
      <c r="U131">
        <f>VLOOKUP('full data'!$A131, Sheet11!$A$2:$AF$799, MATCH('full data'!U$1, Sheet11!$A$1:$AF$1, 0), FALSE)</f>
        <v>0.8125</v>
      </c>
      <c r="V131">
        <f>VLOOKUP('full data'!$A131, Sheet11!$A$2:$AF$799, MATCH('full data'!V$1, Sheet11!$A$1:$AF$1, 0), FALSE)</f>
        <v>0.38701923076923078</v>
      </c>
      <c r="W131">
        <f>VLOOKUP('full data'!$A131, Sheet11!$A$2:$AF$799, MATCH('full data'!W$1, Sheet11!$A$1:$AF$1, 0), FALSE)</f>
        <v>0.427734375</v>
      </c>
      <c r="X131" t="str">
        <f>VLOOKUP('full data'!$A131, Sheet11!$A$2:$AF$799, MATCH('full data'!X$1, Sheet11!$A$1:$AF$1, 0), FALSE)</f>
        <v>1</v>
      </c>
      <c r="Y131">
        <f>VLOOKUP('full data'!$A131, Sheet11!$A$2:$AF$799, MATCH('full data'!Y$1, Sheet11!$A$1:$AF$1, 0), FALSE)</f>
        <v>1</v>
      </c>
      <c r="Z131" t="str">
        <f>VLOOKUP('full data'!$A131, Sheet11!$A$2:$AF$799, MATCH('full data'!Z$1, Sheet11!$A$1:$AF$1, 0), FALSE)</f>
        <v>NFC North</v>
      </c>
      <c r="AA131" t="s">
        <v>892</v>
      </c>
      <c r="AB131">
        <f>VLOOKUP('full data'!$A131, Sheet11!$A$2:$AF$799, MATCH('full data'!AB$1, Sheet11!$A$1:$AF$1, 0), FALSE)</f>
        <v>0.2252252252252252</v>
      </c>
      <c r="AC131">
        <f>VLOOKUP('full data'!$A131, Sheet11!$A$2:$AF$799, MATCH('full data'!AC$1, Sheet11!$A$1:$AF$1, 0), FALSE)</f>
        <v>0.23232323232323229</v>
      </c>
      <c r="AD131" t="str">
        <f>VLOOKUP('full data'!$A131, Sheet11!$A$2:$AF$799, MATCH('full data'!AD$1, Sheet11!$A$1:$AF$1, 0), FALSE)</f>
        <v>0</v>
      </c>
      <c r="AE131" t="str">
        <f>VLOOKUP('full data'!$A131, Sheet11!$A$2:$AF$799, MATCH('full data'!AE$1, Sheet11!$A$1:$AF$1, 0), FALSE)</f>
        <v>0</v>
      </c>
      <c r="AF131">
        <f>VLOOKUP('full data'!$A131, Sheet11!$A$2:$AF$799, MATCH('full data'!AF$1, Sheet11!$A$1:$AF$1, 0), FALSE)</f>
        <v>0.125</v>
      </c>
      <c r="AG131">
        <f>VLOOKUP('full data'!$A131, Sheet11!$A$2:$AF$799, MATCH('full data'!AG$1, Sheet11!$A$1:$AF$1, 0), FALSE)</f>
        <v>0.5</v>
      </c>
      <c r="AH131" s="3">
        <f>VLOOKUP('full data'!$A131, Sheet11!$A$2:$AF$799, MATCH('full data'!AH$1, Sheet11!$A$1:$AF$1, 0), FALSE)</f>
        <v>0.35668532881344928</v>
      </c>
      <c r="AI131" s="2">
        <f t="shared" ref="AI131:AI194" si="2">_xlfn.MAXIFS($AH$2:$AH$799, $B$2:$B$799, B131, $AA$2:$AA$799,AA131)</f>
        <v>0.35668532881344928</v>
      </c>
      <c r="AJ131" s="2">
        <f>AH131/SUMIFS($AH$2:$AH$799, $B$2:$B$799, B131)</f>
        <v>0.15718265675519039</v>
      </c>
      <c r="AK131">
        <f>IF(AJ131=_xlfn.MAXIFS($AJ$2:$AJ$799, $B$2:$B$799, B131, $AA$2:$AA$799, AA131), 1, 0)</f>
        <v>1</v>
      </c>
      <c r="AL131" s="2">
        <f>AJ131-AI131</f>
        <v>-0.19950267205825889</v>
      </c>
      <c r="AM131">
        <f>IF(AK131=AE131, 1, 0)</f>
        <v>0</v>
      </c>
    </row>
    <row r="132" spans="1:39" hidden="1" x14ac:dyDescent="0.45">
      <c r="A132" t="s">
        <v>747</v>
      </c>
      <c r="B132">
        <v>2020</v>
      </c>
      <c r="C132" t="s">
        <v>83</v>
      </c>
      <c r="D132" t="str">
        <f>VLOOKUP(C132, ids!$A$2:$B$37,2,FALSE)</f>
        <v>New Orleans Saints</v>
      </c>
      <c r="E132">
        <f>VLOOKUP('full data'!$A132, Sheet11!$A$2:$AF$799, MATCH('full data'!E$1, Sheet11!$A$1:$AF$1, 0), FALSE)</f>
        <v>16</v>
      </c>
      <c r="F132">
        <f>VLOOKUP('full data'!$A132, Sheet11!$A$2:$AF$799, MATCH('full data'!F$1, Sheet11!$A$1:$AF$1, 0), FALSE)</f>
        <v>4.554714595420541</v>
      </c>
      <c r="G132">
        <f>VLOOKUP('full data'!$A132, Sheet11!$A$2:$AF$799, MATCH('full data'!G$1, Sheet11!$A$1:$AF$1, 0), FALSE)</f>
        <v>1.201691399533654</v>
      </c>
      <c r="H132">
        <f>VLOOKUP('full data'!$A132, Sheet11!$A$2:$AF$799, MATCH('full data'!H$1, Sheet11!$A$1:$AF$1, 0), FALSE)</f>
        <v>8.8106651522853667</v>
      </c>
      <c r="I132">
        <f>VLOOKUP('full data'!$A132, Sheet11!$A$2:$AF$799, MATCH('full data'!I$1, Sheet11!$A$1:$AF$1, 0), FALSE)</f>
        <v>62.8125</v>
      </c>
      <c r="J132">
        <f>VLOOKUP('full data'!$A132, Sheet11!$A$2:$AF$799, MATCH('full data'!J$1, Sheet11!$A$1:$AF$1, 0), FALSE)</f>
        <v>0.8214285714285714</v>
      </c>
      <c r="K132">
        <f>VLOOKUP('full data'!$A132, Sheet11!$A$2:$AF$799, MATCH('full data'!K$1, Sheet11!$A$1:$AF$1, 0), FALSE)</f>
        <v>-11.6875</v>
      </c>
      <c r="L132">
        <f>VLOOKUP('full data'!$A132, Sheet11!$A$2:$AF$799, MATCH('full data'!L$1, Sheet11!$A$1:$AF$1, 0), FALSE)</f>
        <v>0.5</v>
      </c>
      <c r="M132">
        <f>VLOOKUP('full data'!$A132, Sheet11!$A$2:$AF$799, MATCH('full data'!M$1, Sheet11!$A$1:$AF$1, 0), FALSE)</f>
        <v>0.5</v>
      </c>
      <c r="N132">
        <f>VLOOKUP('full data'!$A132, Sheet11!$A$2:$AF$799, MATCH('full data'!N$1, Sheet11!$A$1:$AF$1, 0), FALSE)</f>
        <v>1.125</v>
      </c>
      <c r="O132">
        <f>VLOOKUP('full data'!$A132, Sheet11!$A$2:$AF$799, MATCH('full data'!O$1, Sheet11!$A$1:$AF$1, 0), FALSE)</f>
        <v>17.75</v>
      </c>
      <c r="P132">
        <f>VLOOKUP('full data'!$A132, Sheet11!$A$2:$AF$799, MATCH('full data'!P$1, Sheet11!$A$1:$AF$1, 0), FALSE)</f>
        <v>0.9375</v>
      </c>
      <c r="Q132">
        <f>VLOOKUP('full data'!$A132, Sheet11!$A$2:$AF$799, MATCH('full data'!Q$1, Sheet11!$A$1:$AF$1, 0), FALSE)</f>
        <v>1.625</v>
      </c>
      <c r="R132">
        <f>VLOOKUP('full data'!$A132, Sheet11!$A$2:$AF$799, MATCH('full data'!R$1, Sheet11!$A$1:$AF$1, 0), FALSE)</f>
        <v>12</v>
      </c>
      <c r="S132">
        <f>VLOOKUP('full data'!$A132, Sheet11!$A$2:$AF$799, MATCH('full data'!S$1, Sheet11!$A$1:$AF$1, 0), FALSE)</f>
        <v>4</v>
      </c>
      <c r="T132">
        <f>VLOOKUP('full data'!$A132, Sheet11!$A$2:$AF$799, MATCH('full data'!T$1, Sheet11!$A$1:$AF$1, 0), FALSE)</f>
        <v>0</v>
      </c>
      <c r="U132">
        <f>VLOOKUP('full data'!$A132, Sheet11!$A$2:$AF$799, MATCH('full data'!U$1, Sheet11!$A$1:$AF$1, 0), FALSE)</f>
        <v>0.75</v>
      </c>
      <c r="V132">
        <f>VLOOKUP('full data'!$A132, Sheet11!$A$2:$AF$799, MATCH('full data'!V$1, Sheet11!$A$1:$AF$1, 0), FALSE)</f>
        <v>0.40625</v>
      </c>
      <c r="W132">
        <f>VLOOKUP('full data'!$A132, Sheet11!$A$2:$AF$799, MATCH('full data'!W$1, Sheet11!$A$1:$AF$1, 0), FALSE)</f>
        <v>0.458984375</v>
      </c>
      <c r="X132" t="str">
        <f>VLOOKUP('full data'!$A132, Sheet11!$A$2:$AF$799, MATCH('full data'!X$1, Sheet11!$A$1:$AF$1, 0), FALSE)</f>
        <v>2</v>
      </c>
      <c r="Y132">
        <f>VLOOKUP('full data'!$A132, Sheet11!$A$2:$AF$799, MATCH('full data'!Y$1, Sheet11!$A$1:$AF$1, 0), FALSE)</f>
        <v>1</v>
      </c>
      <c r="Z132" t="str">
        <f>VLOOKUP('full data'!$A132, Sheet11!$A$2:$AF$799, MATCH('full data'!Z$1, Sheet11!$A$1:$AF$1, 0), FALSE)</f>
        <v>NFC South</v>
      </c>
      <c r="AA132" t="s">
        <v>892</v>
      </c>
      <c r="AB132">
        <f>VLOOKUP('full data'!$A132, Sheet11!$A$2:$AF$799, MATCH('full data'!AB$1, Sheet11!$A$1:$AF$1, 0), FALSE)</f>
        <v>0.30681818181818182</v>
      </c>
      <c r="AC132">
        <f>VLOOKUP('full data'!$A132, Sheet11!$A$2:$AF$799, MATCH('full data'!AC$1, Sheet11!$A$1:$AF$1, 0), FALSE)</f>
        <v>0.14864864864864871</v>
      </c>
      <c r="AD132" t="str">
        <f>VLOOKUP('full data'!$A132, Sheet11!$A$2:$AF$799, MATCH('full data'!AD$1, Sheet11!$A$1:$AF$1, 0), FALSE)</f>
        <v>0</v>
      </c>
      <c r="AE132" t="str">
        <f>VLOOKUP('full data'!$A132, Sheet11!$A$2:$AF$799, MATCH('full data'!AE$1, Sheet11!$A$1:$AF$1, 0), FALSE)</f>
        <v>0</v>
      </c>
      <c r="AF132">
        <f>VLOOKUP('full data'!$A132, Sheet11!$A$2:$AF$799, MATCH('full data'!AF$1, Sheet11!$A$1:$AF$1, 0), FALSE)</f>
        <v>0.4375</v>
      </c>
      <c r="AG132">
        <f>VLOOKUP('full data'!$A132, Sheet11!$A$2:$AF$799, MATCH('full data'!AG$1, Sheet11!$A$1:$AF$1, 0), FALSE)</f>
        <v>0.5</v>
      </c>
      <c r="AH132" s="3">
        <f>VLOOKUP('full data'!$A132, Sheet11!$A$2:$AF$799, MATCH('full data'!AH$1, Sheet11!$A$1:$AF$1, 0), FALSE)</f>
        <v>0.31984841875279468</v>
      </c>
      <c r="AI132" s="2">
        <f t="shared" si="2"/>
        <v>0.35668532881344928</v>
      </c>
      <c r="AJ132" s="2">
        <f>AH132/SUMIFS($AH$2:$AH$799, $B$2:$B$799, B132)</f>
        <v>0.14094951532140299</v>
      </c>
      <c r="AK132">
        <f>IF(AJ132=_xlfn.MAXIFS($AJ$2:$AJ$799, $B$2:$B$799, B132, $AA$2:$AA$799, AA132), 1, 0)</f>
        <v>0</v>
      </c>
      <c r="AL132" s="2">
        <f>AJ132-AI132</f>
        <v>-0.21573581349204629</v>
      </c>
      <c r="AM132">
        <f>IF(AK132=AE132, 1, 0)</f>
        <v>0</v>
      </c>
    </row>
    <row r="133" spans="1:39" hidden="1" x14ac:dyDescent="0.45">
      <c r="A133" t="s">
        <v>751</v>
      </c>
      <c r="B133">
        <v>2020</v>
      </c>
      <c r="C133" t="s">
        <v>94</v>
      </c>
      <c r="D133" t="str">
        <f>VLOOKUP(C133, ids!$A$2:$B$37,2,FALSE)</f>
        <v>Pittsburgh Steelers</v>
      </c>
      <c r="E133">
        <f>VLOOKUP('full data'!$A133, Sheet11!$A$2:$AF$799, MATCH('full data'!E$1, Sheet11!$A$1:$AF$1, 0), FALSE)</f>
        <v>16</v>
      </c>
      <c r="F133">
        <f>VLOOKUP('full data'!$A133, Sheet11!$A$2:$AF$799, MATCH('full data'!F$1, Sheet11!$A$1:$AF$1, 0), FALSE)</f>
        <v>3.871559281692158</v>
      </c>
      <c r="G133">
        <f>VLOOKUP('full data'!$A133, Sheet11!$A$2:$AF$799, MATCH('full data'!G$1, Sheet11!$A$1:$AF$1, 0), FALSE)</f>
        <v>-3.746368442035549</v>
      </c>
      <c r="H133">
        <f>VLOOKUP('full data'!$A133, Sheet11!$A$2:$AF$799, MATCH('full data'!H$1, Sheet11!$A$1:$AF$1, 0), FALSE)</f>
        <v>4.9054853668664009</v>
      </c>
      <c r="I133">
        <f>VLOOKUP('full data'!$A133, Sheet11!$A$2:$AF$799, MATCH('full data'!I$1, Sheet11!$A$1:$AF$1, 0), FALSE)</f>
        <v>43.1875</v>
      </c>
      <c r="J133">
        <f>VLOOKUP('full data'!$A133, Sheet11!$A$2:$AF$799, MATCH('full data'!J$1, Sheet11!$A$1:$AF$1, 0), FALSE)</f>
        <v>0.95833333333333337</v>
      </c>
      <c r="K133">
        <f>VLOOKUP('full data'!$A133, Sheet11!$A$2:$AF$799, MATCH('full data'!K$1, Sheet11!$A$1:$AF$1, 0), FALSE)</f>
        <v>-7.875</v>
      </c>
      <c r="L133">
        <f>VLOOKUP('full data'!$A133, Sheet11!$A$2:$AF$799, MATCH('full data'!L$1, Sheet11!$A$1:$AF$1, 0), FALSE)</f>
        <v>0.6875</v>
      </c>
      <c r="M133">
        <f>VLOOKUP('full data'!$A133, Sheet11!$A$2:$AF$799, MATCH('full data'!M$1, Sheet11!$A$1:$AF$1, 0), FALSE)</f>
        <v>0.5625</v>
      </c>
      <c r="N133">
        <f>VLOOKUP('full data'!$A133, Sheet11!$A$2:$AF$799, MATCH('full data'!N$1, Sheet11!$A$1:$AF$1, 0), FALSE)</f>
        <v>1.125</v>
      </c>
      <c r="O133">
        <f>VLOOKUP('full data'!$A133, Sheet11!$A$2:$AF$799, MATCH('full data'!O$1, Sheet11!$A$1:$AF$1, 0), FALSE)</f>
        <v>24</v>
      </c>
      <c r="P133">
        <f>VLOOKUP('full data'!$A133, Sheet11!$A$2:$AF$799, MATCH('full data'!P$1, Sheet11!$A$1:$AF$1, 0), FALSE)</f>
        <v>0.8125</v>
      </c>
      <c r="Q133">
        <f>VLOOKUP('full data'!$A133, Sheet11!$A$2:$AF$799, MATCH('full data'!Q$1, Sheet11!$A$1:$AF$1, 0), FALSE)</f>
        <v>1.6875</v>
      </c>
      <c r="R133">
        <f>VLOOKUP('full data'!$A133, Sheet11!$A$2:$AF$799, MATCH('full data'!R$1, Sheet11!$A$1:$AF$1, 0), FALSE)</f>
        <v>12</v>
      </c>
      <c r="S133">
        <f>VLOOKUP('full data'!$A133, Sheet11!$A$2:$AF$799, MATCH('full data'!S$1, Sheet11!$A$1:$AF$1, 0), FALSE)</f>
        <v>4</v>
      </c>
      <c r="T133">
        <f>VLOOKUP('full data'!$A133, Sheet11!$A$2:$AF$799, MATCH('full data'!T$1, Sheet11!$A$1:$AF$1, 0), FALSE)</f>
        <v>0</v>
      </c>
      <c r="U133">
        <f>VLOOKUP('full data'!$A133, Sheet11!$A$2:$AF$799, MATCH('full data'!U$1, Sheet11!$A$1:$AF$1, 0), FALSE)</f>
        <v>0.75</v>
      </c>
      <c r="V133">
        <f>VLOOKUP('full data'!$A133, Sheet11!$A$2:$AF$799, MATCH('full data'!V$1, Sheet11!$A$1:$AF$1, 0), FALSE)</f>
        <v>0.44791666666666669</v>
      </c>
      <c r="W133">
        <f>VLOOKUP('full data'!$A133, Sheet11!$A$2:$AF$799, MATCH('full data'!W$1, Sheet11!$A$1:$AF$1, 0), FALSE)</f>
        <v>0.474609375</v>
      </c>
      <c r="X133" t="str">
        <f>VLOOKUP('full data'!$A133, Sheet11!$A$2:$AF$799, MATCH('full data'!X$1, Sheet11!$A$1:$AF$1, 0), FALSE)</f>
        <v>3</v>
      </c>
      <c r="Y133">
        <f>VLOOKUP('full data'!$A133, Sheet11!$A$2:$AF$799, MATCH('full data'!Y$1, Sheet11!$A$1:$AF$1, 0), FALSE)</f>
        <v>1</v>
      </c>
      <c r="Z133" t="str">
        <f>VLOOKUP('full data'!$A133, Sheet11!$A$2:$AF$799, MATCH('full data'!Z$1, Sheet11!$A$1:$AF$1, 0), FALSE)</f>
        <v>AFC North</v>
      </c>
      <c r="AA133" t="s">
        <v>891</v>
      </c>
      <c r="AB133">
        <f>VLOOKUP('full data'!$A133, Sheet11!$A$2:$AF$799, MATCH('full data'!AB$1, Sheet11!$A$1:$AF$1, 0), FALSE)</f>
        <v>0.23529411764705879</v>
      </c>
      <c r="AC133">
        <f>VLOOKUP('full data'!$A133, Sheet11!$A$2:$AF$799, MATCH('full data'!AC$1, Sheet11!$A$1:$AF$1, 0), FALSE)</f>
        <v>0.22222222222222221</v>
      </c>
      <c r="AD133" t="str">
        <f>VLOOKUP('full data'!$A133, Sheet11!$A$2:$AF$799, MATCH('full data'!AD$1, Sheet11!$A$1:$AF$1, 0), FALSE)</f>
        <v>0</v>
      </c>
      <c r="AE133" t="str">
        <f>VLOOKUP('full data'!$A133, Sheet11!$A$2:$AF$799, MATCH('full data'!AE$1, Sheet11!$A$1:$AF$1, 0), FALSE)</f>
        <v>0</v>
      </c>
      <c r="AF133">
        <f>VLOOKUP('full data'!$A133, Sheet11!$A$2:$AF$799, MATCH('full data'!AF$1, Sheet11!$A$1:$AF$1, 0), FALSE)</f>
        <v>0.125</v>
      </c>
      <c r="AG133">
        <f>VLOOKUP('full data'!$A133, Sheet11!$A$2:$AF$799, MATCH('full data'!AG$1, Sheet11!$A$1:$AF$1, 0), FALSE)</f>
        <v>0.5</v>
      </c>
      <c r="AH133" s="3">
        <f>VLOOKUP('full data'!$A133, Sheet11!$A$2:$AF$799, MATCH('full data'!AH$1, Sheet11!$A$1:$AF$1, 0), FALSE)</f>
        <v>0.25046930234518627</v>
      </c>
      <c r="AI133" s="2">
        <f t="shared" si="2"/>
        <v>0.35773950482759781</v>
      </c>
      <c r="AJ133" s="2">
        <f>AH133/SUMIFS($AH$2:$AH$799, $B$2:$B$799, B133)</f>
        <v>0.11037580522081442</v>
      </c>
      <c r="AK133">
        <f>IF(AJ133=_xlfn.MAXIFS($AJ$2:$AJ$799, $B$2:$B$799, B133, $AA$2:$AA$799, AA133), 1, 0)</f>
        <v>0</v>
      </c>
      <c r="AL133" s="2">
        <f>AJ133-AI133</f>
        <v>-0.24736369960678339</v>
      </c>
      <c r="AM133">
        <f>IF(AK133=AE133, 1, 0)</f>
        <v>0</v>
      </c>
    </row>
    <row r="134" spans="1:39" hidden="1" x14ac:dyDescent="0.45">
      <c r="A134" t="s">
        <v>752</v>
      </c>
      <c r="B134">
        <v>2020</v>
      </c>
      <c r="C134" t="s">
        <v>98</v>
      </c>
      <c r="D134" t="str">
        <f>VLOOKUP(C134, ids!$A$2:$B$37,2,FALSE)</f>
        <v>Seattle Seahawks</v>
      </c>
      <c r="E134">
        <f>VLOOKUP('full data'!$A134, Sheet11!$A$2:$AF$799, MATCH('full data'!E$1, Sheet11!$A$1:$AF$1, 0), FALSE)</f>
        <v>16</v>
      </c>
      <c r="F134">
        <f>VLOOKUP('full data'!$A134, Sheet11!$A$2:$AF$799, MATCH('full data'!F$1, Sheet11!$A$1:$AF$1, 0), FALSE)</f>
        <v>4.9385216301624162</v>
      </c>
      <c r="G134">
        <f>VLOOKUP('full data'!$A134, Sheet11!$A$2:$AF$799, MATCH('full data'!G$1, Sheet11!$A$1:$AF$1, 0), FALSE)</f>
        <v>0.52701126479476612</v>
      </c>
      <c r="H134">
        <f>VLOOKUP('full data'!$A134, Sheet11!$A$2:$AF$799, MATCH('full data'!H$1, Sheet11!$A$1:$AF$1, 0), FALSE)</f>
        <v>10.81269030140562</v>
      </c>
      <c r="I134">
        <f>VLOOKUP('full data'!$A134, Sheet11!$A$2:$AF$799, MATCH('full data'!I$1, Sheet11!$A$1:$AF$1, 0), FALSE)</f>
        <v>41.375</v>
      </c>
      <c r="J134">
        <f>VLOOKUP('full data'!$A134, Sheet11!$A$2:$AF$799, MATCH('full data'!J$1, Sheet11!$A$1:$AF$1, 0), FALSE)</f>
        <v>1</v>
      </c>
      <c r="K134">
        <f>VLOOKUP('full data'!$A134, Sheet11!$A$2:$AF$799, MATCH('full data'!K$1, Sheet11!$A$1:$AF$1, 0), FALSE)</f>
        <v>-19</v>
      </c>
      <c r="L134">
        <f>VLOOKUP('full data'!$A134, Sheet11!$A$2:$AF$799, MATCH('full data'!L$1, Sheet11!$A$1:$AF$1, 0), FALSE)</f>
        <v>0.8125</v>
      </c>
      <c r="M134">
        <f>VLOOKUP('full data'!$A134, Sheet11!$A$2:$AF$799, MATCH('full data'!M$1, Sheet11!$A$1:$AF$1, 0), FALSE)</f>
        <v>0.5</v>
      </c>
      <c r="N134">
        <f>VLOOKUP('full data'!$A134, Sheet11!$A$2:$AF$799, MATCH('full data'!N$1, Sheet11!$A$1:$AF$1, 0), FALSE)</f>
        <v>0.875</v>
      </c>
      <c r="O134">
        <f>VLOOKUP('full data'!$A134, Sheet11!$A$2:$AF$799, MATCH('full data'!O$1, Sheet11!$A$1:$AF$1, 0), FALSE)</f>
        <v>15.6875</v>
      </c>
      <c r="P134">
        <f>VLOOKUP('full data'!$A134, Sheet11!$A$2:$AF$799, MATCH('full data'!P$1, Sheet11!$A$1:$AF$1, 0), FALSE)</f>
        <v>1.0625</v>
      </c>
      <c r="Q134">
        <f>VLOOKUP('full data'!$A134, Sheet11!$A$2:$AF$799, MATCH('full data'!Q$1, Sheet11!$A$1:$AF$1, 0), FALSE)</f>
        <v>1.375</v>
      </c>
      <c r="R134">
        <f>VLOOKUP('full data'!$A134, Sheet11!$A$2:$AF$799, MATCH('full data'!R$1, Sheet11!$A$1:$AF$1, 0), FALSE)</f>
        <v>12</v>
      </c>
      <c r="S134">
        <f>VLOOKUP('full data'!$A134, Sheet11!$A$2:$AF$799, MATCH('full data'!S$1, Sheet11!$A$1:$AF$1, 0), FALSE)</f>
        <v>4</v>
      </c>
      <c r="T134">
        <f>VLOOKUP('full data'!$A134, Sheet11!$A$2:$AF$799, MATCH('full data'!T$1, Sheet11!$A$1:$AF$1, 0), FALSE)</f>
        <v>0</v>
      </c>
      <c r="U134">
        <f>VLOOKUP('full data'!$A134, Sheet11!$A$2:$AF$799, MATCH('full data'!U$1, Sheet11!$A$1:$AF$1, 0), FALSE)</f>
        <v>0.75</v>
      </c>
      <c r="V134">
        <f>VLOOKUP('full data'!$A134, Sheet11!$A$2:$AF$799, MATCH('full data'!V$1, Sheet11!$A$1:$AF$1, 0), FALSE)</f>
        <v>0.40364583333333331</v>
      </c>
      <c r="W134">
        <f>VLOOKUP('full data'!$A134, Sheet11!$A$2:$AF$799, MATCH('full data'!W$1, Sheet11!$A$1:$AF$1, 0), FALSE)</f>
        <v>0.447265625</v>
      </c>
      <c r="X134" t="str">
        <f>VLOOKUP('full data'!$A134, Sheet11!$A$2:$AF$799, MATCH('full data'!X$1, Sheet11!$A$1:$AF$1, 0), FALSE)</f>
        <v>3</v>
      </c>
      <c r="Y134">
        <f>VLOOKUP('full data'!$A134, Sheet11!$A$2:$AF$799, MATCH('full data'!Y$1, Sheet11!$A$1:$AF$1, 0), FALSE)</f>
        <v>1</v>
      </c>
      <c r="Z134" t="str">
        <f>VLOOKUP('full data'!$A134, Sheet11!$A$2:$AF$799, MATCH('full data'!Z$1, Sheet11!$A$1:$AF$1, 0), FALSE)</f>
        <v>NFC West</v>
      </c>
      <c r="AA134" t="s">
        <v>892</v>
      </c>
      <c r="AB134">
        <f>VLOOKUP('full data'!$A134, Sheet11!$A$2:$AF$799, MATCH('full data'!AB$1, Sheet11!$A$1:$AF$1, 0), FALSE)</f>
        <v>0.1866666666666667</v>
      </c>
      <c r="AC134">
        <f>VLOOKUP('full data'!$A134, Sheet11!$A$2:$AF$799, MATCH('full data'!AC$1, Sheet11!$A$1:$AF$1, 0), FALSE)</f>
        <v>0.2142857142857143</v>
      </c>
      <c r="AD134" t="str">
        <f>VLOOKUP('full data'!$A134, Sheet11!$A$2:$AF$799, MATCH('full data'!AD$1, Sheet11!$A$1:$AF$1, 0), FALSE)</f>
        <v>0</v>
      </c>
      <c r="AE134" t="str">
        <f>VLOOKUP('full data'!$A134, Sheet11!$A$2:$AF$799, MATCH('full data'!AE$1, Sheet11!$A$1:$AF$1, 0), FALSE)</f>
        <v>0</v>
      </c>
      <c r="AF134">
        <f>VLOOKUP('full data'!$A134, Sheet11!$A$2:$AF$799, MATCH('full data'!AF$1, Sheet11!$A$1:$AF$1, 0), FALSE)</f>
        <v>0.25</v>
      </c>
      <c r="AG134">
        <f>VLOOKUP('full data'!$A134, Sheet11!$A$2:$AF$799, MATCH('full data'!AG$1, Sheet11!$A$1:$AF$1, 0), FALSE)</f>
        <v>0.5</v>
      </c>
      <c r="AH134" s="3">
        <f>VLOOKUP('full data'!$A134, Sheet11!$A$2:$AF$799, MATCH('full data'!AH$1, Sheet11!$A$1:$AF$1, 0), FALSE)</f>
        <v>0.22842295011368649</v>
      </c>
      <c r="AI134" s="2">
        <f t="shared" si="2"/>
        <v>0.35668532881344928</v>
      </c>
      <c r="AJ134" s="2">
        <f>AH134/SUMIFS($AH$2:$AH$799, $B$2:$B$799, B134)</f>
        <v>0.10066050735017995</v>
      </c>
      <c r="AK134">
        <f>IF(AJ134=_xlfn.MAXIFS($AJ$2:$AJ$799, $B$2:$B$799, B134, $AA$2:$AA$799, AA134), 1, 0)</f>
        <v>0</v>
      </c>
      <c r="AL134" s="2">
        <f>AJ134-AI134</f>
        <v>-0.25602482146326933</v>
      </c>
      <c r="AM134">
        <f>IF(AK134=AE134, 1, 0)</f>
        <v>0</v>
      </c>
    </row>
    <row r="135" spans="1:39" hidden="1" x14ac:dyDescent="0.45">
      <c r="A135" t="s">
        <v>727</v>
      </c>
      <c r="B135">
        <v>2020</v>
      </c>
      <c r="C135" t="s">
        <v>45</v>
      </c>
      <c r="D135" t="str">
        <f>VLOOKUP(C135, ids!$A$2:$B$37,2,FALSE)</f>
        <v>Buffalo Bills</v>
      </c>
      <c r="E135">
        <f>VLOOKUP('full data'!$A135, Sheet11!$A$2:$AF$799, MATCH('full data'!E$1, Sheet11!$A$1:$AF$1, 0), FALSE)</f>
        <v>16</v>
      </c>
      <c r="F135">
        <f>VLOOKUP('full data'!$A135, Sheet11!$A$2:$AF$799, MATCH('full data'!F$1, Sheet11!$A$1:$AF$1, 0), FALSE)</f>
        <v>11.08589035350111</v>
      </c>
      <c r="G135">
        <f>VLOOKUP('full data'!$A135, Sheet11!$A$2:$AF$799, MATCH('full data'!G$1, Sheet11!$A$1:$AF$1, 0), FALSE)</f>
        <v>-1.3217485070879429</v>
      </c>
      <c r="H135">
        <f>VLOOKUP('full data'!$A135, Sheet11!$A$2:$AF$799, MATCH('full data'!H$1, Sheet11!$A$1:$AF$1, 0), FALSE)</f>
        <v>14.2267625226951</v>
      </c>
      <c r="I135">
        <f>VLOOKUP('full data'!$A135, Sheet11!$A$2:$AF$799, MATCH('full data'!I$1, Sheet11!$A$1:$AF$1, 0), FALSE)</f>
        <v>58.8125</v>
      </c>
      <c r="J135">
        <f>VLOOKUP('full data'!$A135, Sheet11!$A$2:$AF$799, MATCH('full data'!J$1, Sheet11!$A$1:$AF$1, 0), FALSE)</f>
        <v>0.82352941176470584</v>
      </c>
      <c r="K135">
        <f>VLOOKUP('full data'!$A135, Sheet11!$A$2:$AF$799, MATCH('full data'!K$1, Sheet11!$A$1:$AF$1, 0), FALSE)</f>
        <v>-10.375</v>
      </c>
      <c r="L135">
        <f>VLOOKUP('full data'!$A135, Sheet11!$A$2:$AF$799, MATCH('full data'!L$1, Sheet11!$A$1:$AF$1, 0), FALSE)</f>
        <v>0.6875</v>
      </c>
      <c r="M135">
        <f>VLOOKUP('full data'!$A135, Sheet11!$A$2:$AF$799, MATCH('full data'!M$1, Sheet11!$A$1:$AF$1, 0), FALSE)</f>
        <v>0.6875</v>
      </c>
      <c r="N135">
        <f>VLOOKUP('full data'!$A135, Sheet11!$A$2:$AF$799, MATCH('full data'!N$1, Sheet11!$A$1:$AF$1, 0), FALSE)</f>
        <v>0.9375</v>
      </c>
      <c r="O135">
        <f>VLOOKUP('full data'!$A135, Sheet11!$A$2:$AF$799, MATCH('full data'!O$1, Sheet11!$A$1:$AF$1, 0), FALSE)</f>
        <v>13.75</v>
      </c>
      <c r="P135">
        <f>VLOOKUP('full data'!$A135, Sheet11!$A$2:$AF$799, MATCH('full data'!P$1, Sheet11!$A$1:$AF$1, 0), FALSE)</f>
        <v>1.125</v>
      </c>
      <c r="Q135">
        <f>VLOOKUP('full data'!$A135, Sheet11!$A$2:$AF$799, MATCH('full data'!Q$1, Sheet11!$A$1:$AF$1, 0), FALSE)</f>
        <v>1.625</v>
      </c>
      <c r="R135">
        <f>VLOOKUP('full data'!$A135, Sheet11!$A$2:$AF$799, MATCH('full data'!R$1, Sheet11!$A$1:$AF$1, 0), FALSE)</f>
        <v>13</v>
      </c>
      <c r="S135">
        <f>VLOOKUP('full data'!$A135, Sheet11!$A$2:$AF$799, MATCH('full data'!S$1, Sheet11!$A$1:$AF$1, 0), FALSE)</f>
        <v>3</v>
      </c>
      <c r="T135">
        <f>VLOOKUP('full data'!$A135, Sheet11!$A$2:$AF$799, MATCH('full data'!T$1, Sheet11!$A$1:$AF$1, 0), FALSE)</f>
        <v>0</v>
      </c>
      <c r="U135">
        <f>VLOOKUP('full data'!$A135, Sheet11!$A$2:$AF$799, MATCH('full data'!U$1, Sheet11!$A$1:$AF$1, 0), FALSE)</f>
        <v>0.8125</v>
      </c>
      <c r="V135">
        <f>VLOOKUP('full data'!$A135, Sheet11!$A$2:$AF$799, MATCH('full data'!V$1, Sheet11!$A$1:$AF$1, 0), FALSE)</f>
        <v>0.47115384615384609</v>
      </c>
      <c r="W135">
        <f>VLOOKUP('full data'!$A135, Sheet11!$A$2:$AF$799, MATCH('full data'!W$1, Sheet11!$A$1:$AF$1, 0), FALSE)</f>
        <v>0.51171875</v>
      </c>
      <c r="X135" t="str">
        <f>VLOOKUP('full data'!$A135, Sheet11!$A$2:$AF$799, MATCH('full data'!X$1, Sheet11!$A$1:$AF$1, 0), FALSE)</f>
        <v>2</v>
      </c>
      <c r="Y135">
        <f>VLOOKUP('full data'!$A135, Sheet11!$A$2:$AF$799, MATCH('full data'!Y$1, Sheet11!$A$1:$AF$1, 0), FALSE)</f>
        <v>1</v>
      </c>
      <c r="Z135" t="str">
        <f>VLOOKUP('full data'!$A135, Sheet11!$A$2:$AF$799, MATCH('full data'!Z$1, Sheet11!$A$1:$AF$1, 0), FALSE)</f>
        <v>AFC East</v>
      </c>
      <c r="AA135" t="s">
        <v>891</v>
      </c>
      <c r="AB135">
        <f>VLOOKUP('full data'!$A135, Sheet11!$A$2:$AF$799, MATCH('full data'!AB$1, Sheet11!$A$1:$AF$1, 0), FALSE)</f>
        <v>0.14383561643835621</v>
      </c>
      <c r="AC135">
        <f>VLOOKUP('full data'!$A135, Sheet11!$A$2:$AF$799, MATCH('full data'!AC$1, Sheet11!$A$1:$AF$1, 0), FALSE)</f>
        <v>0.19867549668874171</v>
      </c>
      <c r="AD135" t="str">
        <f>VLOOKUP('full data'!$A135, Sheet11!$A$2:$AF$799, MATCH('full data'!AD$1, Sheet11!$A$1:$AF$1, 0), FALSE)</f>
        <v>0</v>
      </c>
      <c r="AE135" t="str">
        <f>VLOOKUP('full data'!$A135, Sheet11!$A$2:$AF$799, MATCH('full data'!AE$1, Sheet11!$A$1:$AF$1, 0), FALSE)</f>
        <v>0</v>
      </c>
      <c r="AF135">
        <f>VLOOKUP('full data'!$A135, Sheet11!$A$2:$AF$799, MATCH('full data'!AF$1, Sheet11!$A$1:$AF$1, 0), FALSE)</f>
        <v>0.4375</v>
      </c>
      <c r="AG135">
        <f>VLOOKUP('full data'!$A135, Sheet11!$A$2:$AF$799, MATCH('full data'!AG$1, Sheet11!$A$1:$AF$1, 0), FALSE)</f>
        <v>0.5</v>
      </c>
      <c r="AH135" s="3">
        <f>VLOOKUP('full data'!$A135, Sheet11!$A$2:$AF$799, MATCH('full data'!AH$1, Sheet11!$A$1:$AF$1, 0), FALSE)</f>
        <v>0.1914905743284871</v>
      </c>
      <c r="AI135" s="2">
        <f t="shared" si="2"/>
        <v>0.35773950482759781</v>
      </c>
      <c r="AJ135" s="2">
        <f>AH135/SUMIFS($AH$2:$AH$799, $B$2:$B$799, B135)</f>
        <v>8.4385296464691423E-2</v>
      </c>
      <c r="AK135">
        <f>IF(AJ135=_xlfn.MAXIFS($AJ$2:$AJ$799, $B$2:$B$799, B135, $AA$2:$AA$799, AA135), 1, 0)</f>
        <v>0</v>
      </c>
      <c r="AL135" s="2">
        <f>AJ135-AI135</f>
        <v>-0.27335420836290636</v>
      </c>
      <c r="AM135">
        <f>IF(AK135=AE135, 1, 0)</f>
        <v>0</v>
      </c>
    </row>
    <row r="136" spans="1:39" hidden="1" x14ac:dyDescent="0.45">
      <c r="A136" t="s">
        <v>726</v>
      </c>
      <c r="B136">
        <v>2020</v>
      </c>
      <c r="C136" t="s">
        <v>40</v>
      </c>
      <c r="D136" t="str">
        <f>VLOOKUP(C136, ids!$A$2:$B$37,2,FALSE)</f>
        <v>Baltimore Ravens</v>
      </c>
      <c r="E136">
        <f>VLOOKUP('full data'!$A136, Sheet11!$A$2:$AF$799, MATCH('full data'!E$1, Sheet11!$A$1:$AF$1, 0), FALSE)</f>
        <v>16</v>
      </c>
      <c r="F136">
        <f>VLOOKUP('full data'!$A136, Sheet11!$A$2:$AF$799, MATCH('full data'!F$1, Sheet11!$A$1:$AF$1, 0), FALSE)</f>
        <v>2.441471495501204</v>
      </c>
      <c r="G136">
        <f>VLOOKUP('full data'!$A136, Sheet11!$A$2:$AF$799, MATCH('full data'!G$1, Sheet11!$A$1:$AF$1, 0), FALSE)</f>
        <v>4.3077559551906557</v>
      </c>
      <c r="H136">
        <f>VLOOKUP('full data'!$A136, Sheet11!$A$2:$AF$799, MATCH('full data'!H$1, Sheet11!$A$1:$AF$1, 0), FALSE)</f>
        <v>5.7649938767614426</v>
      </c>
      <c r="I136">
        <f>VLOOKUP('full data'!$A136, Sheet11!$A$2:$AF$799, MATCH('full data'!I$1, Sheet11!$A$1:$AF$1, 0), FALSE)</f>
        <v>60.0625</v>
      </c>
      <c r="J136">
        <f>VLOOKUP('full data'!$A136, Sheet11!$A$2:$AF$799, MATCH('full data'!J$1, Sheet11!$A$1:$AF$1, 0), FALSE)</f>
        <v>0.89655172413793105</v>
      </c>
      <c r="K136">
        <f>VLOOKUP('full data'!$A136, Sheet11!$A$2:$AF$799, MATCH('full data'!K$1, Sheet11!$A$1:$AF$1, 0), FALSE)</f>
        <v>-11.25</v>
      </c>
      <c r="L136">
        <f>VLOOKUP('full data'!$A136, Sheet11!$A$2:$AF$799, MATCH('full data'!L$1, Sheet11!$A$1:$AF$1, 0), FALSE)</f>
        <v>0.6875</v>
      </c>
      <c r="M136">
        <f>VLOOKUP('full data'!$A136, Sheet11!$A$2:$AF$799, MATCH('full data'!M$1, Sheet11!$A$1:$AF$1, 0), FALSE)</f>
        <v>0.75</v>
      </c>
      <c r="N136">
        <f>VLOOKUP('full data'!$A136, Sheet11!$A$2:$AF$799, MATCH('full data'!N$1, Sheet11!$A$1:$AF$1, 0), FALSE)</f>
        <v>0.625</v>
      </c>
      <c r="O136">
        <f>VLOOKUP('full data'!$A136, Sheet11!$A$2:$AF$799, MATCH('full data'!O$1, Sheet11!$A$1:$AF$1, 0), FALSE)</f>
        <v>17</v>
      </c>
      <c r="P136">
        <f>VLOOKUP('full data'!$A136, Sheet11!$A$2:$AF$799, MATCH('full data'!P$1, Sheet11!$A$1:$AF$1, 0), FALSE)</f>
        <v>1.125</v>
      </c>
      <c r="Q136">
        <f>VLOOKUP('full data'!$A136, Sheet11!$A$2:$AF$799, MATCH('full data'!Q$1, Sheet11!$A$1:$AF$1, 0), FALSE)</f>
        <v>1.375</v>
      </c>
      <c r="R136">
        <f>VLOOKUP('full data'!$A136, Sheet11!$A$2:$AF$799, MATCH('full data'!R$1, Sheet11!$A$1:$AF$1, 0), FALSE)</f>
        <v>11</v>
      </c>
      <c r="S136">
        <f>VLOOKUP('full data'!$A136, Sheet11!$A$2:$AF$799, MATCH('full data'!S$1, Sheet11!$A$1:$AF$1, 0), FALSE)</f>
        <v>5</v>
      </c>
      <c r="T136">
        <f>VLOOKUP('full data'!$A136, Sheet11!$A$2:$AF$799, MATCH('full data'!T$1, Sheet11!$A$1:$AF$1, 0), FALSE)</f>
        <v>0</v>
      </c>
      <c r="U136">
        <f>VLOOKUP('full data'!$A136, Sheet11!$A$2:$AF$799, MATCH('full data'!U$1, Sheet11!$A$1:$AF$1, 0), FALSE)</f>
        <v>0.6875</v>
      </c>
      <c r="V136">
        <f>VLOOKUP('full data'!$A136, Sheet11!$A$2:$AF$799, MATCH('full data'!V$1, Sheet11!$A$1:$AF$1, 0), FALSE)</f>
        <v>0.40056818181818182</v>
      </c>
      <c r="W136">
        <f>VLOOKUP('full data'!$A136, Sheet11!$A$2:$AF$799, MATCH('full data'!W$1, Sheet11!$A$1:$AF$1, 0), FALSE)</f>
        <v>0.494140625</v>
      </c>
      <c r="X136" t="str">
        <f>VLOOKUP('full data'!$A136, Sheet11!$A$2:$AF$799, MATCH('full data'!X$1, Sheet11!$A$1:$AF$1, 0), FALSE)</f>
        <v>5</v>
      </c>
      <c r="Y136">
        <f>VLOOKUP('full data'!$A136, Sheet11!$A$2:$AF$799, MATCH('full data'!Y$1, Sheet11!$A$1:$AF$1, 0), FALSE)</f>
        <v>2</v>
      </c>
      <c r="Z136" t="str">
        <f>VLOOKUP('full data'!$A136, Sheet11!$A$2:$AF$799, MATCH('full data'!Z$1, Sheet11!$A$1:$AF$1, 0), FALSE)</f>
        <v>AFC North</v>
      </c>
      <c r="AA136" t="s">
        <v>891</v>
      </c>
      <c r="AB136">
        <f>VLOOKUP('full data'!$A136, Sheet11!$A$2:$AF$799, MATCH('full data'!AB$1, Sheet11!$A$1:$AF$1, 0), FALSE)</f>
        <v>0.28735632183908039</v>
      </c>
      <c r="AC136">
        <f>VLOOKUP('full data'!$A136, Sheet11!$A$2:$AF$799, MATCH('full data'!AC$1, Sheet11!$A$1:$AF$1, 0), FALSE)</f>
        <v>0.14285714285714279</v>
      </c>
      <c r="AD136" t="str">
        <f>VLOOKUP('full data'!$A136, Sheet11!$A$2:$AF$799, MATCH('full data'!AD$1, Sheet11!$A$1:$AF$1, 0), FALSE)</f>
        <v>0</v>
      </c>
      <c r="AE136" t="str">
        <f>VLOOKUP('full data'!$A136, Sheet11!$A$2:$AF$799, MATCH('full data'!AE$1, Sheet11!$A$1:$AF$1, 0), FALSE)</f>
        <v>0</v>
      </c>
      <c r="AF136">
        <f>VLOOKUP('full data'!$A136, Sheet11!$A$2:$AF$799, MATCH('full data'!AF$1, Sheet11!$A$1:$AF$1, 0), FALSE)</f>
        <v>0.4375</v>
      </c>
      <c r="AG136">
        <f>VLOOKUP('full data'!$A136, Sheet11!$A$2:$AF$799, MATCH('full data'!AG$1, Sheet11!$A$1:$AF$1, 0), FALSE)</f>
        <v>0.5</v>
      </c>
      <c r="AH136" s="3">
        <f>VLOOKUP('full data'!$A136, Sheet11!$A$2:$AF$799, MATCH('full data'!AH$1, Sheet11!$A$1:$AF$1, 0), FALSE)</f>
        <v>0.13875102973787101</v>
      </c>
      <c r="AI136" s="2">
        <f t="shared" si="2"/>
        <v>0.35773950482759781</v>
      </c>
      <c r="AJ136" s="2">
        <f>AH136/SUMIFS($AH$2:$AH$799, $B$2:$B$799, B136)</f>
        <v>6.1144245978010207E-2</v>
      </c>
      <c r="AK136">
        <f>IF(AJ136=_xlfn.MAXIFS($AJ$2:$AJ$799, $B$2:$B$799, B136, $AA$2:$AA$799, AA136), 1, 0)</f>
        <v>0</v>
      </c>
      <c r="AL136" s="2">
        <f>AJ136-AI136</f>
        <v>-0.2965952588495876</v>
      </c>
      <c r="AM136">
        <f>IF(AK136=AE136, 1, 0)</f>
        <v>0</v>
      </c>
    </row>
    <row r="137" spans="1:39" hidden="1" x14ac:dyDescent="0.45">
      <c r="A137" t="s">
        <v>754</v>
      </c>
      <c r="B137">
        <v>2020</v>
      </c>
      <c r="C137" t="s">
        <v>104</v>
      </c>
      <c r="D137" t="str">
        <f>VLOOKUP(C137, ids!$A$2:$B$37,2,FALSE)</f>
        <v>Tampa Bay Buccaneers</v>
      </c>
      <c r="E137">
        <f>VLOOKUP('full data'!$A137, Sheet11!$A$2:$AF$799, MATCH('full data'!E$1, Sheet11!$A$1:$AF$1, 0), FALSE)</f>
        <v>16</v>
      </c>
      <c r="F137">
        <f>VLOOKUP('full data'!$A137, Sheet11!$A$2:$AF$799, MATCH('full data'!F$1, Sheet11!$A$1:$AF$1, 0), FALSE)</f>
        <v>8.1763530425079072</v>
      </c>
      <c r="G137">
        <f>VLOOKUP('full data'!$A137, Sheet11!$A$2:$AF$799, MATCH('full data'!G$1, Sheet11!$A$1:$AF$1, 0), FALSE)</f>
        <v>-1.420489458840374</v>
      </c>
      <c r="H137">
        <f>VLOOKUP('full data'!$A137, Sheet11!$A$2:$AF$799, MATCH('full data'!H$1, Sheet11!$A$1:$AF$1, 0), FALSE)</f>
        <v>10.46443643251866</v>
      </c>
      <c r="I137">
        <f>VLOOKUP('full data'!$A137, Sheet11!$A$2:$AF$799, MATCH('full data'!I$1, Sheet11!$A$1:$AF$1, 0), FALSE)</f>
        <v>44.6875</v>
      </c>
      <c r="J137">
        <f>VLOOKUP('full data'!$A137, Sheet11!$A$2:$AF$799, MATCH('full data'!J$1, Sheet11!$A$1:$AF$1, 0), FALSE)</f>
        <v>0.90322580645161288</v>
      </c>
      <c r="K137">
        <f>VLOOKUP('full data'!$A137, Sheet11!$A$2:$AF$799, MATCH('full data'!K$1, Sheet11!$A$1:$AF$1, 0), FALSE)</f>
        <v>-9.375</v>
      </c>
      <c r="L137">
        <f>VLOOKUP('full data'!$A137, Sheet11!$A$2:$AF$799, MATCH('full data'!L$1, Sheet11!$A$1:$AF$1, 0), FALSE)</f>
        <v>0.75</v>
      </c>
      <c r="M137">
        <f>VLOOKUP('full data'!$A137, Sheet11!$A$2:$AF$799, MATCH('full data'!M$1, Sheet11!$A$1:$AF$1, 0), FALSE)</f>
        <v>0.625</v>
      </c>
      <c r="N137">
        <f>VLOOKUP('full data'!$A137, Sheet11!$A$2:$AF$799, MATCH('full data'!N$1, Sheet11!$A$1:$AF$1, 0), FALSE)</f>
        <v>0.9375</v>
      </c>
      <c r="O137">
        <f>VLOOKUP('full data'!$A137, Sheet11!$A$2:$AF$799, MATCH('full data'!O$1, Sheet11!$A$1:$AF$1, 0), FALSE)</f>
        <v>22.875</v>
      </c>
      <c r="P137">
        <f>VLOOKUP('full data'!$A137, Sheet11!$A$2:$AF$799, MATCH('full data'!P$1, Sheet11!$A$1:$AF$1, 0), FALSE)</f>
        <v>0.8125</v>
      </c>
      <c r="Q137">
        <f>VLOOKUP('full data'!$A137, Sheet11!$A$2:$AF$799, MATCH('full data'!Q$1, Sheet11!$A$1:$AF$1, 0), FALSE)</f>
        <v>1.5625</v>
      </c>
      <c r="R137">
        <f>VLOOKUP('full data'!$A137, Sheet11!$A$2:$AF$799, MATCH('full data'!R$1, Sheet11!$A$1:$AF$1, 0), FALSE)</f>
        <v>11</v>
      </c>
      <c r="S137">
        <f>VLOOKUP('full data'!$A137, Sheet11!$A$2:$AF$799, MATCH('full data'!S$1, Sheet11!$A$1:$AF$1, 0), FALSE)</f>
        <v>5</v>
      </c>
      <c r="T137">
        <f>VLOOKUP('full data'!$A137, Sheet11!$A$2:$AF$799, MATCH('full data'!T$1, Sheet11!$A$1:$AF$1, 0), FALSE)</f>
        <v>0</v>
      </c>
      <c r="U137">
        <f>VLOOKUP('full data'!$A137, Sheet11!$A$2:$AF$799, MATCH('full data'!U$1, Sheet11!$A$1:$AF$1, 0), FALSE)</f>
        <v>0.6875</v>
      </c>
      <c r="V137">
        <f>VLOOKUP('full data'!$A137, Sheet11!$A$2:$AF$799, MATCH('full data'!V$1, Sheet11!$A$1:$AF$1, 0), FALSE)</f>
        <v>0.39204545454545447</v>
      </c>
      <c r="W137">
        <f>VLOOKUP('full data'!$A137, Sheet11!$A$2:$AF$799, MATCH('full data'!W$1, Sheet11!$A$1:$AF$1, 0), FALSE)</f>
        <v>0.48828125</v>
      </c>
      <c r="X137" t="str">
        <f>VLOOKUP('full data'!$A137, Sheet11!$A$2:$AF$799, MATCH('full data'!X$1, Sheet11!$A$1:$AF$1, 0), FALSE)</f>
        <v>5</v>
      </c>
      <c r="Y137">
        <f>VLOOKUP('full data'!$A137, Sheet11!$A$2:$AF$799, MATCH('full data'!Y$1, Sheet11!$A$1:$AF$1, 0), FALSE)</f>
        <v>2</v>
      </c>
      <c r="Z137" t="str">
        <f>VLOOKUP('full data'!$A137, Sheet11!$A$2:$AF$799, MATCH('full data'!Z$1, Sheet11!$A$1:$AF$1, 0), FALSE)</f>
        <v>NFC South</v>
      </c>
      <c r="AA137" t="s">
        <v>892</v>
      </c>
      <c r="AB137">
        <f>VLOOKUP('full data'!$A137, Sheet11!$A$2:$AF$799, MATCH('full data'!AB$1, Sheet11!$A$1:$AF$1, 0), FALSE)</f>
        <v>0.2348993288590604</v>
      </c>
      <c r="AC137">
        <f>VLOOKUP('full data'!$A137, Sheet11!$A$2:$AF$799, MATCH('full data'!AC$1, Sheet11!$A$1:$AF$1, 0), FALSE)</f>
        <v>0.22222222222222221</v>
      </c>
      <c r="AD137" t="str">
        <f>VLOOKUP('full data'!$A137, Sheet11!$A$2:$AF$799, MATCH('full data'!AD$1, Sheet11!$A$1:$AF$1, 0), FALSE)</f>
        <v>1</v>
      </c>
      <c r="AE137" t="str">
        <f>VLOOKUP('full data'!$A137, Sheet11!$A$2:$AF$799, MATCH('full data'!AE$1, Sheet11!$A$1:$AF$1, 0), FALSE)</f>
        <v>1</v>
      </c>
      <c r="AF137">
        <f>VLOOKUP('full data'!$A137, Sheet11!$A$2:$AF$799, MATCH('full data'!AF$1, Sheet11!$A$1:$AF$1, 0), FALSE)</f>
        <v>6.25E-2</v>
      </c>
      <c r="AG137">
        <f>VLOOKUP('full data'!$A137, Sheet11!$A$2:$AF$799, MATCH('full data'!AG$1, Sheet11!$A$1:$AF$1, 0), FALSE)</f>
        <v>9.5</v>
      </c>
      <c r="AH137" s="3">
        <f>VLOOKUP('full data'!$A137, Sheet11!$A$2:$AF$799, MATCH('full data'!AH$1, Sheet11!$A$1:$AF$1, 0), FALSE)</f>
        <v>0.12816310460788399</v>
      </c>
      <c r="AI137" s="2">
        <f t="shared" si="2"/>
        <v>0.35668532881344928</v>
      </c>
      <c r="AJ137" s="2">
        <f>AH137/SUMIFS($AH$2:$AH$799, $B$2:$B$799, B137)</f>
        <v>5.6478401697302998E-2</v>
      </c>
      <c r="AK137">
        <f>IF(AJ137=_xlfn.MAXIFS($AJ$2:$AJ$799, $B$2:$B$799, B137, $AA$2:$AA$799, AA137), 1, 0)</f>
        <v>0</v>
      </c>
      <c r="AL137" s="2">
        <f>AJ137-AI137</f>
        <v>-0.30020692711614627</v>
      </c>
      <c r="AM137">
        <f>IF(AK137=AE137, 1, 0)</f>
        <v>0</v>
      </c>
    </row>
    <row r="138" spans="1:39" hidden="1" x14ac:dyDescent="0.45">
      <c r="A138" t="s">
        <v>732</v>
      </c>
      <c r="B138">
        <v>2020</v>
      </c>
      <c r="C138" t="s">
        <v>55</v>
      </c>
      <c r="D138" t="str">
        <f>VLOOKUP(C138, ids!$A$2:$B$37,2,FALSE)</f>
        <v>Cleveland Browns</v>
      </c>
      <c r="E138">
        <f>VLOOKUP('full data'!$A138, Sheet11!$A$2:$AF$799, MATCH('full data'!E$1, Sheet11!$A$1:$AF$1, 0), FALSE)</f>
        <v>16</v>
      </c>
      <c r="F138">
        <f>VLOOKUP('full data'!$A138, Sheet11!$A$2:$AF$799, MATCH('full data'!F$1, Sheet11!$A$1:$AF$1, 0), FALSE)</f>
        <v>5.7746384061938656</v>
      </c>
      <c r="G138">
        <f>VLOOKUP('full data'!$A138, Sheet11!$A$2:$AF$799, MATCH('full data'!G$1, Sheet11!$A$1:$AF$1, 0), FALSE)</f>
        <v>-0.42592362135522649</v>
      </c>
      <c r="H138">
        <f>VLOOKUP('full data'!$A138, Sheet11!$A$2:$AF$799, MATCH('full data'!H$1, Sheet11!$A$1:$AF$1, 0), FALSE)</f>
        <v>9.902196758739656</v>
      </c>
      <c r="I138">
        <f>VLOOKUP('full data'!$A138, Sheet11!$A$2:$AF$799, MATCH('full data'!I$1, Sheet11!$A$1:$AF$1, 0), FALSE)</f>
        <v>54.375</v>
      </c>
      <c r="J138">
        <f>VLOOKUP('full data'!$A138, Sheet11!$A$2:$AF$799, MATCH('full data'!J$1, Sheet11!$A$1:$AF$1, 0), FALSE)</f>
        <v>0.79166666666666663</v>
      </c>
      <c r="K138">
        <f>VLOOKUP('full data'!$A138, Sheet11!$A$2:$AF$799, MATCH('full data'!K$1, Sheet11!$A$1:$AF$1, 0), FALSE)</f>
        <v>-10.125</v>
      </c>
      <c r="L138">
        <f>VLOOKUP('full data'!$A138, Sheet11!$A$2:$AF$799, MATCH('full data'!L$1, Sheet11!$A$1:$AF$1, 0), FALSE)</f>
        <v>0.5</v>
      </c>
      <c r="M138">
        <f>VLOOKUP('full data'!$A138, Sheet11!$A$2:$AF$799, MATCH('full data'!M$1, Sheet11!$A$1:$AF$1, 0), FALSE)</f>
        <v>0.625</v>
      </c>
      <c r="N138">
        <f>VLOOKUP('full data'!$A138, Sheet11!$A$2:$AF$799, MATCH('full data'!N$1, Sheet11!$A$1:$AF$1, 0), FALSE)</f>
        <v>0.6875</v>
      </c>
      <c r="O138">
        <f>VLOOKUP('full data'!$A138, Sheet11!$A$2:$AF$799, MATCH('full data'!O$1, Sheet11!$A$1:$AF$1, 0), FALSE)</f>
        <v>16.375</v>
      </c>
      <c r="P138">
        <f>VLOOKUP('full data'!$A138, Sheet11!$A$2:$AF$799, MATCH('full data'!P$1, Sheet11!$A$1:$AF$1, 0), FALSE)</f>
        <v>0.875</v>
      </c>
      <c r="Q138">
        <f>VLOOKUP('full data'!$A138, Sheet11!$A$2:$AF$799, MATCH('full data'!Q$1, Sheet11!$A$1:$AF$1, 0), FALSE)</f>
        <v>1.3125</v>
      </c>
      <c r="R138">
        <f>VLOOKUP('full data'!$A138, Sheet11!$A$2:$AF$799, MATCH('full data'!R$1, Sheet11!$A$1:$AF$1, 0), FALSE)</f>
        <v>11</v>
      </c>
      <c r="S138">
        <f>VLOOKUP('full data'!$A138, Sheet11!$A$2:$AF$799, MATCH('full data'!S$1, Sheet11!$A$1:$AF$1, 0), FALSE)</f>
        <v>5</v>
      </c>
      <c r="T138">
        <f>VLOOKUP('full data'!$A138, Sheet11!$A$2:$AF$799, MATCH('full data'!T$1, Sheet11!$A$1:$AF$1, 0), FALSE)</f>
        <v>0</v>
      </c>
      <c r="U138">
        <f>VLOOKUP('full data'!$A138, Sheet11!$A$2:$AF$799, MATCH('full data'!U$1, Sheet11!$A$1:$AF$1, 0), FALSE)</f>
        <v>0.6875</v>
      </c>
      <c r="V138">
        <f>VLOOKUP('full data'!$A138, Sheet11!$A$2:$AF$799, MATCH('full data'!V$1, Sheet11!$A$1:$AF$1, 0), FALSE)</f>
        <v>0.40625</v>
      </c>
      <c r="W138">
        <f>VLOOKUP('full data'!$A138, Sheet11!$A$2:$AF$799, MATCH('full data'!W$1, Sheet11!$A$1:$AF$1, 0), FALSE)</f>
        <v>0.451171875</v>
      </c>
      <c r="X138" t="str">
        <f>VLOOKUP('full data'!$A138, Sheet11!$A$2:$AF$799, MATCH('full data'!X$1, Sheet11!$A$1:$AF$1, 0), FALSE)</f>
        <v>6</v>
      </c>
      <c r="Y138">
        <f>VLOOKUP('full data'!$A138, Sheet11!$A$2:$AF$799, MATCH('full data'!Y$1, Sheet11!$A$1:$AF$1, 0), FALSE)</f>
        <v>3</v>
      </c>
      <c r="Z138" t="str">
        <f>VLOOKUP('full data'!$A138, Sheet11!$A$2:$AF$799, MATCH('full data'!Z$1, Sheet11!$A$1:$AF$1, 0), FALSE)</f>
        <v>AFC North</v>
      </c>
      <c r="AA138" t="s">
        <v>891</v>
      </c>
      <c r="AB138">
        <f>VLOOKUP('full data'!$A138, Sheet11!$A$2:$AF$799, MATCH('full data'!AB$1, Sheet11!$A$1:$AF$1, 0), FALSE)</f>
        <v>0.22500000000000001</v>
      </c>
      <c r="AC138">
        <f>VLOOKUP('full data'!$A138, Sheet11!$A$2:$AF$799, MATCH('full data'!AC$1, Sheet11!$A$1:$AF$1, 0), FALSE)</f>
        <v>0.21649484536082481</v>
      </c>
      <c r="AD138" t="str">
        <f>VLOOKUP('full data'!$A138, Sheet11!$A$2:$AF$799, MATCH('full data'!AD$1, Sheet11!$A$1:$AF$1, 0), FALSE)</f>
        <v>0</v>
      </c>
      <c r="AE138" t="str">
        <f>VLOOKUP('full data'!$A138, Sheet11!$A$2:$AF$799, MATCH('full data'!AE$1, Sheet11!$A$1:$AF$1, 0), FALSE)</f>
        <v>0</v>
      </c>
      <c r="AF138">
        <f>VLOOKUP('full data'!$A138, Sheet11!$A$2:$AF$799, MATCH('full data'!AF$1, Sheet11!$A$1:$AF$1, 0), FALSE)</f>
        <v>0.375</v>
      </c>
      <c r="AG138">
        <f>VLOOKUP('full data'!$A138, Sheet11!$A$2:$AF$799, MATCH('full data'!AG$1, Sheet11!$A$1:$AF$1, 0), FALSE)</f>
        <v>0.5</v>
      </c>
      <c r="AH138" s="3">
        <f>VLOOKUP('full data'!$A138, Sheet11!$A$2:$AF$799, MATCH('full data'!AH$1, Sheet11!$A$1:$AF$1, 0), FALSE)</f>
        <v>8.363864252339219E-2</v>
      </c>
      <c r="AI138" s="2">
        <f t="shared" si="2"/>
        <v>0.35773950482759781</v>
      </c>
      <c r="AJ138" s="2">
        <f>AH138/SUMIFS($AH$2:$AH$799, $B$2:$B$799, B138)</f>
        <v>3.6857540743146816E-2</v>
      </c>
      <c r="AK138">
        <f>IF(AJ138=_xlfn.MAXIFS($AJ$2:$AJ$799, $B$2:$B$799, B138, $AA$2:$AA$799, AA138), 1, 0)</f>
        <v>0</v>
      </c>
      <c r="AL138" s="2">
        <f>AJ138-AI138</f>
        <v>-0.32088196408445102</v>
      </c>
      <c r="AM138">
        <f>IF(AK138=AE138, 1, 0)</f>
        <v>0</v>
      </c>
    </row>
    <row r="139" spans="1:39" hidden="1" x14ac:dyDescent="0.45">
      <c r="A139" t="s">
        <v>738</v>
      </c>
      <c r="B139">
        <v>2020</v>
      </c>
      <c r="C139" t="s">
        <v>68</v>
      </c>
      <c r="D139" t="str">
        <f>VLOOKUP(C139, ids!$A$2:$B$37,2,FALSE)</f>
        <v>Indiannapolis Colts</v>
      </c>
      <c r="E139">
        <f>VLOOKUP('full data'!$A139, Sheet11!$A$2:$AF$799, MATCH('full data'!E$1, Sheet11!$A$1:$AF$1, 0), FALSE)</f>
        <v>16</v>
      </c>
      <c r="F139">
        <f>VLOOKUP('full data'!$A139, Sheet11!$A$2:$AF$799, MATCH('full data'!F$1, Sheet11!$A$1:$AF$1, 0), FALSE)</f>
        <v>5.9655801855993209</v>
      </c>
      <c r="G139">
        <f>VLOOKUP('full data'!$A139, Sheet11!$A$2:$AF$799, MATCH('full data'!G$1, Sheet11!$A$1:$AF$1, 0), FALSE)</f>
        <v>-1.1492371956879599</v>
      </c>
      <c r="H139">
        <f>VLOOKUP('full data'!$A139, Sheet11!$A$2:$AF$799, MATCH('full data'!H$1, Sheet11!$A$1:$AF$1, 0), FALSE)</f>
        <v>8.1610613517478736</v>
      </c>
      <c r="I139">
        <f>VLOOKUP('full data'!$A139, Sheet11!$A$2:$AF$799, MATCH('full data'!I$1, Sheet11!$A$1:$AF$1, 0), FALSE)</f>
        <v>56.1875</v>
      </c>
      <c r="J139">
        <f>VLOOKUP('full data'!$A139, Sheet11!$A$2:$AF$799, MATCH('full data'!J$1, Sheet11!$A$1:$AF$1, 0), FALSE)</f>
        <v>0.86486486486486491</v>
      </c>
      <c r="K139">
        <f>VLOOKUP('full data'!$A139, Sheet11!$A$2:$AF$799, MATCH('full data'!K$1, Sheet11!$A$1:$AF$1, 0), FALSE)</f>
        <v>-8.3125</v>
      </c>
      <c r="L139">
        <f>VLOOKUP('full data'!$A139, Sheet11!$A$2:$AF$799, MATCH('full data'!L$1, Sheet11!$A$1:$AF$1, 0), FALSE)</f>
        <v>0.6875</v>
      </c>
      <c r="M139">
        <f>VLOOKUP('full data'!$A139, Sheet11!$A$2:$AF$799, MATCH('full data'!M$1, Sheet11!$A$1:$AF$1, 0), FALSE)</f>
        <v>0.625</v>
      </c>
      <c r="N139">
        <f>VLOOKUP('full data'!$A139, Sheet11!$A$2:$AF$799, MATCH('full data'!N$1, Sheet11!$A$1:$AF$1, 0), FALSE)</f>
        <v>0.9375</v>
      </c>
      <c r="O139">
        <f>VLOOKUP('full data'!$A139, Sheet11!$A$2:$AF$799, MATCH('full data'!O$1, Sheet11!$A$1:$AF$1, 0), FALSE)</f>
        <v>16.3125</v>
      </c>
      <c r="P139">
        <f>VLOOKUP('full data'!$A139, Sheet11!$A$2:$AF$799, MATCH('full data'!P$1, Sheet11!$A$1:$AF$1, 0), FALSE)</f>
        <v>0.8125</v>
      </c>
      <c r="Q139">
        <f>VLOOKUP('full data'!$A139, Sheet11!$A$2:$AF$799, MATCH('full data'!Q$1, Sheet11!$A$1:$AF$1, 0), FALSE)</f>
        <v>1.5625</v>
      </c>
      <c r="R139">
        <f>VLOOKUP('full data'!$A139, Sheet11!$A$2:$AF$799, MATCH('full data'!R$1, Sheet11!$A$1:$AF$1, 0), FALSE)</f>
        <v>11</v>
      </c>
      <c r="S139">
        <f>VLOOKUP('full data'!$A139, Sheet11!$A$2:$AF$799, MATCH('full data'!S$1, Sheet11!$A$1:$AF$1, 0), FALSE)</f>
        <v>5</v>
      </c>
      <c r="T139">
        <f>VLOOKUP('full data'!$A139, Sheet11!$A$2:$AF$799, MATCH('full data'!T$1, Sheet11!$A$1:$AF$1, 0), FALSE)</f>
        <v>0</v>
      </c>
      <c r="U139">
        <f>VLOOKUP('full data'!$A139, Sheet11!$A$2:$AF$799, MATCH('full data'!U$1, Sheet11!$A$1:$AF$1, 0), FALSE)</f>
        <v>0.6875</v>
      </c>
      <c r="V139">
        <f>VLOOKUP('full data'!$A139, Sheet11!$A$2:$AF$799, MATCH('full data'!V$1, Sheet11!$A$1:$AF$1, 0), FALSE)</f>
        <v>0.38352272727272729</v>
      </c>
      <c r="W139">
        <f>VLOOKUP('full data'!$A139, Sheet11!$A$2:$AF$799, MATCH('full data'!W$1, Sheet11!$A$1:$AF$1, 0), FALSE)</f>
        <v>0.443359375</v>
      </c>
      <c r="X139" t="str">
        <f>VLOOKUP('full data'!$A139, Sheet11!$A$2:$AF$799, MATCH('full data'!X$1, Sheet11!$A$1:$AF$1, 0), FALSE)</f>
        <v>7</v>
      </c>
      <c r="Y139">
        <f>VLOOKUP('full data'!$A139, Sheet11!$A$2:$AF$799, MATCH('full data'!Y$1, Sheet11!$A$1:$AF$1, 0), FALSE)</f>
        <v>2</v>
      </c>
      <c r="Z139" t="str">
        <f>VLOOKUP('full data'!$A139, Sheet11!$A$2:$AF$799, MATCH('full data'!Z$1, Sheet11!$A$1:$AF$1, 0), FALSE)</f>
        <v>AFC South</v>
      </c>
      <c r="AA139" t="s">
        <v>891</v>
      </c>
      <c r="AB139">
        <f>VLOOKUP('full data'!$A139, Sheet11!$A$2:$AF$799, MATCH('full data'!AB$1, Sheet11!$A$1:$AF$1, 0), FALSE)</f>
        <v>0.1875</v>
      </c>
      <c r="AC139">
        <f>VLOOKUP('full data'!$A139, Sheet11!$A$2:$AF$799, MATCH('full data'!AC$1, Sheet11!$A$1:$AF$1, 0), FALSE)</f>
        <v>0.125</v>
      </c>
      <c r="AD139" t="str">
        <f>VLOOKUP('full data'!$A139, Sheet11!$A$2:$AF$799, MATCH('full data'!AD$1, Sheet11!$A$1:$AF$1, 0), FALSE)</f>
        <v>0</v>
      </c>
      <c r="AE139" t="str">
        <f>VLOOKUP('full data'!$A139, Sheet11!$A$2:$AF$799, MATCH('full data'!AE$1, Sheet11!$A$1:$AF$1, 0), FALSE)</f>
        <v>0</v>
      </c>
      <c r="AF139">
        <f>VLOOKUP('full data'!$A139, Sheet11!$A$2:$AF$799, MATCH('full data'!AF$1, Sheet11!$A$1:$AF$1, 0), FALSE)</f>
        <v>0.125</v>
      </c>
      <c r="AG139">
        <f>VLOOKUP('full data'!$A139, Sheet11!$A$2:$AF$799, MATCH('full data'!AG$1, Sheet11!$A$1:$AF$1, 0), FALSE)</f>
        <v>0.5</v>
      </c>
      <c r="AH139" s="3">
        <f>VLOOKUP('full data'!$A139, Sheet11!$A$2:$AF$799, MATCH('full data'!AH$1, Sheet11!$A$1:$AF$1, 0), FALSE)</f>
        <v>5.7518629701346663E-2</v>
      </c>
      <c r="AI139" s="2">
        <f t="shared" si="2"/>
        <v>0.35773950482759781</v>
      </c>
      <c r="AJ139" s="2">
        <f>AH139/SUMIFS($AH$2:$AH$799, $B$2:$B$799, B139)</f>
        <v>2.5347078500400525E-2</v>
      </c>
      <c r="AK139">
        <f>IF(AJ139=_xlfn.MAXIFS($AJ$2:$AJ$799, $B$2:$B$799, B139, $AA$2:$AA$799, AA139), 1, 0)</f>
        <v>0</v>
      </c>
      <c r="AL139" s="2">
        <f>AJ139-AI139</f>
        <v>-0.33239242632719729</v>
      </c>
      <c r="AM139">
        <f>IF(AK139=AE139, 1, 0)</f>
        <v>0</v>
      </c>
    </row>
    <row r="140" spans="1:39" hidden="1" x14ac:dyDescent="0.45">
      <c r="A140" t="s">
        <v>755</v>
      </c>
      <c r="B140">
        <v>2020</v>
      </c>
      <c r="C140" t="s">
        <v>106</v>
      </c>
      <c r="D140" t="str">
        <f>VLOOKUP(C140, ids!$A$2:$B$37,2,FALSE)</f>
        <v>Tennessee Titans</v>
      </c>
      <c r="E140">
        <f>VLOOKUP('full data'!$A140, Sheet11!$A$2:$AF$799, MATCH('full data'!E$1, Sheet11!$A$1:$AF$1, 0), FALSE)</f>
        <v>16</v>
      </c>
      <c r="F140">
        <f>VLOOKUP('full data'!$A140, Sheet11!$A$2:$AF$799, MATCH('full data'!F$1, Sheet11!$A$1:$AF$1, 0), FALSE)</f>
        <v>7.7795704952922806</v>
      </c>
      <c r="G140">
        <f>VLOOKUP('full data'!$A140, Sheet11!$A$2:$AF$799, MATCH('full data'!G$1, Sheet11!$A$1:$AF$1, 0), FALSE)</f>
        <v>3.000857350717296</v>
      </c>
      <c r="H140">
        <f>VLOOKUP('full data'!$A140, Sheet11!$A$2:$AF$799, MATCH('full data'!H$1, Sheet11!$A$1:$AF$1, 0), FALSE)</f>
        <v>10.951666301679859</v>
      </c>
      <c r="I140">
        <f>VLOOKUP('full data'!$A140, Sheet11!$A$2:$AF$799, MATCH('full data'!I$1, Sheet11!$A$1:$AF$1, 0), FALSE)</f>
        <v>48.9375</v>
      </c>
      <c r="J140">
        <f>VLOOKUP('full data'!$A140, Sheet11!$A$2:$AF$799, MATCH('full data'!J$1, Sheet11!$A$1:$AF$1, 0), FALSE)</f>
        <v>0.7142857142857143</v>
      </c>
      <c r="K140">
        <f>VLOOKUP('full data'!$A140, Sheet11!$A$2:$AF$799, MATCH('full data'!K$1, Sheet11!$A$1:$AF$1, 0), FALSE)</f>
        <v>-10.8125</v>
      </c>
      <c r="L140">
        <f>VLOOKUP('full data'!$A140, Sheet11!$A$2:$AF$799, MATCH('full data'!L$1, Sheet11!$A$1:$AF$1, 0), FALSE)</f>
        <v>0.4375</v>
      </c>
      <c r="M140">
        <f>VLOOKUP('full data'!$A140, Sheet11!$A$2:$AF$799, MATCH('full data'!M$1, Sheet11!$A$1:$AF$1, 0), FALSE)</f>
        <v>0.5</v>
      </c>
      <c r="N140">
        <f>VLOOKUP('full data'!$A140, Sheet11!$A$2:$AF$799, MATCH('full data'!N$1, Sheet11!$A$1:$AF$1, 0), FALSE)</f>
        <v>0.9375</v>
      </c>
      <c r="O140">
        <f>VLOOKUP('full data'!$A140, Sheet11!$A$2:$AF$799, MATCH('full data'!O$1, Sheet11!$A$1:$AF$1, 0), FALSE)</f>
        <v>9.625</v>
      </c>
      <c r="P140">
        <f>VLOOKUP('full data'!$A140, Sheet11!$A$2:$AF$799, MATCH('full data'!P$1, Sheet11!$A$1:$AF$1, 0), FALSE)</f>
        <v>0.625</v>
      </c>
      <c r="Q140">
        <f>VLOOKUP('full data'!$A140, Sheet11!$A$2:$AF$799, MATCH('full data'!Q$1, Sheet11!$A$1:$AF$1, 0), FALSE)</f>
        <v>1.4375</v>
      </c>
      <c r="R140">
        <f>VLOOKUP('full data'!$A140, Sheet11!$A$2:$AF$799, MATCH('full data'!R$1, Sheet11!$A$1:$AF$1, 0), FALSE)</f>
        <v>11</v>
      </c>
      <c r="S140">
        <f>VLOOKUP('full data'!$A140, Sheet11!$A$2:$AF$799, MATCH('full data'!S$1, Sheet11!$A$1:$AF$1, 0), FALSE)</f>
        <v>5</v>
      </c>
      <c r="T140">
        <f>VLOOKUP('full data'!$A140, Sheet11!$A$2:$AF$799, MATCH('full data'!T$1, Sheet11!$A$1:$AF$1, 0), FALSE)</f>
        <v>0</v>
      </c>
      <c r="U140">
        <f>VLOOKUP('full data'!$A140, Sheet11!$A$2:$AF$799, MATCH('full data'!U$1, Sheet11!$A$1:$AF$1, 0), FALSE)</f>
        <v>0.6875</v>
      </c>
      <c r="V140">
        <f>VLOOKUP('full data'!$A140, Sheet11!$A$2:$AF$799, MATCH('full data'!V$1, Sheet11!$A$1:$AF$1, 0), FALSE)</f>
        <v>0.39772727272727271</v>
      </c>
      <c r="W140">
        <f>VLOOKUP('full data'!$A140, Sheet11!$A$2:$AF$799, MATCH('full data'!W$1, Sheet11!$A$1:$AF$1, 0), FALSE)</f>
        <v>0.474609375</v>
      </c>
      <c r="X140" t="str">
        <f>VLOOKUP('full data'!$A140, Sheet11!$A$2:$AF$799, MATCH('full data'!X$1, Sheet11!$A$1:$AF$1, 0), FALSE)</f>
        <v>4</v>
      </c>
      <c r="Y140">
        <f>VLOOKUP('full data'!$A140, Sheet11!$A$2:$AF$799, MATCH('full data'!Y$1, Sheet11!$A$1:$AF$1, 0), FALSE)</f>
        <v>1</v>
      </c>
      <c r="Z140" t="str">
        <f>VLOOKUP('full data'!$A140, Sheet11!$A$2:$AF$799, MATCH('full data'!Z$1, Sheet11!$A$1:$AF$1, 0), FALSE)</f>
        <v>AFC South</v>
      </c>
      <c r="AA140" t="s">
        <v>891</v>
      </c>
      <c r="AB140">
        <f>VLOOKUP('full data'!$A140, Sheet11!$A$2:$AF$799, MATCH('full data'!AB$1, Sheet11!$A$1:$AF$1, 0), FALSE)</f>
        <v>0.21917808219178081</v>
      </c>
      <c r="AC140">
        <f>VLOOKUP('full data'!$A140, Sheet11!$A$2:$AF$799, MATCH('full data'!AC$1, Sheet11!$A$1:$AF$1, 0), FALSE)</f>
        <v>0.18888888888888891</v>
      </c>
      <c r="AD140" t="str">
        <f>VLOOKUP('full data'!$A140, Sheet11!$A$2:$AF$799, MATCH('full data'!AD$1, Sheet11!$A$1:$AF$1, 0), FALSE)</f>
        <v>0</v>
      </c>
      <c r="AE140" t="str">
        <f>VLOOKUP('full data'!$A140, Sheet11!$A$2:$AF$799, MATCH('full data'!AE$1, Sheet11!$A$1:$AF$1, 0), FALSE)</f>
        <v>0</v>
      </c>
      <c r="AF140">
        <f>VLOOKUP('full data'!$A140, Sheet11!$A$2:$AF$799, MATCH('full data'!AF$1, Sheet11!$A$1:$AF$1, 0), FALSE)</f>
        <v>0.1875</v>
      </c>
      <c r="AG140">
        <f>VLOOKUP('full data'!$A140, Sheet11!$A$2:$AF$799, MATCH('full data'!AG$1, Sheet11!$A$1:$AF$1, 0), FALSE)</f>
        <v>0.5</v>
      </c>
      <c r="AH140" s="3">
        <f>VLOOKUP('full data'!$A140, Sheet11!$A$2:$AF$799, MATCH('full data'!AH$1, Sheet11!$A$1:$AF$1, 0), FALSE)</f>
        <v>5.3964837206981482E-2</v>
      </c>
      <c r="AI140" s="2">
        <f t="shared" si="2"/>
        <v>0.35773950482759781</v>
      </c>
      <c r="AJ140" s="2">
        <f>AH140/SUMIFS($AH$2:$AH$799, $B$2:$B$799, B140)</f>
        <v>2.3781007510939881E-2</v>
      </c>
      <c r="AK140">
        <f>IF(AJ140=_xlfn.MAXIFS($AJ$2:$AJ$799, $B$2:$B$799, B140, $AA$2:$AA$799, AA140), 1, 0)</f>
        <v>0</v>
      </c>
      <c r="AL140" s="2">
        <f>AJ140-AI140</f>
        <v>-0.33395849731665794</v>
      </c>
      <c r="AM140">
        <f>IF(AK140=AE140, 1, 0)</f>
        <v>0</v>
      </c>
    </row>
    <row r="141" spans="1:39" hidden="1" x14ac:dyDescent="0.45">
      <c r="A141" t="s">
        <v>741</v>
      </c>
      <c r="B141">
        <v>2020</v>
      </c>
      <c r="C141" t="s">
        <v>192</v>
      </c>
      <c r="D141" t="str">
        <f>VLOOKUP(C141, ids!$A$2:$B$37,2,FALSE)</f>
        <v>Los Angeles Rams</v>
      </c>
      <c r="E141">
        <f>VLOOKUP('full data'!$A141, Sheet11!$A$2:$AF$799, MATCH('full data'!E$1, Sheet11!$A$1:$AF$1, 0), FALSE)</f>
        <v>16</v>
      </c>
      <c r="F141">
        <f>VLOOKUP('full data'!$A141, Sheet11!$A$2:$AF$799, MATCH('full data'!F$1, Sheet11!$A$1:$AF$1, 0), FALSE)</f>
        <v>1.4088659815401969</v>
      </c>
      <c r="G141">
        <f>VLOOKUP('full data'!$A141, Sheet11!$A$2:$AF$799, MATCH('full data'!G$1, Sheet11!$A$1:$AF$1, 0), FALSE)</f>
        <v>-2.324530380903342</v>
      </c>
      <c r="H141">
        <f>VLOOKUP('full data'!$A141, Sheet11!$A$2:$AF$799, MATCH('full data'!H$1, Sheet11!$A$1:$AF$1, 0), FALSE)</f>
        <v>5.5440304957388262</v>
      </c>
      <c r="I141">
        <f>VLOOKUP('full data'!$A141, Sheet11!$A$2:$AF$799, MATCH('full data'!I$1, Sheet11!$A$1:$AF$1, 0), FALSE)</f>
        <v>40.9375</v>
      </c>
      <c r="J141">
        <f>VLOOKUP('full data'!$A141, Sheet11!$A$2:$AF$799, MATCH('full data'!J$1, Sheet11!$A$1:$AF$1, 0), FALSE)</f>
        <v>0.8</v>
      </c>
      <c r="K141">
        <f>VLOOKUP('full data'!$A141, Sheet11!$A$2:$AF$799, MATCH('full data'!K$1, Sheet11!$A$1:$AF$1, 0), FALSE)</f>
        <v>-10.5625</v>
      </c>
      <c r="L141">
        <f>VLOOKUP('full data'!$A141, Sheet11!$A$2:$AF$799, MATCH('full data'!L$1, Sheet11!$A$1:$AF$1, 0), FALSE)</f>
        <v>0.875</v>
      </c>
      <c r="M141">
        <f>VLOOKUP('full data'!$A141, Sheet11!$A$2:$AF$799, MATCH('full data'!M$1, Sheet11!$A$1:$AF$1, 0), FALSE)</f>
        <v>0.5</v>
      </c>
      <c r="N141">
        <f>VLOOKUP('full data'!$A141, Sheet11!$A$2:$AF$799, MATCH('full data'!N$1, Sheet11!$A$1:$AF$1, 0), FALSE)</f>
        <v>0.875</v>
      </c>
      <c r="O141">
        <f>VLOOKUP('full data'!$A141, Sheet11!$A$2:$AF$799, MATCH('full data'!O$1, Sheet11!$A$1:$AF$1, 0), FALSE)</f>
        <v>21.875</v>
      </c>
      <c r="P141">
        <f>VLOOKUP('full data'!$A141, Sheet11!$A$2:$AF$799, MATCH('full data'!P$1, Sheet11!$A$1:$AF$1, 0), FALSE)</f>
        <v>1.25</v>
      </c>
      <c r="Q141">
        <f>VLOOKUP('full data'!$A141, Sheet11!$A$2:$AF$799, MATCH('full data'!Q$1, Sheet11!$A$1:$AF$1, 0), FALSE)</f>
        <v>1.375</v>
      </c>
      <c r="R141">
        <f>VLOOKUP('full data'!$A141, Sheet11!$A$2:$AF$799, MATCH('full data'!R$1, Sheet11!$A$1:$AF$1, 0), FALSE)</f>
        <v>10</v>
      </c>
      <c r="S141">
        <f>VLOOKUP('full data'!$A141, Sheet11!$A$2:$AF$799, MATCH('full data'!S$1, Sheet11!$A$1:$AF$1, 0), FALSE)</f>
        <v>6</v>
      </c>
      <c r="T141">
        <f>VLOOKUP('full data'!$A141, Sheet11!$A$2:$AF$799, MATCH('full data'!T$1, Sheet11!$A$1:$AF$1, 0), FALSE)</f>
        <v>0</v>
      </c>
      <c r="U141">
        <f>VLOOKUP('full data'!$A141, Sheet11!$A$2:$AF$799, MATCH('full data'!U$1, Sheet11!$A$1:$AF$1, 0), FALSE)</f>
        <v>0.625</v>
      </c>
      <c r="V141">
        <f>VLOOKUP('full data'!$A141, Sheet11!$A$2:$AF$799, MATCH('full data'!V$1, Sheet11!$A$1:$AF$1, 0), FALSE)</f>
        <v>0.484375</v>
      </c>
      <c r="W141">
        <f>VLOOKUP('full data'!$A141, Sheet11!$A$2:$AF$799, MATCH('full data'!W$1, Sheet11!$A$1:$AF$1, 0), FALSE)</f>
        <v>0.494140625</v>
      </c>
      <c r="X141" t="str">
        <f>VLOOKUP('full data'!$A141, Sheet11!$A$2:$AF$799, MATCH('full data'!X$1, Sheet11!$A$1:$AF$1, 0), FALSE)</f>
        <v>6</v>
      </c>
      <c r="Y141">
        <f>VLOOKUP('full data'!$A141, Sheet11!$A$2:$AF$799, MATCH('full data'!Y$1, Sheet11!$A$1:$AF$1, 0), FALSE)</f>
        <v>2</v>
      </c>
      <c r="Z141" t="str">
        <f>VLOOKUP('full data'!$A141, Sheet11!$A$2:$AF$799, MATCH('full data'!Z$1, Sheet11!$A$1:$AF$1, 0), FALSE)</f>
        <v>NFC West</v>
      </c>
      <c r="AA141" t="s">
        <v>892</v>
      </c>
      <c r="AB141">
        <f>VLOOKUP('full data'!$A141, Sheet11!$A$2:$AF$799, MATCH('full data'!AB$1, Sheet11!$A$1:$AF$1, 0), FALSE)</f>
        <v>0.1875</v>
      </c>
      <c r="AC141">
        <f>VLOOKUP('full data'!$A141, Sheet11!$A$2:$AF$799, MATCH('full data'!AC$1, Sheet11!$A$1:$AF$1, 0), FALSE)</f>
        <v>0.19607843137254899</v>
      </c>
      <c r="AD141" t="str">
        <f>VLOOKUP('full data'!$A141, Sheet11!$A$2:$AF$799, MATCH('full data'!AD$1, Sheet11!$A$1:$AF$1, 0), FALSE)</f>
        <v>0</v>
      </c>
      <c r="AE141" t="str">
        <f>VLOOKUP('full data'!$A141, Sheet11!$A$2:$AF$799, MATCH('full data'!AE$1, Sheet11!$A$1:$AF$1, 0), FALSE)</f>
        <v>0</v>
      </c>
      <c r="AF141">
        <f>VLOOKUP('full data'!$A141, Sheet11!$A$2:$AF$799, MATCH('full data'!AF$1, Sheet11!$A$1:$AF$1, 0), FALSE)</f>
        <v>0.375</v>
      </c>
      <c r="AG141">
        <f>VLOOKUP('full data'!$A141, Sheet11!$A$2:$AF$799, MATCH('full data'!AG$1, Sheet11!$A$1:$AF$1, 0), FALSE)</f>
        <v>0.5</v>
      </c>
      <c r="AH141" s="3">
        <f>VLOOKUP('full data'!$A141, Sheet11!$A$2:$AF$799, MATCH('full data'!AH$1, Sheet11!$A$1:$AF$1, 0), FALSE)</f>
        <v>4.3715797574177692E-2</v>
      </c>
      <c r="AI141" s="2">
        <f t="shared" si="2"/>
        <v>0.35668532881344928</v>
      </c>
      <c r="AJ141" s="2">
        <f>AH141/SUMIFS($AH$2:$AH$799, $B$2:$B$799, B141)</f>
        <v>1.9264501928743932E-2</v>
      </c>
      <c r="AK141">
        <f>IF(AJ141=_xlfn.MAXIFS($AJ$2:$AJ$799, $B$2:$B$799, B141, $AA$2:$AA$799, AA141), 1, 0)</f>
        <v>0</v>
      </c>
      <c r="AL141" s="2">
        <f>AJ141-AI141</f>
        <v>-0.33742082688470532</v>
      </c>
      <c r="AM141">
        <f>IF(AK141=AE141, 1, 0)</f>
        <v>0</v>
      </c>
    </row>
    <row r="142" spans="1:39" hidden="1" x14ac:dyDescent="0.45">
      <c r="A142" t="s">
        <v>744</v>
      </c>
      <c r="B142">
        <v>2020</v>
      </c>
      <c r="C142" t="s">
        <v>76</v>
      </c>
      <c r="D142" t="str">
        <f>VLOOKUP(C142, ids!$A$2:$B$37,2,FALSE)</f>
        <v>Miami Dolphins</v>
      </c>
      <c r="E142">
        <f>VLOOKUP('full data'!$A142, Sheet11!$A$2:$AF$799, MATCH('full data'!E$1, Sheet11!$A$1:$AF$1, 0), FALSE)</f>
        <v>16</v>
      </c>
      <c r="F142">
        <f>VLOOKUP('full data'!$A142, Sheet11!$A$2:$AF$799, MATCH('full data'!F$1, Sheet11!$A$1:$AF$1, 0), FALSE)</f>
        <v>2.2620438840834121</v>
      </c>
      <c r="G142">
        <f>VLOOKUP('full data'!$A142, Sheet11!$A$2:$AF$799, MATCH('full data'!G$1, Sheet11!$A$1:$AF$1, 0), FALSE)</f>
        <v>-2.1211972763247431</v>
      </c>
      <c r="H142">
        <f>VLOOKUP('full data'!$A142, Sheet11!$A$2:$AF$799, MATCH('full data'!H$1, Sheet11!$A$1:$AF$1, 0), FALSE)</f>
        <v>5.676334952365214</v>
      </c>
      <c r="I142">
        <f>VLOOKUP('full data'!$A142, Sheet11!$A$2:$AF$799, MATCH('full data'!I$1, Sheet11!$A$1:$AF$1, 0), FALSE)</f>
        <v>39.6875</v>
      </c>
      <c r="J142">
        <f>VLOOKUP('full data'!$A142, Sheet11!$A$2:$AF$799, MATCH('full data'!J$1, Sheet11!$A$1:$AF$1, 0), FALSE)</f>
        <v>0.92307692307692313</v>
      </c>
      <c r="K142">
        <f>VLOOKUP('full data'!$A142, Sheet11!$A$2:$AF$799, MATCH('full data'!K$1, Sheet11!$A$1:$AF$1, 0), FALSE)</f>
        <v>-12.5625</v>
      </c>
      <c r="L142">
        <f>VLOOKUP('full data'!$A142, Sheet11!$A$2:$AF$799, MATCH('full data'!L$1, Sheet11!$A$1:$AF$1, 0), FALSE)</f>
        <v>0.8125</v>
      </c>
      <c r="M142">
        <f>VLOOKUP('full data'!$A142, Sheet11!$A$2:$AF$799, MATCH('full data'!M$1, Sheet11!$A$1:$AF$1, 0), FALSE)</f>
        <v>0.625</v>
      </c>
      <c r="N142">
        <f>VLOOKUP('full data'!$A142, Sheet11!$A$2:$AF$799, MATCH('full data'!N$1, Sheet11!$A$1:$AF$1, 0), FALSE)</f>
        <v>1.125</v>
      </c>
      <c r="O142">
        <f>VLOOKUP('full data'!$A142, Sheet11!$A$2:$AF$799, MATCH('full data'!O$1, Sheet11!$A$1:$AF$1, 0), FALSE)</f>
        <v>21.8125</v>
      </c>
      <c r="P142">
        <f>VLOOKUP('full data'!$A142, Sheet11!$A$2:$AF$799, MATCH('full data'!P$1, Sheet11!$A$1:$AF$1, 0), FALSE)</f>
        <v>1.125</v>
      </c>
      <c r="Q142">
        <f>VLOOKUP('full data'!$A142, Sheet11!$A$2:$AF$799, MATCH('full data'!Q$1, Sheet11!$A$1:$AF$1, 0), FALSE)</f>
        <v>1.75</v>
      </c>
      <c r="R142">
        <f>VLOOKUP('full data'!$A142, Sheet11!$A$2:$AF$799, MATCH('full data'!R$1, Sheet11!$A$1:$AF$1, 0), FALSE)</f>
        <v>10</v>
      </c>
      <c r="S142">
        <f>VLOOKUP('full data'!$A142, Sheet11!$A$2:$AF$799, MATCH('full data'!S$1, Sheet11!$A$1:$AF$1, 0), FALSE)</f>
        <v>6</v>
      </c>
      <c r="T142">
        <f>VLOOKUP('full data'!$A142, Sheet11!$A$2:$AF$799, MATCH('full data'!T$1, Sheet11!$A$1:$AF$1, 0), FALSE)</f>
        <v>0</v>
      </c>
      <c r="U142">
        <f>VLOOKUP('full data'!$A142, Sheet11!$A$2:$AF$799, MATCH('full data'!U$1, Sheet11!$A$1:$AF$1, 0), FALSE)</f>
        <v>0.625</v>
      </c>
      <c r="V142">
        <f>VLOOKUP('full data'!$A142, Sheet11!$A$2:$AF$799, MATCH('full data'!V$1, Sheet11!$A$1:$AF$1, 0), FALSE)</f>
        <v>0.34687499999999999</v>
      </c>
      <c r="W142">
        <f>VLOOKUP('full data'!$A142, Sheet11!$A$2:$AF$799, MATCH('full data'!W$1, Sheet11!$A$1:$AF$1, 0), FALSE)</f>
        <v>0.466796875</v>
      </c>
      <c r="X142" t="str">
        <f>VLOOKUP('full data'!$A142, Sheet11!$A$2:$AF$799, MATCH('full data'!X$1, Sheet11!$A$1:$AF$1, 0), FALSE)</f>
        <v>0</v>
      </c>
      <c r="Y142">
        <f>VLOOKUP('full data'!$A142, Sheet11!$A$2:$AF$799, MATCH('full data'!Y$1, Sheet11!$A$1:$AF$1, 0), FALSE)</f>
        <v>2</v>
      </c>
      <c r="Z142" t="str">
        <f>VLOOKUP('full data'!$A142, Sheet11!$A$2:$AF$799, MATCH('full data'!Z$1, Sheet11!$A$1:$AF$1, 0), FALSE)</f>
        <v>AFC East</v>
      </c>
      <c r="AA142" t="s">
        <v>891</v>
      </c>
      <c r="AB142">
        <f>VLOOKUP('full data'!$A142, Sheet11!$A$2:$AF$799, MATCH('full data'!AB$1, Sheet11!$A$1:$AF$1, 0), FALSE)</f>
        <v>7.6923076923076927E-2</v>
      </c>
      <c r="AC142">
        <f>VLOOKUP('full data'!$A142, Sheet11!$A$2:$AF$799, MATCH('full data'!AC$1, Sheet11!$A$1:$AF$1, 0), FALSE)</f>
        <v>0.13793103448275859</v>
      </c>
      <c r="AD142" t="str">
        <f>VLOOKUP('full data'!$A142, Sheet11!$A$2:$AF$799, MATCH('full data'!AD$1, Sheet11!$A$1:$AF$1, 0), FALSE)</f>
        <v>0</v>
      </c>
      <c r="AE142" t="str">
        <f>VLOOKUP('full data'!$A142, Sheet11!$A$2:$AF$799, MATCH('full data'!AE$1, Sheet11!$A$1:$AF$1, 0), FALSE)</f>
        <v>0</v>
      </c>
      <c r="AF142">
        <f>VLOOKUP('full data'!$A142, Sheet11!$A$2:$AF$799, MATCH('full data'!AF$1, Sheet11!$A$1:$AF$1, 0), FALSE)</f>
        <v>0.3125</v>
      </c>
      <c r="AG142">
        <f>VLOOKUP('full data'!$A142, Sheet11!$A$2:$AF$799, MATCH('full data'!AG$1, Sheet11!$A$1:$AF$1, 0), FALSE)</f>
        <v>0.5</v>
      </c>
      <c r="AH142" s="3">
        <f>VLOOKUP('full data'!$A142, Sheet11!$A$2:$AF$799, MATCH('full data'!AH$1, Sheet11!$A$1:$AF$1, 0), FALSE)</f>
        <v>2.3506415581602071E-2</v>
      </c>
      <c r="AI142" s="2">
        <f t="shared" si="2"/>
        <v>0.35773950482759781</v>
      </c>
      <c r="AJ142" s="2">
        <f>AH142/SUMIFS($AH$2:$AH$799, $B$2:$B$799, B142)</f>
        <v>1.0358712718011014E-2</v>
      </c>
      <c r="AK142">
        <f>IF(AJ142=_xlfn.MAXIFS($AJ$2:$AJ$799, $B$2:$B$799, B142, $AA$2:$AA$799, AA142), 1, 0)</f>
        <v>0</v>
      </c>
      <c r="AL142" s="2">
        <f>AJ142-AI142</f>
        <v>-0.34738079210958678</v>
      </c>
      <c r="AM142">
        <f>IF(AK142=AE142, 1, 0)</f>
        <v>0</v>
      </c>
    </row>
    <row r="143" spans="1:39" hidden="1" x14ac:dyDescent="0.45">
      <c r="A143" t="s">
        <v>756</v>
      </c>
      <c r="B143">
        <v>2020</v>
      </c>
      <c r="C143" t="s">
        <v>108</v>
      </c>
      <c r="D143" t="str">
        <f>VLOOKUP(C143, ids!$A$2:$B$37,2,FALSE)</f>
        <v>Washigngton Redskins</v>
      </c>
      <c r="E143">
        <f>VLOOKUP('full data'!$A143, Sheet11!$A$2:$AF$799, MATCH('full data'!E$1, Sheet11!$A$1:$AF$1, 0), FALSE)</f>
        <v>16</v>
      </c>
      <c r="F143">
        <f>VLOOKUP('full data'!$A143, Sheet11!$A$2:$AF$799, MATCH('full data'!F$1, Sheet11!$A$1:$AF$1, 0), FALSE)</f>
        <v>-3.9834410897508139</v>
      </c>
      <c r="G143">
        <f>VLOOKUP('full data'!$A143, Sheet11!$A$2:$AF$799, MATCH('full data'!G$1, Sheet11!$A$1:$AF$1, 0), FALSE)</f>
        <v>-0.16680029174334821</v>
      </c>
      <c r="H143">
        <f>VLOOKUP('full data'!$A143, Sheet11!$A$2:$AF$799, MATCH('full data'!H$1, Sheet11!$A$1:$AF$1, 0), FALSE)</f>
        <v>2.8925225177319001</v>
      </c>
      <c r="I143">
        <f>VLOOKUP('full data'!$A143, Sheet11!$A$2:$AF$799, MATCH('full data'!I$1, Sheet11!$A$1:$AF$1, 0), FALSE)</f>
        <v>43.5625</v>
      </c>
      <c r="J143">
        <f>VLOOKUP('full data'!$A143, Sheet11!$A$2:$AF$799, MATCH('full data'!J$1, Sheet11!$A$1:$AF$1, 0), FALSE)</f>
        <v>0.79411764705882348</v>
      </c>
      <c r="K143">
        <f>VLOOKUP('full data'!$A143, Sheet11!$A$2:$AF$799, MATCH('full data'!K$1, Sheet11!$A$1:$AF$1, 0), FALSE)</f>
        <v>-20.6875</v>
      </c>
      <c r="L143">
        <f>VLOOKUP('full data'!$A143, Sheet11!$A$2:$AF$799, MATCH('full data'!L$1, Sheet11!$A$1:$AF$1, 0), FALSE)</f>
        <v>1</v>
      </c>
      <c r="M143">
        <f>VLOOKUP('full data'!$A143, Sheet11!$A$2:$AF$799, MATCH('full data'!M$1, Sheet11!$A$1:$AF$1, 0), FALSE)</f>
        <v>0.4375</v>
      </c>
      <c r="N143">
        <f>VLOOKUP('full data'!$A143, Sheet11!$A$2:$AF$799, MATCH('full data'!N$1, Sheet11!$A$1:$AF$1, 0), FALSE)</f>
        <v>1</v>
      </c>
      <c r="O143">
        <f>VLOOKUP('full data'!$A143, Sheet11!$A$2:$AF$799, MATCH('full data'!O$1, Sheet11!$A$1:$AF$1, 0), FALSE)</f>
        <v>19.625</v>
      </c>
      <c r="P143">
        <f>VLOOKUP('full data'!$A143, Sheet11!$A$2:$AF$799, MATCH('full data'!P$1, Sheet11!$A$1:$AF$1, 0), FALSE)</f>
        <v>1.25</v>
      </c>
      <c r="Q143">
        <f>VLOOKUP('full data'!$A143, Sheet11!$A$2:$AF$799, MATCH('full data'!Q$1, Sheet11!$A$1:$AF$1, 0), FALSE)</f>
        <v>1.4375</v>
      </c>
      <c r="R143">
        <f>VLOOKUP('full data'!$A143, Sheet11!$A$2:$AF$799, MATCH('full data'!R$1, Sheet11!$A$1:$AF$1, 0), FALSE)</f>
        <v>7</v>
      </c>
      <c r="S143">
        <f>VLOOKUP('full data'!$A143, Sheet11!$A$2:$AF$799, MATCH('full data'!S$1, Sheet11!$A$1:$AF$1, 0), FALSE)</f>
        <v>9</v>
      </c>
      <c r="T143">
        <f>VLOOKUP('full data'!$A143, Sheet11!$A$2:$AF$799, MATCH('full data'!T$1, Sheet11!$A$1:$AF$1, 0), FALSE)</f>
        <v>0</v>
      </c>
      <c r="U143">
        <f>VLOOKUP('full data'!$A143, Sheet11!$A$2:$AF$799, MATCH('full data'!U$1, Sheet11!$A$1:$AF$1, 0), FALSE)</f>
        <v>0.4375</v>
      </c>
      <c r="V143">
        <f>VLOOKUP('full data'!$A143, Sheet11!$A$2:$AF$799, MATCH('full data'!V$1, Sheet11!$A$1:$AF$1, 0), FALSE)</f>
        <v>0.38839285714285721</v>
      </c>
      <c r="W143">
        <f>VLOOKUP('full data'!$A143, Sheet11!$A$2:$AF$799, MATCH('full data'!W$1, Sheet11!$A$1:$AF$1, 0), FALSE)</f>
        <v>0.458984375</v>
      </c>
      <c r="X143" t="str">
        <f>VLOOKUP('full data'!$A143, Sheet11!$A$2:$AF$799, MATCH('full data'!X$1, Sheet11!$A$1:$AF$1, 0), FALSE)</f>
        <v>4</v>
      </c>
      <c r="Y143">
        <f>VLOOKUP('full data'!$A143, Sheet11!$A$2:$AF$799, MATCH('full data'!Y$1, Sheet11!$A$1:$AF$1, 0), FALSE)</f>
        <v>1</v>
      </c>
      <c r="Z143" t="str">
        <f>VLOOKUP('full data'!$A143, Sheet11!$A$2:$AF$799, MATCH('full data'!Z$1, Sheet11!$A$1:$AF$1, 0), FALSE)</f>
        <v>NFC East</v>
      </c>
      <c r="AA143" t="s">
        <v>892</v>
      </c>
      <c r="AB143">
        <f>VLOOKUP('full data'!$A143, Sheet11!$A$2:$AF$799, MATCH('full data'!AB$1, Sheet11!$A$1:$AF$1, 0), FALSE)</f>
        <v>0.2413793103448276</v>
      </c>
      <c r="AC143">
        <f>VLOOKUP('full data'!$A143, Sheet11!$A$2:$AF$799, MATCH('full data'!AC$1, Sheet11!$A$1:$AF$1, 0), FALSE)</f>
        <v>0.2166666666666667</v>
      </c>
      <c r="AD143" t="str">
        <f>VLOOKUP('full data'!$A143, Sheet11!$A$2:$AF$799, MATCH('full data'!AD$1, Sheet11!$A$1:$AF$1, 0), FALSE)</f>
        <v>0</v>
      </c>
      <c r="AE143" t="str">
        <f>VLOOKUP('full data'!$A143, Sheet11!$A$2:$AF$799, MATCH('full data'!AE$1, Sheet11!$A$1:$AF$1, 0), FALSE)</f>
        <v>0</v>
      </c>
      <c r="AF143">
        <f>VLOOKUP('full data'!$A143, Sheet11!$A$2:$AF$799, MATCH('full data'!AF$1, Sheet11!$A$1:$AF$1, 0), FALSE)</f>
        <v>0.25</v>
      </c>
      <c r="AG143">
        <f>VLOOKUP('full data'!$A143, Sheet11!$A$2:$AF$799, MATCH('full data'!AG$1, Sheet11!$A$1:$AF$1, 0), FALSE)</f>
        <v>0.5</v>
      </c>
      <c r="AH143" s="3">
        <f>VLOOKUP('full data'!$A143, Sheet11!$A$2:$AF$799, MATCH('full data'!AH$1, Sheet11!$A$1:$AF$1, 0), FALSE)</f>
        <v>9.304347624408486E-3</v>
      </c>
      <c r="AI143" s="2">
        <f t="shared" si="2"/>
        <v>0.35668532881344928</v>
      </c>
      <c r="AJ143" s="2">
        <f>AH143/SUMIFS($AH$2:$AH$799, $B$2:$B$799, B143)</f>
        <v>4.1002025057870154E-3</v>
      </c>
      <c r="AK143">
        <f>IF(AJ143=_xlfn.MAXIFS($AJ$2:$AJ$799, $B$2:$B$799, B143, $AA$2:$AA$799, AA143), 1, 0)</f>
        <v>0</v>
      </c>
      <c r="AL143" s="2">
        <f>AJ143-AI143</f>
        <v>-0.35258512630766226</v>
      </c>
      <c r="AM143">
        <f>IF(AK143=AE143, 1, 0)</f>
        <v>0</v>
      </c>
    </row>
    <row r="144" spans="1:39" hidden="1" x14ac:dyDescent="0.45">
      <c r="A144" t="s">
        <v>729</v>
      </c>
      <c r="B144">
        <v>2020</v>
      </c>
      <c r="C144" t="s">
        <v>50</v>
      </c>
      <c r="D144" t="str">
        <f>VLOOKUP(C144, ids!$A$2:$B$37,2,FALSE)</f>
        <v>Chicago Bears</v>
      </c>
      <c r="E144">
        <f>VLOOKUP('full data'!$A144, Sheet11!$A$2:$AF$799, MATCH('full data'!E$1, Sheet11!$A$1:$AF$1, 0), FALSE)</f>
        <v>16</v>
      </c>
      <c r="F144">
        <f>VLOOKUP('full data'!$A144, Sheet11!$A$2:$AF$799, MATCH('full data'!F$1, Sheet11!$A$1:$AF$1, 0), FALSE)</f>
        <v>-0.44137491114625432</v>
      </c>
      <c r="G144">
        <f>VLOOKUP('full data'!$A144, Sheet11!$A$2:$AF$799, MATCH('full data'!G$1, Sheet11!$A$1:$AF$1, 0), FALSE)</f>
        <v>-0.81304613378982249</v>
      </c>
      <c r="H144">
        <f>VLOOKUP('full data'!$A144, Sheet11!$A$2:$AF$799, MATCH('full data'!H$1, Sheet11!$A$1:$AF$1, 0), FALSE)</f>
        <v>3.5453207772910509</v>
      </c>
      <c r="I144">
        <f>VLOOKUP('full data'!$A144, Sheet11!$A$2:$AF$799, MATCH('full data'!I$1, Sheet11!$A$1:$AF$1, 0), FALSE)</f>
        <v>48.5625</v>
      </c>
      <c r="J144">
        <f>VLOOKUP('full data'!$A144, Sheet11!$A$2:$AF$799, MATCH('full data'!J$1, Sheet11!$A$1:$AF$1, 0), FALSE)</f>
        <v>0.9375</v>
      </c>
      <c r="K144">
        <f>VLOOKUP('full data'!$A144, Sheet11!$A$2:$AF$799, MATCH('full data'!K$1, Sheet11!$A$1:$AF$1, 0), FALSE)</f>
        <v>-16.875</v>
      </c>
      <c r="L144">
        <f>VLOOKUP('full data'!$A144, Sheet11!$A$2:$AF$799, MATCH('full data'!L$1, Sheet11!$A$1:$AF$1, 0), FALSE)</f>
        <v>1</v>
      </c>
      <c r="M144">
        <f>VLOOKUP('full data'!$A144, Sheet11!$A$2:$AF$799, MATCH('full data'!M$1, Sheet11!$A$1:$AF$1, 0), FALSE)</f>
        <v>0.5</v>
      </c>
      <c r="N144">
        <f>VLOOKUP('full data'!$A144, Sheet11!$A$2:$AF$799, MATCH('full data'!N$1, Sheet11!$A$1:$AF$1, 0), FALSE)</f>
        <v>0.625</v>
      </c>
      <c r="O144">
        <f>VLOOKUP('full data'!$A144, Sheet11!$A$2:$AF$799, MATCH('full data'!O$1, Sheet11!$A$1:$AF$1, 0), FALSE)</f>
        <v>14.625</v>
      </c>
      <c r="P144">
        <f>VLOOKUP('full data'!$A144, Sheet11!$A$2:$AF$799, MATCH('full data'!P$1, Sheet11!$A$1:$AF$1, 0), FALSE)</f>
        <v>1.125</v>
      </c>
      <c r="Q144">
        <f>VLOOKUP('full data'!$A144, Sheet11!$A$2:$AF$799, MATCH('full data'!Q$1, Sheet11!$A$1:$AF$1, 0), FALSE)</f>
        <v>1.125</v>
      </c>
      <c r="R144">
        <f>VLOOKUP('full data'!$A144, Sheet11!$A$2:$AF$799, MATCH('full data'!R$1, Sheet11!$A$1:$AF$1, 0), FALSE)</f>
        <v>8</v>
      </c>
      <c r="S144">
        <f>VLOOKUP('full data'!$A144, Sheet11!$A$2:$AF$799, MATCH('full data'!S$1, Sheet11!$A$1:$AF$1, 0), FALSE)</f>
        <v>8</v>
      </c>
      <c r="T144">
        <f>VLOOKUP('full data'!$A144, Sheet11!$A$2:$AF$799, MATCH('full data'!T$1, Sheet11!$A$1:$AF$1, 0), FALSE)</f>
        <v>0</v>
      </c>
      <c r="U144">
        <f>VLOOKUP('full data'!$A144, Sheet11!$A$2:$AF$799, MATCH('full data'!U$1, Sheet11!$A$1:$AF$1, 0), FALSE)</f>
        <v>0.5</v>
      </c>
      <c r="V144">
        <f>VLOOKUP('full data'!$A144, Sheet11!$A$2:$AF$799, MATCH('full data'!V$1, Sheet11!$A$1:$AF$1, 0), FALSE)</f>
        <v>0.3359375</v>
      </c>
      <c r="W144">
        <f>VLOOKUP('full data'!$A144, Sheet11!$A$2:$AF$799, MATCH('full data'!W$1, Sheet11!$A$1:$AF$1, 0), FALSE)</f>
        <v>0.48828125</v>
      </c>
      <c r="X144" t="str">
        <f>VLOOKUP('full data'!$A144, Sheet11!$A$2:$AF$799, MATCH('full data'!X$1, Sheet11!$A$1:$AF$1, 0), FALSE)</f>
        <v>7</v>
      </c>
      <c r="Y144">
        <f>VLOOKUP('full data'!$A144, Sheet11!$A$2:$AF$799, MATCH('full data'!Y$1, Sheet11!$A$1:$AF$1, 0), FALSE)</f>
        <v>2</v>
      </c>
      <c r="Z144" t="str">
        <f>VLOOKUP('full data'!$A144, Sheet11!$A$2:$AF$799, MATCH('full data'!Z$1, Sheet11!$A$1:$AF$1, 0), FALSE)</f>
        <v>NFC North</v>
      </c>
      <c r="AA144" t="s">
        <v>892</v>
      </c>
      <c r="AB144">
        <f>VLOOKUP('full data'!$A144, Sheet11!$A$2:$AF$799, MATCH('full data'!AB$1, Sheet11!$A$1:$AF$1, 0), FALSE)</f>
        <v>0.14285714285714279</v>
      </c>
      <c r="AC144">
        <f>VLOOKUP('full data'!$A144, Sheet11!$A$2:$AF$799, MATCH('full data'!AC$1, Sheet11!$A$1:$AF$1, 0), FALSE)</f>
        <v>0.30769230769230771</v>
      </c>
      <c r="AD144" t="str">
        <f>VLOOKUP('full data'!$A144, Sheet11!$A$2:$AF$799, MATCH('full data'!AD$1, Sheet11!$A$1:$AF$1, 0), FALSE)</f>
        <v>0</v>
      </c>
      <c r="AE144" t="str">
        <f>VLOOKUP('full data'!$A144, Sheet11!$A$2:$AF$799, MATCH('full data'!AE$1, Sheet11!$A$1:$AF$1, 0), FALSE)</f>
        <v>0</v>
      </c>
      <c r="AF144">
        <f>VLOOKUP('full data'!$A144, Sheet11!$A$2:$AF$799, MATCH('full data'!AF$1, Sheet11!$A$1:$AF$1, 0), FALSE)</f>
        <v>0.125</v>
      </c>
      <c r="AG144">
        <f>VLOOKUP('full data'!$A144, Sheet11!$A$2:$AF$799, MATCH('full data'!AG$1, Sheet11!$A$1:$AF$1, 0), FALSE)</f>
        <v>0.5</v>
      </c>
      <c r="AH144" s="3">
        <f>VLOOKUP('full data'!$A144, Sheet11!$A$2:$AF$799, MATCH('full data'!AH$1, Sheet11!$A$1:$AF$1, 0), FALSE)</f>
        <v>5.7601331209044824E-3</v>
      </c>
      <c r="AI144" s="2">
        <f t="shared" si="2"/>
        <v>0.35668532881344928</v>
      </c>
      <c r="AJ144" s="2">
        <f>AH144/SUMIFS($AH$2:$AH$799, $B$2:$B$799, B144)</f>
        <v>2.538352306833636E-3</v>
      </c>
      <c r="AK144">
        <f>IF(AJ144=_xlfn.MAXIFS($AJ$2:$AJ$799, $B$2:$B$799, B144, $AA$2:$AA$799, AA144), 1, 0)</f>
        <v>0</v>
      </c>
      <c r="AL144" s="2">
        <f>AJ144-AI144</f>
        <v>-0.35414697650661564</v>
      </c>
      <c r="AM144">
        <f>IF(AK144=AE144, 1, 0)</f>
        <v>0</v>
      </c>
    </row>
    <row r="145" spans="1:39" hidden="1" x14ac:dyDescent="0.45">
      <c r="A145" t="s">
        <v>724</v>
      </c>
      <c r="B145">
        <v>2020</v>
      </c>
      <c r="C145" t="s">
        <v>33</v>
      </c>
      <c r="D145" t="str">
        <f>VLOOKUP(C145, ids!$A$2:$B$37,2,FALSE)</f>
        <v>Arizona Cardinals</v>
      </c>
      <c r="E145">
        <f>VLOOKUP('full data'!$A145, Sheet11!$A$2:$AF$799, MATCH('full data'!E$1, Sheet11!$A$1:$AF$1, 0), FALSE)</f>
        <v>16</v>
      </c>
      <c r="F145">
        <f>VLOOKUP('full data'!$A145, Sheet11!$A$2:$AF$799, MATCH('full data'!F$1, Sheet11!$A$1:$AF$1, 0), FALSE)</f>
        <v>1.406606228473549</v>
      </c>
      <c r="G145">
        <f>VLOOKUP('full data'!$A145, Sheet11!$A$2:$AF$799, MATCH('full data'!G$1, Sheet11!$A$1:$AF$1, 0), FALSE)</f>
        <v>1.808358879330243</v>
      </c>
      <c r="H145">
        <f>VLOOKUP('full data'!$A145, Sheet11!$A$2:$AF$799, MATCH('full data'!H$1, Sheet11!$A$1:$AF$1, 0), FALSE)</f>
        <v>5.4881379085512867</v>
      </c>
      <c r="I145">
        <f>VLOOKUP('full data'!$A145, Sheet11!$A$2:$AF$799, MATCH('full data'!I$1, Sheet11!$A$1:$AF$1, 0), FALSE)</f>
        <v>54.25</v>
      </c>
      <c r="J145">
        <f>VLOOKUP('full data'!$A145, Sheet11!$A$2:$AF$799, MATCH('full data'!J$1, Sheet11!$A$1:$AF$1, 0), FALSE)</f>
        <v>0.76666666666666672</v>
      </c>
      <c r="K145">
        <f>VLOOKUP('full data'!$A145, Sheet11!$A$2:$AF$799, MATCH('full data'!K$1, Sheet11!$A$1:$AF$1, 0), FALSE)</f>
        <v>-11.625</v>
      </c>
      <c r="L145">
        <f>VLOOKUP('full data'!$A145, Sheet11!$A$2:$AF$799, MATCH('full data'!L$1, Sheet11!$A$1:$AF$1, 0), FALSE)</f>
        <v>0.8125</v>
      </c>
      <c r="M145">
        <f>VLOOKUP('full data'!$A145, Sheet11!$A$2:$AF$799, MATCH('full data'!M$1, Sheet11!$A$1:$AF$1, 0), FALSE)</f>
        <v>0.625</v>
      </c>
      <c r="N145">
        <f>VLOOKUP('full data'!$A145, Sheet11!$A$2:$AF$799, MATCH('full data'!N$1, Sheet11!$A$1:$AF$1, 0), FALSE)</f>
        <v>0.6875</v>
      </c>
      <c r="O145">
        <f>VLOOKUP('full data'!$A145, Sheet11!$A$2:$AF$799, MATCH('full data'!O$1, Sheet11!$A$1:$AF$1, 0), FALSE)</f>
        <v>20.375</v>
      </c>
      <c r="P145">
        <f>VLOOKUP('full data'!$A145, Sheet11!$A$2:$AF$799, MATCH('full data'!P$1, Sheet11!$A$1:$AF$1, 0), FALSE)</f>
        <v>1.125</v>
      </c>
      <c r="Q145">
        <f>VLOOKUP('full data'!$A145, Sheet11!$A$2:$AF$799, MATCH('full data'!Q$1, Sheet11!$A$1:$AF$1, 0), FALSE)</f>
        <v>1.3125</v>
      </c>
      <c r="R145">
        <f>VLOOKUP('full data'!$A145, Sheet11!$A$2:$AF$799, MATCH('full data'!R$1, Sheet11!$A$1:$AF$1, 0), FALSE)</f>
        <v>8</v>
      </c>
      <c r="S145">
        <f>VLOOKUP('full data'!$A145, Sheet11!$A$2:$AF$799, MATCH('full data'!S$1, Sheet11!$A$1:$AF$1, 0), FALSE)</f>
        <v>8</v>
      </c>
      <c r="T145">
        <f>VLOOKUP('full data'!$A145, Sheet11!$A$2:$AF$799, MATCH('full data'!T$1, Sheet11!$A$1:$AF$1, 0), FALSE)</f>
        <v>0</v>
      </c>
      <c r="U145">
        <f>VLOOKUP('full data'!$A145, Sheet11!$A$2:$AF$799, MATCH('full data'!U$1, Sheet11!$A$1:$AF$1, 0), FALSE)</f>
        <v>0.5</v>
      </c>
      <c r="V145">
        <f>VLOOKUP('full data'!$A145, Sheet11!$A$2:$AF$799, MATCH('full data'!V$1, Sheet11!$A$1:$AF$1, 0), FALSE)</f>
        <v>0.44140625</v>
      </c>
      <c r="W145">
        <f>VLOOKUP('full data'!$A145, Sheet11!$A$2:$AF$799, MATCH('full data'!W$1, Sheet11!$A$1:$AF$1, 0), FALSE)</f>
        <v>0.474609375</v>
      </c>
      <c r="X145" t="str">
        <f>VLOOKUP('full data'!$A145, Sheet11!$A$2:$AF$799, MATCH('full data'!X$1, Sheet11!$A$1:$AF$1, 0), FALSE)</f>
        <v>0</v>
      </c>
      <c r="Y145">
        <f>VLOOKUP('full data'!$A145, Sheet11!$A$2:$AF$799, MATCH('full data'!Y$1, Sheet11!$A$1:$AF$1, 0), FALSE)</f>
        <v>3</v>
      </c>
      <c r="Z145" t="str">
        <f>VLOOKUP('full data'!$A145, Sheet11!$A$2:$AF$799, MATCH('full data'!Z$1, Sheet11!$A$1:$AF$1, 0), FALSE)</f>
        <v>NFC West</v>
      </c>
      <c r="AA145" t="s">
        <v>892</v>
      </c>
      <c r="AB145">
        <f>VLOOKUP('full data'!$A145, Sheet11!$A$2:$AF$799, MATCH('full data'!AB$1, Sheet11!$A$1:$AF$1, 0), FALSE)</f>
        <v>8.3333333333333329E-2</v>
      </c>
      <c r="AC145">
        <f>VLOOKUP('full data'!$A145, Sheet11!$A$2:$AF$799, MATCH('full data'!AC$1, Sheet11!$A$1:$AF$1, 0), FALSE)</f>
        <v>0.22580645161290319</v>
      </c>
      <c r="AD145" t="str">
        <f>VLOOKUP('full data'!$A145, Sheet11!$A$2:$AF$799, MATCH('full data'!AD$1, Sheet11!$A$1:$AF$1, 0), FALSE)</f>
        <v>0</v>
      </c>
      <c r="AE145" t="str">
        <f>VLOOKUP('full data'!$A145, Sheet11!$A$2:$AF$799, MATCH('full data'!AE$1, Sheet11!$A$1:$AF$1, 0), FALSE)</f>
        <v>0</v>
      </c>
      <c r="AF145">
        <f>VLOOKUP('full data'!$A145, Sheet11!$A$2:$AF$799, MATCH('full data'!AF$1, Sheet11!$A$1:$AF$1, 0), FALSE)</f>
        <v>0.3125</v>
      </c>
      <c r="AG145">
        <f>VLOOKUP('full data'!$A145, Sheet11!$A$2:$AF$799, MATCH('full data'!AG$1, Sheet11!$A$1:$AF$1, 0), FALSE)</f>
        <v>0.5</v>
      </c>
      <c r="AH145" s="3">
        <f>VLOOKUP('full data'!$A145, Sheet11!$A$2:$AF$799, MATCH('full data'!AH$1, Sheet11!$A$1:$AF$1, 0), FALSE)</f>
        <v>3.8792028823794841E-3</v>
      </c>
      <c r="AI145" s="2">
        <f t="shared" si="2"/>
        <v>0.35668532881344928</v>
      </c>
      <c r="AJ145" s="2">
        <f>AH145/SUMIFS($AH$2:$AH$799, $B$2:$B$799, B145)</f>
        <v>1.7094715310359816E-3</v>
      </c>
      <c r="AK145">
        <f>IF(AJ145=_xlfn.MAXIFS($AJ$2:$AJ$799, $B$2:$B$799, B145, $AA$2:$AA$799, AA145), 1, 0)</f>
        <v>0</v>
      </c>
      <c r="AL145" s="2">
        <f>AJ145-AI145</f>
        <v>-0.35497585728241332</v>
      </c>
      <c r="AM145">
        <f>IF(AK145=AE145, 1, 0)</f>
        <v>0</v>
      </c>
    </row>
    <row r="146" spans="1:39" hidden="1" x14ac:dyDescent="0.45">
      <c r="A146" t="s">
        <v>746</v>
      </c>
      <c r="B146">
        <v>2020</v>
      </c>
      <c r="C146" t="s">
        <v>81</v>
      </c>
      <c r="D146" t="str">
        <f>VLOOKUP(C146, ids!$A$2:$B$37,2,FALSE)</f>
        <v>New England Patriots</v>
      </c>
      <c r="E146">
        <f>VLOOKUP('full data'!$A146, Sheet11!$A$2:$AF$799, MATCH('full data'!E$1, Sheet11!$A$1:$AF$1, 0), FALSE)</f>
        <v>16</v>
      </c>
      <c r="F146">
        <f>VLOOKUP('full data'!$A146, Sheet11!$A$2:$AF$799, MATCH('full data'!F$1, Sheet11!$A$1:$AF$1, 0), FALSE)</f>
        <v>-1.4205354006953621</v>
      </c>
      <c r="G146">
        <f>VLOOKUP('full data'!$A146, Sheet11!$A$2:$AF$799, MATCH('full data'!G$1, Sheet11!$A$1:$AF$1, 0), FALSE)</f>
        <v>1.7995508523654269</v>
      </c>
      <c r="H146">
        <f>VLOOKUP('full data'!$A146, Sheet11!$A$2:$AF$799, MATCH('full data'!H$1, Sheet11!$A$1:$AF$1, 0), FALSE)</f>
        <v>2.3715404028273159</v>
      </c>
      <c r="I146">
        <f>VLOOKUP('full data'!$A146, Sheet11!$A$2:$AF$799, MATCH('full data'!I$1, Sheet11!$A$1:$AF$1, 0), FALSE)</f>
        <v>33.375</v>
      </c>
      <c r="J146">
        <f>VLOOKUP('full data'!$A146, Sheet11!$A$2:$AF$799, MATCH('full data'!J$1, Sheet11!$A$1:$AF$1, 0), FALSE)</f>
        <v>0.9285714285714286</v>
      </c>
      <c r="K146">
        <f>VLOOKUP('full data'!$A146, Sheet11!$A$2:$AF$799, MATCH('full data'!K$1, Sheet11!$A$1:$AF$1, 0), FALSE)</f>
        <v>-14.625</v>
      </c>
      <c r="L146">
        <f>VLOOKUP('full data'!$A146, Sheet11!$A$2:$AF$799, MATCH('full data'!L$1, Sheet11!$A$1:$AF$1, 0), FALSE)</f>
        <v>0.875</v>
      </c>
      <c r="M146">
        <f>VLOOKUP('full data'!$A146, Sheet11!$A$2:$AF$799, MATCH('full data'!M$1, Sheet11!$A$1:$AF$1, 0), FALSE)</f>
        <v>0.25</v>
      </c>
      <c r="N146">
        <f>VLOOKUP('full data'!$A146, Sheet11!$A$2:$AF$799, MATCH('full data'!N$1, Sheet11!$A$1:$AF$1, 0), FALSE)</f>
        <v>1.125</v>
      </c>
      <c r="O146">
        <f>VLOOKUP('full data'!$A146, Sheet11!$A$2:$AF$799, MATCH('full data'!O$1, Sheet11!$A$1:$AF$1, 0), FALSE)</f>
        <v>10.3125</v>
      </c>
      <c r="P146">
        <f>VLOOKUP('full data'!$A146, Sheet11!$A$2:$AF$799, MATCH('full data'!P$1, Sheet11!$A$1:$AF$1, 0), FALSE)</f>
        <v>1</v>
      </c>
      <c r="Q146">
        <f>VLOOKUP('full data'!$A146, Sheet11!$A$2:$AF$799, MATCH('full data'!Q$1, Sheet11!$A$1:$AF$1, 0), FALSE)</f>
        <v>1.375</v>
      </c>
      <c r="R146">
        <f>VLOOKUP('full data'!$A146, Sheet11!$A$2:$AF$799, MATCH('full data'!R$1, Sheet11!$A$1:$AF$1, 0), FALSE)</f>
        <v>7</v>
      </c>
      <c r="S146">
        <f>VLOOKUP('full data'!$A146, Sheet11!$A$2:$AF$799, MATCH('full data'!S$1, Sheet11!$A$1:$AF$1, 0), FALSE)</f>
        <v>9</v>
      </c>
      <c r="T146">
        <f>VLOOKUP('full data'!$A146, Sheet11!$A$2:$AF$799, MATCH('full data'!T$1, Sheet11!$A$1:$AF$1, 0), FALSE)</f>
        <v>0</v>
      </c>
      <c r="U146">
        <f>VLOOKUP('full data'!$A146, Sheet11!$A$2:$AF$799, MATCH('full data'!U$1, Sheet11!$A$1:$AF$1, 0), FALSE)</f>
        <v>0.4375</v>
      </c>
      <c r="V146">
        <f>VLOOKUP('full data'!$A146, Sheet11!$A$2:$AF$799, MATCH('full data'!V$1, Sheet11!$A$1:$AF$1, 0), FALSE)</f>
        <v>0.42857142857142849</v>
      </c>
      <c r="W146">
        <f>VLOOKUP('full data'!$A146, Sheet11!$A$2:$AF$799, MATCH('full data'!W$1, Sheet11!$A$1:$AF$1, 0), FALSE)</f>
        <v>0.52734375</v>
      </c>
      <c r="X146" t="str">
        <f>VLOOKUP('full data'!$A146, Sheet11!$A$2:$AF$799, MATCH('full data'!X$1, Sheet11!$A$1:$AF$1, 0), FALSE)</f>
        <v>0</v>
      </c>
      <c r="Y146">
        <f>VLOOKUP('full data'!$A146, Sheet11!$A$2:$AF$799, MATCH('full data'!Y$1, Sheet11!$A$1:$AF$1, 0), FALSE)</f>
        <v>3</v>
      </c>
      <c r="Z146" t="str">
        <f>VLOOKUP('full data'!$A146, Sheet11!$A$2:$AF$799, MATCH('full data'!Z$1, Sheet11!$A$1:$AF$1, 0), FALSE)</f>
        <v>AFC East</v>
      </c>
      <c r="AA146" t="s">
        <v>891</v>
      </c>
      <c r="AB146">
        <f>VLOOKUP('full data'!$A146, Sheet11!$A$2:$AF$799, MATCH('full data'!AB$1, Sheet11!$A$1:$AF$1, 0), FALSE)</f>
        <v>0.23404255319148939</v>
      </c>
      <c r="AC146">
        <f>VLOOKUP('full data'!$A146, Sheet11!$A$2:$AF$799, MATCH('full data'!AC$1, Sheet11!$A$1:$AF$1, 0), FALSE)</f>
        <v>0.125</v>
      </c>
      <c r="AD146" t="str">
        <f>VLOOKUP('full data'!$A146, Sheet11!$A$2:$AF$799, MATCH('full data'!AD$1, Sheet11!$A$1:$AF$1, 0), FALSE)</f>
        <v>0</v>
      </c>
      <c r="AE146" t="str">
        <f>VLOOKUP('full data'!$A146, Sheet11!$A$2:$AF$799, MATCH('full data'!AE$1, Sheet11!$A$1:$AF$1, 0), FALSE)</f>
        <v>0</v>
      </c>
      <c r="AF146">
        <f>VLOOKUP('full data'!$A146, Sheet11!$A$2:$AF$799, MATCH('full data'!AF$1, Sheet11!$A$1:$AF$1, 0), FALSE)</f>
        <v>0.125</v>
      </c>
      <c r="AG146">
        <f>VLOOKUP('full data'!$A146, Sheet11!$A$2:$AF$799, MATCH('full data'!AG$1, Sheet11!$A$1:$AF$1, 0), FALSE)</f>
        <v>0.5</v>
      </c>
      <c r="AH146" s="3">
        <f>VLOOKUP('full data'!$A146, Sheet11!$A$2:$AF$799, MATCH('full data'!AH$1, Sheet11!$A$1:$AF$1, 0), FALSE)</f>
        <v>2.9471220671248898E-3</v>
      </c>
      <c r="AI146" s="2">
        <f t="shared" si="2"/>
        <v>0.35773950482759781</v>
      </c>
      <c r="AJ146" s="2">
        <f>AH146/SUMIFS($AH$2:$AH$799, $B$2:$B$799, B146)</f>
        <v>1.29872590452078E-3</v>
      </c>
      <c r="AK146">
        <f>IF(AJ146=_xlfn.MAXIFS($AJ$2:$AJ$799, $B$2:$B$799, B146, $AA$2:$AA$799, AA146), 1, 0)</f>
        <v>0</v>
      </c>
      <c r="AL146" s="2">
        <f>AJ146-AI146</f>
        <v>-0.35644077892307702</v>
      </c>
      <c r="AM146">
        <f>IF(AK146=AE146, 1, 0)</f>
        <v>0</v>
      </c>
    </row>
    <row r="147" spans="1:39" hidden="1" x14ac:dyDescent="0.45">
      <c r="A147" t="s">
        <v>743</v>
      </c>
      <c r="B147">
        <v>2020</v>
      </c>
      <c r="C147" t="s">
        <v>230</v>
      </c>
      <c r="D147" t="str">
        <f>VLOOKUP(C147, ids!$A$2:$B$37,2,FALSE)</f>
        <v>Las Vegas Raiders</v>
      </c>
      <c r="E147">
        <f>VLOOKUP('full data'!$A147, Sheet11!$A$2:$AF$799, MATCH('full data'!E$1, Sheet11!$A$1:$AF$1, 0), FALSE)</f>
        <v>16</v>
      </c>
      <c r="F147">
        <f>VLOOKUP('full data'!$A147, Sheet11!$A$2:$AF$799, MATCH('full data'!F$1, Sheet11!$A$1:$AF$1, 0), FALSE)</f>
        <v>4.2716536059862458</v>
      </c>
      <c r="G147">
        <f>VLOOKUP('full data'!$A147, Sheet11!$A$2:$AF$799, MATCH('full data'!G$1, Sheet11!$A$1:$AF$1, 0), FALSE)</f>
        <v>-0.47528905623010781</v>
      </c>
      <c r="H147">
        <f>VLOOKUP('full data'!$A147, Sheet11!$A$2:$AF$799, MATCH('full data'!H$1, Sheet11!$A$1:$AF$1, 0), FALSE)</f>
        <v>8.8104068257977151</v>
      </c>
      <c r="I147">
        <f>VLOOKUP('full data'!$A147, Sheet11!$A$2:$AF$799, MATCH('full data'!I$1, Sheet11!$A$1:$AF$1, 0), FALSE)</f>
        <v>53.5</v>
      </c>
      <c r="J147">
        <f>VLOOKUP('full data'!$A147, Sheet11!$A$2:$AF$799, MATCH('full data'!J$1, Sheet11!$A$1:$AF$1, 0), FALSE)</f>
        <v>0.94285714285714284</v>
      </c>
      <c r="K147">
        <f>VLOOKUP('full data'!$A147, Sheet11!$A$2:$AF$799, MATCH('full data'!K$1, Sheet11!$A$1:$AF$1, 0), FALSE)</f>
        <v>-10.375</v>
      </c>
      <c r="L147">
        <f>VLOOKUP('full data'!$A147, Sheet11!$A$2:$AF$799, MATCH('full data'!L$1, Sheet11!$A$1:$AF$1, 0), FALSE)</f>
        <v>0.625</v>
      </c>
      <c r="M147">
        <f>VLOOKUP('full data'!$A147, Sheet11!$A$2:$AF$799, MATCH('full data'!M$1, Sheet11!$A$1:$AF$1, 0), FALSE)</f>
        <v>0.3125</v>
      </c>
      <c r="N147">
        <f>VLOOKUP('full data'!$A147, Sheet11!$A$2:$AF$799, MATCH('full data'!N$1, Sheet11!$A$1:$AF$1, 0), FALSE)</f>
        <v>0.625</v>
      </c>
      <c r="O147">
        <f>VLOOKUP('full data'!$A147, Sheet11!$A$2:$AF$799, MATCH('full data'!O$1, Sheet11!$A$1:$AF$1, 0), FALSE)</f>
        <v>8.0625</v>
      </c>
      <c r="P147">
        <f>VLOOKUP('full data'!$A147, Sheet11!$A$2:$AF$799, MATCH('full data'!P$1, Sheet11!$A$1:$AF$1, 0), FALSE)</f>
        <v>1.3125</v>
      </c>
      <c r="Q147">
        <f>VLOOKUP('full data'!$A147, Sheet11!$A$2:$AF$799, MATCH('full data'!Q$1, Sheet11!$A$1:$AF$1, 0), FALSE)</f>
        <v>0.9375</v>
      </c>
      <c r="R147">
        <f>VLOOKUP('full data'!$A147, Sheet11!$A$2:$AF$799, MATCH('full data'!R$1, Sheet11!$A$1:$AF$1, 0), FALSE)</f>
        <v>8</v>
      </c>
      <c r="S147">
        <f>VLOOKUP('full data'!$A147, Sheet11!$A$2:$AF$799, MATCH('full data'!S$1, Sheet11!$A$1:$AF$1, 0), FALSE)</f>
        <v>8</v>
      </c>
      <c r="T147">
        <f>VLOOKUP('full data'!$A147, Sheet11!$A$2:$AF$799, MATCH('full data'!T$1, Sheet11!$A$1:$AF$1, 0), FALSE)</f>
        <v>0</v>
      </c>
      <c r="U147">
        <f>VLOOKUP('full data'!$A147, Sheet11!$A$2:$AF$799, MATCH('full data'!U$1, Sheet11!$A$1:$AF$1, 0), FALSE)</f>
        <v>0.5</v>
      </c>
      <c r="V147">
        <f>VLOOKUP('full data'!$A147, Sheet11!$A$2:$AF$799, MATCH('full data'!V$1, Sheet11!$A$1:$AF$1, 0), FALSE)</f>
        <v>0.4765625</v>
      </c>
      <c r="W147">
        <f>VLOOKUP('full data'!$A147, Sheet11!$A$2:$AF$799, MATCH('full data'!W$1, Sheet11!$A$1:$AF$1, 0), FALSE)</f>
        <v>0.5390625</v>
      </c>
      <c r="X147" t="str">
        <f>VLOOKUP('full data'!$A147, Sheet11!$A$2:$AF$799, MATCH('full data'!X$1, Sheet11!$A$1:$AF$1, 0), FALSE)</f>
        <v>0</v>
      </c>
      <c r="Y147">
        <f>VLOOKUP('full data'!$A147, Sheet11!$A$2:$AF$799, MATCH('full data'!Y$1, Sheet11!$A$1:$AF$1, 0), FALSE)</f>
        <v>2</v>
      </c>
      <c r="Z147" t="str">
        <f>VLOOKUP('full data'!$A147, Sheet11!$A$2:$AF$799, MATCH('full data'!Z$1, Sheet11!$A$1:$AF$1, 0), FALSE)</f>
        <v>AFC West</v>
      </c>
      <c r="AA147" t="s">
        <v>891</v>
      </c>
      <c r="AB147">
        <f>VLOOKUP('full data'!$A147, Sheet11!$A$2:$AF$799, MATCH('full data'!AB$1, Sheet11!$A$1:$AF$1, 0), FALSE)</f>
        <v>0.16129032258064521</v>
      </c>
      <c r="AC147">
        <f>VLOOKUP('full data'!$A147, Sheet11!$A$2:$AF$799, MATCH('full data'!AC$1, Sheet11!$A$1:$AF$1, 0), FALSE)</f>
        <v>0.2857142857142857</v>
      </c>
      <c r="AD147" t="str">
        <f>VLOOKUP('full data'!$A147, Sheet11!$A$2:$AF$799, MATCH('full data'!AD$1, Sheet11!$A$1:$AF$1, 0), FALSE)</f>
        <v>0</v>
      </c>
      <c r="AE147" t="str">
        <f>VLOOKUP('full data'!$A147, Sheet11!$A$2:$AF$799, MATCH('full data'!AE$1, Sheet11!$A$1:$AF$1, 0), FALSE)</f>
        <v>0</v>
      </c>
      <c r="AF147">
        <f>VLOOKUP('full data'!$A147, Sheet11!$A$2:$AF$799, MATCH('full data'!AF$1, Sheet11!$A$1:$AF$1, 0), FALSE)</f>
        <v>0.6875</v>
      </c>
      <c r="AG147">
        <f>VLOOKUP('full data'!$A147, Sheet11!$A$2:$AF$799, MATCH('full data'!AG$1, Sheet11!$A$1:$AF$1, 0), FALSE)</f>
        <v>0.5</v>
      </c>
      <c r="AH147" s="3">
        <f>VLOOKUP('full data'!$A147, Sheet11!$A$2:$AF$799, MATCH('full data'!AH$1, Sheet11!$A$1:$AF$1, 0), FALSE)</f>
        <v>2.569762107775236E-3</v>
      </c>
      <c r="AI147" s="2">
        <f t="shared" si="2"/>
        <v>0.35773950482759781</v>
      </c>
      <c r="AJ147" s="2">
        <f>AH147/SUMIFS($AH$2:$AH$799, $B$2:$B$799, B147)</f>
        <v>1.1324324346970425E-3</v>
      </c>
      <c r="AK147">
        <f>IF(AJ147=_xlfn.MAXIFS($AJ$2:$AJ$799, $B$2:$B$799, B147, $AA$2:$AA$799, AA147), 1, 0)</f>
        <v>0</v>
      </c>
      <c r="AL147" s="2">
        <f>AJ147-AI147</f>
        <v>-0.35660707239290079</v>
      </c>
      <c r="AM147">
        <f>IF(AK147=AE147, 1, 0)</f>
        <v>0</v>
      </c>
    </row>
    <row r="148" spans="1:39" hidden="1" x14ac:dyDescent="0.45">
      <c r="A148" t="s">
        <v>750</v>
      </c>
      <c r="B148">
        <v>2020</v>
      </c>
      <c r="C148" t="s">
        <v>92</v>
      </c>
      <c r="D148" t="str">
        <f>VLOOKUP(C148, ids!$A$2:$B$37,2,FALSE)</f>
        <v>Philadelphia Eagles</v>
      </c>
      <c r="E148">
        <f>VLOOKUP('full data'!$A148, Sheet11!$A$2:$AF$799, MATCH('full data'!E$1, Sheet11!$A$1:$AF$1, 0), FALSE)</f>
        <v>16</v>
      </c>
      <c r="F148">
        <f>VLOOKUP('full data'!$A148, Sheet11!$A$2:$AF$799, MATCH('full data'!F$1, Sheet11!$A$1:$AF$1, 0), FALSE)</f>
        <v>-5.7565830825509998</v>
      </c>
      <c r="G148">
        <f>VLOOKUP('full data'!$A148, Sheet11!$A$2:$AF$799, MATCH('full data'!G$1, Sheet11!$A$1:$AF$1, 0), FALSE)</f>
        <v>-0.62002583430051161</v>
      </c>
      <c r="H148">
        <f>VLOOKUP('full data'!$A148, Sheet11!$A$2:$AF$799, MATCH('full data'!H$1, Sheet11!$A$1:$AF$1, 0), FALSE)</f>
        <v>2.4774096052510859</v>
      </c>
      <c r="I148">
        <f>VLOOKUP('full data'!$A148, Sheet11!$A$2:$AF$799, MATCH('full data'!I$1, Sheet11!$A$1:$AF$1, 0), FALSE)</f>
        <v>53.3125</v>
      </c>
      <c r="J148">
        <f>VLOOKUP('full data'!$A148, Sheet11!$A$2:$AF$799, MATCH('full data'!J$1, Sheet11!$A$1:$AF$1, 0), FALSE)</f>
        <v>0.73684210526315785</v>
      </c>
      <c r="K148">
        <f>VLOOKUP('full data'!$A148, Sheet11!$A$2:$AF$799, MATCH('full data'!K$1, Sheet11!$A$1:$AF$1, 0), FALSE)</f>
        <v>-25.0625</v>
      </c>
      <c r="L148">
        <f>VLOOKUP('full data'!$A148, Sheet11!$A$2:$AF$799, MATCH('full data'!L$1, Sheet11!$A$1:$AF$1, 0), FALSE)</f>
        <v>1.25</v>
      </c>
      <c r="M148">
        <f>VLOOKUP('full data'!$A148, Sheet11!$A$2:$AF$799, MATCH('full data'!M$1, Sheet11!$A$1:$AF$1, 0), FALSE)</f>
        <v>0.6875</v>
      </c>
      <c r="N148">
        <f>VLOOKUP('full data'!$A148, Sheet11!$A$2:$AF$799, MATCH('full data'!N$1, Sheet11!$A$1:$AF$1, 0), FALSE)</f>
        <v>0.5</v>
      </c>
      <c r="O148">
        <f>VLOOKUP('full data'!$A148, Sheet11!$A$2:$AF$799, MATCH('full data'!O$1, Sheet11!$A$1:$AF$1, 0), FALSE)</f>
        <v>20.25</v>
      </c>
      <c r="P148">
        <f>VLOOKUP('full data'!$A148, Sheet11!$A$2:$AF$799, MATCH('full data'!P$1, Sheet11!$A$1:$AF$1, 0), FALSE)</f>
        <v>1.8125</v>
      </c>
      <c r="Q148">
        <f>VLOOKUP('full data'!$A148, Sheet11!$A$2:$AF$799, MATCH('full data'!Q$1, Sheet11!$A$1:$AF$1, 0), FALSE)</f>
        <v>1.1875</v>
      </c>
      <c r="R148">
        <f>VLOOKUP('full data'!$A148, Sheet11!$A$2:$AF$799, MATCH('full data'!R$1, Sheet11!$A$1:$AF$1, 0), FALSE)</f>
        <v>4</v>
      </c>
      <c r="S148">
        <f>VLOOKUP('full data'!$A148, Sheet11!$A$2:$AF$799, MATCH('full data'!S$1, Sheet11!$A$1:$AF$1, 0), FALSE)</f>
        <v>11</v>
      </c>
      <c r="T148">
        <f>VLOOKUP('full data'!$A148, Sheet11!$A$2:$AF$799, MATCH('full data'!T$1, Sheet11!$A$1:$AF$1, 0), FALSE)</f>
        <v>1</v>
      </c>
      <c r="U148">
        <f>VLOOKUP('full data'!$A148, Sheet11!$A$2:$AF$799, MATCH('full data'!U$1, Sheet11!$A$1:$AF$1, 0), FALSE)</f>
        <v>0.28125</v>
      </c>
      <c r="V148">
        <f>VLOOKUP('full data'!$A148, Sheet11!$A$2:$AF$799, MATCH('full data'!V$1, Sheet11!$A$1:$AF$1, 0), FALSE)</f>
        <v>0.46875</v>
      </c>
      <c r="W148">
        <f>VLOOKUP('full data'!$A148, Sheet11!$A$2:$AF$799, MATCH('full data'!W$1, Sheet11!$A$1:$AF$1, 0), FALSE)</f>
        <v>0.537109375</v>
      </c>
      <c r="X148" t="str">
        <f>VLOOKUP('full data'!$A148, Sheet11!$A$2:$AF$799, MATCH('full data'!X$1, Sheet11!$A$1:$AF$1, 0), FALSE)</f>
        <v>0</v>
      </c>
      <c r="Y148">
        <f>VLOOKUP('full data'!$A148, Sheet11!$A$2:$AF$799, MATCH('full data'!Y$1, Sheet11!$A$1:$AF$1, 0), FALSE)</f>
        <v>4</v>
      </c>
      <c r="Z148" t="str">
        <f>VLOOKUP('full data'!$A148, Sheet11!$A$2:$AF$799, MATCH('full data'!Z$1, Sheet11!$A$1:$AF$1, 0), FALSE)</f>
        <v>NFC East</v>
      </c>
      <c r="AA148" t="s">
        <v>892</v>
      </c>
      <c r="AB148">
        <f>VLOOKUP('full data'!$A148, Sheet11!$A$2:$AF$799, MATCH('full data'!AB$1, Sheet11!$A$1:$AF$1, 0), FALSE)</f>
        <v>0.25925925925925919</v>
      </c>
      <c r="AC148">
        <f>VLOOKUP('full data'!$A148, Sheet11!$A$2:$AF$799, MATCH('full data'!AC$1, Sheet11!$A$1:$AF$1, 0), FALSE)</f>
        <v>0.26923076923076922</v>
      </c>
      <c r="AD148" t="str">
        <f>VLOOKUP('full data'!$A148, Sheet11!$A$2:$AF$799, MATCH('full data'!AD$1, Sheet11!$A$1:$AF$1, 0), FALSE)</f>
        <v>0</v>
      </c>
      <c r="AE148" t="str">
        <f>VLOOKUP('full data'!$A148, Sheet11!$A$2:$AF$799, MATCH('full data'!AE$1, Sheet11!$A$1:$AF$1, 0), FALSE)</f>
        <v>0</v>
      </c>
      <c r="AF148">
        <f>VLOOKUP('full data'!$A148, Sheet11!$A$2:$AF$799, MATCH('full data'!AF$1, Sheet11!$A$1:$AF$1, 0), FALSE)</f>
        <v>0.5625</v>
      </c>
      <c r="AG148">
        <f>VLOOKUP('full data'!$A148, Sheet11!$A$2:$AF$799, MATCH('full data'!AG$1, Sheet11!$A$1:$AF$1, 0), FALSE)</f>
        <v>0.5</v>
      </c>
      <c r="AH148" s="3">
        <f>VLOOKUP('full data'!$A148, Sheet11!$A$2:$AF$799, MATCH('full data'!AH$1, Sheet11!$A$1:$AF$1, 0), FALSE)</f>
        <v>1.8372913896350449E-3</v>
      </c>
      <c r="AI148" s="2">
        <f t="shared" si="2"/>
        <v>0.35668532881344928</v>
      </c>
      <c r="AJ148" s="2">
        <f>AH148/SUMIFS($AH$2:$AH$799, $B$2:$B$799, B148)</f>
        <v>8.0965018330572517E-4</v>
      </c>
      <c r="AK148">
        <f>IF(AJ148=_xlfn.MAXIFS($AJ$2:$AJ$799, $B$2:$B$799, B148, $AA$2:$AA$799, AA148), 1, 0)</f>
        <v>0</v>
      </c>
      <c r="AL148" s="2">
        <f>AJ148-AI148</f>
        <v>-0.35587567863014358</v>
      </c>
      <c r="AM148">
        <f>IF(AK148=AE148, 1, 0)</f>
        <v>0</v>
      </c>
    </row>
    <row r="149" spans="1:39" hidden="1" x14ac:dyDescent="0.45">
      <c r="A149" t="s">
        <v>753</v>
      </c>
      <c r="B149">
        <v>2020</v>
      </c>
      <c r="C149" t="s">
        <v>100</v>
      </c>
      <c r="D149" t="str">
        <f>VLOOKUP(C149, ids!$A$2:$B$37,2,FALSE)</f>
        <v>San Francisco 49ers</v>
      </c>
      <c r="E149">
        <f>VLOOKUP('full data'!$A149, Sheet11!$A$2:$AF$799, MATCH('full data'!E$1, Sheet11!$A$1:$AF$1, 0), FALSE)</f>
        <v>16</v>
      </c>
      <c r="F149">
        <f>VLOOKUP('full data'!$A149, Sheet11!$A$2:$AF$799, MATCH('full data'!F$1, Sheet11!$A$1:$AF$1, 0), FALSE)</f>
        <v>2.266946338108518</v>
      </c>
      <c r="G149">
        <f>VLOOKUP('full data'!$A149, Sheet11!$A$2:$AF$799, MATCH('full data'!G$1, Sheet11!$A$1:$AF$1, 0), FALSE)</f>
        <v>-1.812420202207534</v>
      </c>
      <c r="H149">
        <f>VLOOKUP('full data'!$A149, Sheet11!$A$2:$AF$799, MATCH('full data'!H$1, Sheet11!$A$1:$AF$1, 0), FALSE)</f>
        <v>8.3787843075924044</v>
      </c>
      <c r="I149">
        <f>VLOOKUP('full data'!$A149, Sheet11!$A$2:$AF$799, MATCH('full data'!I$1, Sheet11!$A$1:$AF$1, 0), FALSE)</f>
        <v>45.6875</v>
      </c>
      <c r="J149">
        <f>VLOOKUP('full data'!$A149, Sheet11!$A$2:$AF$799, MATCH('full data'!J$1, Sheet11!$A$1:$AF$1, 0), FALSE)</f>
        <v>0.84615384615384615</v>
      </c>
      <c r="K149">
        <f>VLOOKUP('full data'!$A149, Sheet11!$A$2:$AF$799, MATCH('full data'!K$1, Sheet11!$A$1:$AF$1, 0), FALSE)</f>
        <v>-17.9375</v>
      </c>
      <c r="L149">
        <f>VLOOKUP('full data'!$A149, Sheet11!$A$2:$AF$799, MATCH('full data'!L$1, Sheet11!$A$1:$AF$1, 0), FALSE)</f>
        <v>1.0625</v>
      </c>
      <c r="M149">
        <f>VLOOKUP('full data'!$A149, Sheet11!$A$2:$AF$799, MATCH('full data'!M$1, Sheet11!$A$1:$AF$1, 0), FALSE)</f>
        <v>0.5</v>
      </c>
      <c r="N149">
        <f>VLOOKUP('full data'!$A149, Sheet11!$A$2:$AF$799, MATCH('full data'!N$1, Sheet11!$A$1:$AF$1, 0), FALSE)</f>
        <v>0.75</v>
      </c>
      <c r="O149">
        <f>VLOOKUP('full data'!$A149, Sheet11!$A$2:$AF$799, MATCH('full data'!O$1, Sheet11!$A$1:$AF$1, 0), FALSE)</f>
        <v>12.4375</v>
      </c>
      <c r="P149">
        <f>VLOOKUP('full data'!$A149, Sheet11!$A$2:$AF$799, MATCH('full data'!P$1, Sheet11!$A$1:$AF$1, 0), FALSE)</f>
        <v>1.6875</v>
      </c>
      <c r="Q149">
        <f>VLOOKUP('full data'!$A149, Sheet11!$A$2:$AF$799, MATCH('full data'!Q$1, Sheet11!$A$1:$AF$1, 0), FALSE)</f>
        <v>1.25</v>
      </c>
      <c r="R149">
        <f>VLOOKUP('full data'!$A149, Sheet11!$A$2:$AF$799, MATCH('full data'!R$1, Sheet11!$A$1:$AF$1, 0), FALSE)</f>
        <v>6</v>
      </c>
      <c r="S149">
        <f>VLOOKUP('full data'!$A149, Sheet11!$A$2:$AF$799, MATCH('full data'!S$1, Sheet11!$A$1:$AF$1, 0), FALSE)</f>
        <v>10</v>
      </c>
      <c r="T149">
        <f>VLOOKUP('full data'!$A149, Sheet11!$A$2:$AF$799, MATCH('full data'!T$1, Sheet11!$A$1:$AF$1, 0), FALSE)</f>
        <v>0</v>
      </c>
      <c r="U149">
        <f>VLOOKUP('full data'!$A149, Sheet11!$A$2:$AF$799, MATCH('full data'!U$1, Sheet11!$A$1:$AF$1, 0), FALSE)</f>
        <v>0.375</v>
      </c>
      <c r="V149">
        <f>VLOOKUP('full data'!$A149, Sheet11!$A$2:$AF$799, MATCH('full data'!V$1, Sheet11!$A$1:$AF$1, 0), FALSE)</f>
        <v>0.44791666666666669</v>
      </c>
      <c r="W149">
        <f>VLOOKUP('full data'!$A149, Sheet11!$A$2:$AF$799, MATCH('full data'!W$1, Sheet11!$A$1:$AF$1, 0), FALSE)</f>
        <v>0.548828125</v>
      </c>
      <c r="X149" t="str">
        <f>VLOOKUP('full data'!$A149, Sheet11!$A$2:$AF$799, MATCH('full data'!X$1, Sheet11!$A$1:$AF$1, 0), FALSE)</f>
        <v>0</v>
      </c>
      <c r="Y149">
        <f>VLOOKUP('full data'!$A149, Sheet11!$A$2:$AF$799, MATCH('full data'!Y$1, Sheet11!$A$1:$AF$1, 0), FALSE)</f>
        <v>4</v>
      </c>
      <c r="Z149" t="str">
        <f>VLOOKUP('full data'!$A149, Sheet11!$A$2:$AF$799, MATCH('full data'!Z$1, Sheet11!$A$1:$AF$1, 0), FALSE)</f>
        <v>NFC West</v>
      </c>
      <c r="AA149" t="s">
        <v>892</v>
      </c>
      <c r="AB149">
        <f>VLOOKUP('full data'!$A149, Sheet11!$A$2:$AF$799, MATCH('full data'!AB$1, Sheet11!$A$1:$AF$1, 0), FALSE)</f>
        <v>0.23076923076923081</v>
      </c>
      <c r="AC149">
        <f>VLOOKUP('full data'!$A149, Sheet11!$A$2:$AF$799, MATCH('full data'!AC$1, Sheet11!$A$1:$AF$1, 0), FALSE)</f>
        <v>0.13793103448275859</v>
      </c>
      <c r="AD149" t="str">
        <f>VLOOKUP('full data'!$A149, Sheet11!$A$2:$AF$799, MATCH('full data'!AD$1, Sheet11!$A$1:$AF$1, 0), FALSE)</f>
        <v>0</v>
      </c>
      <c r="AE149" t="str">
        <f>VLOOKUP('full data'!$A149, Sheet11!$A$2:$AF$799, MATCH('full data'!AE$1, Sheet11!$A$1:$AF$1, 0), FALSE)</f>
        <v>0</v>
      </c>
      <c r="AF149">
        <f>VLOOKUP('full data'!$A149, Sheet11!$A$2:$AF$799, MATCH('full data'!AF$1, Sheet11!$A$1:$AF$1, 0), FALSE)</f>
        <v>0.625</v>
      </c>
      <c r="AG149">
        <f>VLOOKUP('full data'!$A149, Sheet11!$A$2:$AF$799, MATCH('full data'!AG$1, Sheet11!$A$1:$AF$1, 0), FALSE)</f>
        <v>0.5</v>
      </c>
      <c r="AH149" s="3">
        <f>VLOOKUP('full data'!$A149, Sheet11!$A$2:$AF$799, MATCH('full data'!AH$1, Sheet11!$A$1:$AF$1, 0), FALSE)</f>
        <v>1.8285588907430139E-3</v>
      </c>
      <c r="AI149" s="2">
        <f t="shared" si="2"/>
        <v>0.35668532881344928</v>
      </c>
      <c r="AJ149" s="2">
        <f>AH149/SUMIFS($AH$2:$AH$799, $B$2:$B$799, B149)</f>
        <v>8.0580198080037601E-4</v>
      </c>
      <c r="AK149">
        <f>IF(AJ149=_xlfn.MAXIFS($AJ$2:$AJ$799, $B$2:$B$799, B149, $AA$2:$AA$799, AA149), 1, 0)</f>
        <v>0</v>
      </c>
      <c r="AL149" s="2">
        <f>AJ149-AI149</f>
        <v>-0.3558795268326489</v>
      </c>
      <c r="AM149">
        <f>IF(AK149=AE149, 1, 0)</f>
        <v>0</v>
      </c>
    </row>
    <row r="150" spans="1:39" hidden="1" x14ac:dyDescent="0.45">
      <c r="A150" t="s">
        <v>733</v>
      </c>
      <c r="B150">
        <v>2020</v>
      </c>
      <c r="C150" t="s">
        <v>57</v>
      </c>
      <c r="D150" t="str">
        <f>VLOOKUP(C150, ids!$A$2:$B$37,2,FALSE)</f>
        <v>Dallas Cowboys</v>
      </c>
      <c r="E150">
        <f>VLOOKUP('full data'!$A150, Sheet11!$A$2:$AF$799, MATCH('full data'!E$1, Sheet11!$A$1:$AF$1, 0), FALSE)</f>
        <v>16</v>
      </c>
      <c r="F150">
        <f>VLOOKUP('full data'!$A150, Sheet11!$A$2:$AF$799, MATCH('full data'!F$1, Sheet11!$A$1:$AF$1, 0), FALSE)</f>
        <v>-0.84688722181403309</v>
      </c>
      <c r="G150">
        <f>VLOOKUP('full data'!$A150, Sheet11!$A$2:$AF$799, MATCH('full data'!G$1, Sheet11!$A$1:$AF$1, 0), FALSE)</f>
        <v>-1.1866226958941859</v>
      </c>
      <c r="H150">
        <f>VLOOKUP('full data'!$A150, Sheet11!$A$2:$AF$799, MATCH('full data'!H$1, Sheet11!$A$1:$AF$1, 0), FALSE)</f>
        <v>5.3296518564204582</v>
      </c>
      <c r="I150">
        <f>VLOOKUP('full data'!$A150, Sheet11!$A$2:$AF$799, MATCH('full data'!I$1, Sheet11!$A$1:$AF$1, 0), FALSE)</f>
        <v>53.0625</v>
      </c>
      <c r="J150">
        <f>VLOOKUP('full data'!$A150, Sheet11!$A$2:$AF$799, MATCH('full data'!J$1, Sheet11!$A$1:$AF$1, 0), FALSE)</f>
        <v>0.82926829268292679</v>
      </c>
      <c r="K150">
        <f>VLOOKUP('full data'!$A150, Sheet11!$A$2:$AF$799, MATCH('full data'!K$1, Sheet11!$A$1:$AF$1, 0), FALSE)</f>
        <v>-21.875</v>
      </c>
      <c r="L150">
        <f>VLOOKUP('full data'!$A150, Sheet11!$A$2:$AF$799, MATCH('full data'!L$1, Sheet11!$A$1:$AF$1, 0), FALSE)</f>
        <v>0.8125</v>
      </c>
      <c r="M150">
        <f>VLOOKUP('full data'!$A150, Sheet11!$A$2:$AF$799, MATCH('full data'!M$1, Sheet11!$A$1:$AF$1, 0), FALSE)</f>
        <v>0.75</v>
      </c>
      <c r="N150">
        <f>VLOOKUP('full data'!$A150, Sheet11!$A$2:$AF$799, MATCH('full data'!N$1, Sheet11!$A$1:$AF$1, 0), FALSE)</f>
        <v>0.625</v>
      </c>
      <c r="O150">
        <f>VLOOKUP('full data'!$A150, Sheet11!$A$2:$AF$799, MATCH('full data'!O$1, Sheet11!$A$1:$AF$1, 0), FALSE)</f>
        <v>11.125</v>
      </c>
      <c r="P150">
        <f>VLOOKUP('full data'!$A150, Sheet11!$A$2:$AF$799, MATCH('full data'!P$1, Sheet11!$A$1:$AF$1, 0), FALSE)</f>
        <v>1.4375</v>
      </c>
      <c r="Q150">
        <f>VLOOKUP('full data'!$A150, Sheet11!$A$2:$AF$799, MATCH('full data'!Q$1, Sheet11!$A$1:$AF$1, 0), FALSE)</f>
        <v>1.375</v>
      </c>
      <c r="R150">
        <f>VLOOKUP('full data'!$A150, Sheet11!$A$2:$AF$799, MATCH('full data'!R$1, Sheet11!$A$1:$AF$1, 0), FALSE)</f>
        <v>6</v>
      </c>
      <c r="S150">
        <f>VLOOKUP('full data'!$A150, Sheet11!$A$2:$AF$799, MATCH('full data'!S$1, Sheet11!$A$1:$AF$1, 0), FALSE)</f>
        <v>10</v>
      </c>
      <c r="T150">
        <f>VLOOKUP('full data'!$A150, Sheet11!$A$2:$AF$799, MATCH('full data'!T$1, Sheet11!$A$1:$AF$1, 0), FALSE)</f>
        <v>0</v>
      </c>
      <c r="U150">
        <f>VLOOKUP('full data'!$A150, Sheet11!$A$2:$AF$799, MATCH('full data'!U$1, Sheet11!$A$1:$AF$1, 0), FALSE)</f>
        <v>0.375</v>
      </c>
      <c r="V150">
        <f>VLOOKUP('full data'!$A150, Sheet11!$A$2:$AF$799, MATCH('full data'!V$1, Sheet11!$A$1:$AF$1, 0), FALSE)</f>
        <v>0.33333333333333331</v>
      </c>
      <c r="W150">
        <f>VLOOKUP('full data'!$A150, Sheet11!$A$2:$AF$799, MATCH('full data'!W$1, Sheet11!$A$1:$AF$1, 0), FALSE)</f>
        <v>0.470703125</v>
      </c>
      <c r="X150" t="str">
        <f>VLOOKUP('full data'!$A150, Sheet11!$A$2:$AF$799, MATCH('full data'!X$1, Sheet11!$A$1:$AF$1, 0), FALSE)</f>
        <v>0</v>
      </c>
      <c r="Y150">
        <f>VLOOKUP('full data'!$A150, Sheet11!$A$2:$AF$799, MATCH('full data'!Y$1, Sheet11!$A$1:$AF$1, 0), FALSE)</f>
        <v>3</v>
      </c>
      <c r="Z150" t="str">
        <f>VLOOKUP('full data'!$A150, Sheet11!$A$2:$AF$799, MATCH('full data'!Z$1, Sheet11!$A$1:$AF$1, 0), FALSE)</f>
        <v>NFC East</v>
      </c>
      <c r="AA150" t="s">
        <v>892</v>
      </c>
      <c r="AB150">
        <f>VLOOKUP('full data'!$A150, Sheet11!$A$2:$AF$799, MATCH('full data'!AB$1, Sheet11!$A$1:$AF$1, 0), FALSE)</f>
        <v>0.1891891891891892</v>
      </c>
      <c r="AC150">
        <f>VLOOKUP('full data'!$A150, Sheet11!$A$2:$AF$799, MATCH('full data'!AC$1, Sheet11!$A$1:$AF$1, 0), FALSE)</f>
        <v>0</v>
      </c>
      <c r="AD150" t="str">
        <f>VLOOKUP('full data'!$A150, Sheet11!$A$2:$AF$799, MATCH('full data'!AD$1, Sheet11!$A$1:$AF$1, 0), FALSE)</f>
        <v>0</v>
      </c>
      <c r="AE150" t="str">
        <f>VLOOKUP('full data'!$A150, Sheet11!$A$2:$AF$799, MATCH('full data'!AE$1, Sheet11!$A$1:$AF$1, 0), FALSE)</f>
        <v>0</v>
      </c>
      <c r="AF150">
        <f>VLOOKUP('full data'!$A150, Sheet11!$A$2:$AF$799, MATCH('full data'!AF$1, Sheet11!$A$1:$AF$1, 0), FALSE)</f>
        <v>0.625</v>
      </c>
      <c r="AG150">
        <f>VLOOKUP('full data'!$A150, Sheet11!$A$2:$AF$799, MATCH('full data'!AG$1, Sheet11!$A$1:$AF$1, 0), FALSE)</f>
        <v>0.5</v>
      </c>
      <c r="AH150" s="3">
        <f>VLOOKUP('full data'!$A150, Sheet11!$A$2:$AF$799, MATCH('full data'!AH$1, Sheet11!$A$1:$AF$1, 0), FALSE)</f>
        <v>1.655167668033959E-3</v>
      </c>
      <c r="AI150" s="2">
        <f t="shared" si="2"/>
        <v>0.35668532881344928</v>
      </c>
      <c r="AJ150" s="2">
        <f>AH150/SUMIFS($AH$2:$AH$799, $B$2:$B$799, B150)</f>
        <v>7.2939263384432451E-4</v>
      </c>
      <c r="AK150">
        <f>IF(AJ150=_xlfn.MAXIFS($AJ$2:$AJ$799, $B$2:$B$799, B150, $AA$2:$AA$799, AA150), 1, 0)</f>
        <v>0</v>
      </c>
      <c r="AL150" s="2">
        <f>AJ150-AI150</f>
        <v>-0.35595593617960497</v>
      </c>
      <c r="AM150">
        <f>IF(AK150=AE150, 1, 0)</f>
        <v>0</v>
      </c>
    </row>
    <row r="151" spans="1:39" hidden="1" x14ac:dyDescent="0.45">
      <c r="A151" t="s">
        <v>734</v>
      </c>
      <c r="B151">
        <v>2020</v>
      </c>
      <c r="C151" t="s">
        <v>60</v>
      </c>
      <c r="D151" t="str">
        <f>VLOOKUP(C151, ids!$A$2:$B$37,2,FALSE)</f>
        <v>Denver Broncos</v>
      </c>
      <c r="E151">
        <f>VLOOKUP('full data'!$A151, Sheet11!$A$2:$AF$799, MATCH('full data'!E$1, Sheet11!$A$1:$AF$1, 0), FALSE)</f>
        <v>16</v>
      </c>
      <c r="F151">
        <f>VLOOKUP('full data'!$A151, Sheet11!$A$2:$AF$799, MATCH('full data'!F$1, Sheet11!$A$1:$AF$1, 0), FALSE)</f>
        <v>-3.9164245282171559</v>
      </c>
      <c r="G151">
        <f>VLOOKUP('full data'!$A151, Sheet11!$A$2:$AF$799, MATCH('full data'!G$1, Sheet11!$A$1:$AF$1, 0), FALSE)</f>
        <v>-2.3512212723930168</v>
      </c>
      <c r="H151">
        <f>VLOOKUP('full data'!$A151, Sheet11!$A$2:$AF$799, MATCH('full data'!H$1, Sheet11!$A$1:$AF$1, 0), FALSE)</f>
        <v>0.45495191051513079</v>
      </c>
      <c r="I151">
        <f>VLOOKUP('full data'!$A151, Sheet11!$A$2:$AF$799, MATCH('full data'!I$1, Sheet11!$A$1:$AF$1, 0), FALSE)</f>
        <v>41.875</v>
      </c>
      <c r="J151">
        <f>VLOOKUP('full data'!$A151, Sheet11!$A$2:$AF$799, MATCH('full data'!J$1, Sheet11!$A$1:$AF$1, 0), FALSE)</f>
        <v>0.8</v>
      </c>
      <c r="K151">
        <f>VLOOKUP('full data'!$A151, Sheet11!$A$2:$AF$799, MATCH('full data'!K$1, Sheet11!$A$1:$AF$1, 0), FALSE)</f>
        <v>-13.875</v>
      </c>
      <c r="L151">
        <f>VLOOKUP('full data'!$A151, Sheet11!$A$2:$AF$799, MATCH('full data'!L$1, Sheet11!$A$1:$AF$1, 0), FALSE)</f>
        <v>1.4375</v>
      </c>
      <c r="M151">
        <f>VLOOKUP('full data'!$A151, Sheet11!$A$2:$AF$799, MATCH('full data'!M$1, Sheet11!$A$1:$AF$1, 0), FALSE)</f>
        <v>0.375</v>
      </c>
      <c r="N151">
        <f>VLOOKUP('full data'!$A151, Sheet11!$A$2:$AF$799, MATCH('full data'!N$1, Sheet11!$A$1:$AF$1, 0), FALSE)</f>
        <v>0.625</v>
      </c>
      <c r="O151">
        <f>VLOOKUP('full data'!$A151, Sheet11!$A$2:$AF$799, MATCH('full data'!O$1, Sheet11!$A$1:$AF$1, 0), FALSE)</f>
        <v>17.625</v>
      </c>
      <c r="P151">
        <f>VLOOKUP('full data'!$A151, Sheet11!$A$2:$AF$799, MATCH('full data'!P$1, Sheet11!$A$1:$AF$1, 0), FALSE)</f>
        <v>1.75</v>
      </c>
      <c r="Q151">
        <f>VLOOKUP('full data'!$A151, Sheet11!$A$2:$AF$799, MATCH('full data'!Q$1, Sheet11!$A$1:$AF$1, 0), FALSE)</f>
        <v>1</v>
      </c>
      <c r="R151">
        <f>VLOOKUP('full data'!$A151, Sheet11!$A$2:$AF$799, MATCH('full data'!R$1, Sheet11!$A$1:$AF$1, 0), FALSE)</f>
        <v>5</v>
      </c>
      <c r="S151">
        <f>VLOOKUP('full data'!$A151, Sheet11!$A$2:$AF$799, MATCH('full data'!S$1, Sheet11!$A$1:$AF$1, 0), FALSE)</f>
        <v>11</v>
      </c>
      <c r="T151">
        <f>VLOOKUP('full data'!$A151, Sheet11!$A$2:$AF$799, MATCH('full data'!T$1, Sheet11!$A$1:$AF$1, 0), FALSE)</f>
        <v>0</v>
      </c>
      <c r="U151">
        <f>VLOOKUP('full data'!$A151, Sheet11!$A$2:$AF$799, MATCH('full data'!U$1, Sheet11!$A$1:$AF$1, 0), FALSE)</f>
        <v>0.3125</v>
      </c>
      <c r="V151">
        <f>VLOOKUP('full data'!$A151, Sheet11!$A$2:$AF$799, MATCH('full data'!V$1, Sheet11!$A$1:$AF$1, 0), FALSE)</f>
        <v>0.38750000000000001</v>
      </c>
      <c r="W151">
        <f>VLOOKUP('full data'!$A151, Sheet11!$A$2:$AF$799, MATCH('full data'!W$1, Sheet11!$A$1:$AF$1, 0), FALSE)</f>
        <v>0.56640625</v>
      </c>
      <c r="X151" t="str">
        <f>VLOOKUP('full data'!$A151, Sheet11!$A$2:$AF$799, MATCH('full data'!X$1, Sheet11!$A$1:$AF$1, 0), FALSE)</f>
        <v>0</v>
      </c>
      <c r="Y151">
        <f>VLOOKUP('full data'!$A151, Sheet11!$A$2:$AF$799, MATCH('full data'!Y$1, Sheet11!$A$1:$AF$1, 0), FALSE)</f>
        <v>4</v>
      </c>
      <c r="Z151" t="str">
        <f>VLOOKUP('full data'!$A151, Sheet11!$A$2:$AF$799, MATCH('full data'!Z$1, Sheet11!$A$1:$AF$1, 0), FALSE)</f>
        <v>AFC West</v>
      </c>
      <c r="AA151" t="s">
        <v>891</v>
      </c>
      <c r="AB151">
        <f>VLOOKUP('full data'!$A151, Sheet11!$A$2:$AF$799, MATCH('full data'!AB$1, Sheet11!$A$1:$AF$1, 0), FALSE)</f>
        <v>0.2857142857142857</v>
      </c>
      <c r="AC151">
        <f>VLOOKUP('full data'!$A151, Sheet11!$A$2:$AF$799, MATCH('full data'!AC$1, Sheet11!$A$1:$AF$1, 0), FALSE)</f>
        <v>0.16129032258064521</v>
      </c>
      <c r="AD151" t="str">
        <f>VLOOKUP('full data'!$A151, Sheet11!$A$2:$AF$799, MATCH('full data'!AD$1, Sheet11!$A$1:$AF$1, 0), FALSE)</f>
        <v>0</v>
      </c>
      <c r="AE151" t="str">
        <f>VLOOKUP('full data'!$A151, Sheet11!$A$2:$AF$799, MATCH('full data'!AE$1, Sheet11!$A$1:$AF$1, 0), FALSE)</f>
        <v>0</v>
      </c>
      <c r="AF151">
        <f>VLOOKUP('full data'!$A151, Sheet11!$A$2:$AF$799, MATCH('full data'!AF$1, Sheet11!$A$1:$AF$1, 0), FALSE)</f>
        <v>0.3125</v>
      </c>
      <c r="AG151">
        <f>VLOOKUP('full data'!$A151, Sheet11!$A$2:$AF$799, MATCH('full data'!AG$1, Sheet11!$A$1:$AF$1, 0), FALSE)</f>
        <v>0.5</v>
      </c>
      <c r="AH151" s="3">
        <f>VLOOKUP('full data'!$A151, Sheet11!$A$2:$AF$799, MATCH('full data'!AH$1, Sheet11!$A$1:$AF$1, 0), FALSE)</f>
        <v>1.241418507958771E-3</v>
      </c>
      <c r="AI151" s="2">
        <f t="shared" si="2"/>
        <v>0.35773950482759781</v>
      </c>
      <c r="AJ151" s="2">
        <f>AH151/SUMIFS($AH$2:$AH$799, $B$2:$B$799, B151)</f>
        <v>5.4706331733671938E-4</v>
      </c>
      <c r="AK151">
        <f>IF(AJ151=_xlfn.MAXIFS($AJ$2:$AJ$799, $B$2:$B$799, B151, $AA$2:$AA$799, AA151), 1, 0)</f>
        <v>0</v>
      </c>
      <c r="AL151" s="2">
        <f>AJ151-AI151</f>
        <v>-0.35719244151026108</v>
      </c>
      <c r="AM151">
        <f>IF(AK151=AE151, 1, 0)</f>
        <v>0</v>
      </c>
    </row>
    <row r="152" spans="1:39" hidden="1" x14ac:dyDescent="0.45">
      <c r="A152" t="s">
        <v>745</v>
      </c>
      <c r="B152">
        <v>2020</v>
      </c>
      <c r="C152" t="s">
        <v>79</v>
      </c>
      <c r="D152" t="str">
        <f>VLOOKUP(C152, ids!$A$2:$B$37,2,FALSE)</f>
        <v>Minnesota Vikings</v>
      </c>
      <c r="E152">
        <f>VLOOKUP('full data'!$A152, Sheet11!$A$2:$AF$799, MATCH('full data'!E$1, Sheet11!$A$1:$AF$1, 0), FALSE)</f>
        <v>16</v>
      </c>
      <c r="F152">
        <f>VLOOKUP('full data'!$A152, Sheet11!$A$2:$AF$799, MATCH('full data'!F$1, Sheet11!$A$1:$AF$1, 0), FALSE)</f>
        <v>5.8162764407895331</v>
      </c>
      <c r="G152">
        <f>VLOOKUP('full data'!$A152, Sheet11!$A$2:$AF$799, MATCH('full data'!G$1, Sheet11!$A$1:$AF$1, 0), FALSE)</f>
        <v>0.56494687868534443</v>
      </c>
      <c r="H152">
        <f>VLOOKUP('full data'!$A152, Sheet11!$A$2:$AF$799, MATCH('full data'!H$1, Sheet11!$A$1:$AF$1, 0), FALSE)</f>
        <v>11.09889064678234</v>
      </c>
      <c r="I152">
        <f>VLOOKUP('full data'!$A152, Sheet11!$A$2:$AF$799, MATCH('full data'!I$1, Sheet11!$A$1:$AF$1, 0), FALSE)</f>
        <v>40.625</v>
      </c>
      <c r="J152">
        <f>VLOOKUP('full data'!$A152, Sheet11!$A$2:$AF$799, MATCH('full data'!J$1, Sheet11!$A$1:$AF$1, 0), FALSE)</f>
        <v>0.68181818181818177</v>
      </c>
      <c r="K152">
        <f>VLOOKUP('full data'!$A152, Sheet11!$A$2:$AF$799, MATCH('full data'!K$1, Sheet11!$A$1:$AF$1, 0), FALSE)</f>
        <v>-16</v>
      </c>
      <c r="L152">
        <f>VLOOKUP('full data'!$A152, Sheet11!$A$2:$AF$799, MATCH('full data'!L$1, Sheet11!$A$1:$AF$1, 0), FALSE)</f>
        <v>0.8125</v>
      </c>
      <c r="M152">
        <f>VLOOKUP('full data'!$A152, Sheet11!$A$2:$AF$799, MATCH('full data'!M$1, Sheet11!$A$1:$AF$1, 0), FALSE)</f>
        <v>0.4375</v>
      </c>
      <c r="N152">
        <f>VLOOKUP('full data'!$A152, Sheet11!$A$2:$AF$799, MATCH('full data'!N$1, Sheet11!$A$1:$AF$1, 0), FALSE)</f>
        <v>0.9375</v>
      </c>
      <c r="O152">
        <f>VLOOKUP('full data'!$A152, Sheet11!$A$2:$AF$799, MATCH('full data'!O$1, Sheet11!$A$1:$AF$1, 0), FALSE)</f>
        <v>7.875</v>
      </c>
      <c r="P152">
        <f>VLOOKUP('full data'!$A152, Sheet11!$A$2:$AF$799, MATCH('full data'!P$1, Sheet11!$A$1:$AF$1, 0), FALSE)</f>
        <v>1.25</v>
      </c>
      <c r="Q152">
        <f>VLOOKUP('full data'!$A152, Sheet11!$A$2:$AF$799, MATCH('full data'!Q$1, Sheet11!$A$1:$AF$1, 0), FALSE)</f>
        <v>1.375</v>
      </c>
      <c r="R152">
        <f>VLOOKUP('full data'!$A152, Sheet11!$A$2:$AF$799, MATCH('full data'!R$1, Sheet11!$A$1:$AF$1, 0), FALSE)</f>
        <v>7</v>
      </c>
      <c r="S152">
        <f>VLOOKUP('full data'!$A152, Sheet11!$A$2:$AF$799, MATCH('full data'!S$1, Sheet11!$A$1:$AF$1, 0), FALSE)</f>
        <v>9</v>
      </c>
      <c r="T152">
        <f>VLOOKUP('full data'!$A152, Sheet11!$A$2:$AF$799, MATCH('full data'!T$1, Sheet11!$A$1:$AF$1, 0), FALSE)</f>
        <v>0</v>
      </c>
      <c r="U152">
        <f>VLOOKUP('full data'!$A152, Sheet11!$A$2:$AF$799, MATCH('full data'!U$1, Sheet11!$A$1:$AF$1, 0), FALSE)</f>
        <v>0.4375</v>
      </c>
      <c r="V152">
        <f>VLOOKUP('full data'!$A152, Sheet11!$A$2:$AF$799, MATCH('full data'!V$1, Sheet11!$A$1:$AF$1, 0), FALSE)</f>
        <v>0.36607142857142849</v>
      </c>
      <c r="W152">
        <f>VLOOKUP('full data'!$A152, Sheet11!$A$2:$AF$799, MATCH('full data'!W$1, Sheet11!$A$1:$AF$1, 0), FALSE)</f>
        <v>0.50390625</v>
      </c>
      <c r="X152" t="str">
        <f>VLOOKUP('full data'!$A152, Sheet11!$A$2:$AF$799, MATCH('full data'!X$1, Sheet11!$A$1:$AF$1, 0), FALSE)</f>
        <v>0</v>
      </c>
      <c r="Y152">
        <f>VLOOKUP('full data'!$A152, Sheet11!$A$2:$AF$799, MATCH('full data'!Y$1, Sheet11!$A$1:$AF$1, 0), FALSE)</f>
        <v>3</v>
      </c>
      <c r="Z152" t="str">
        <f>VLOOKUP('full data'!$A152, Sheet11!$A$2:$AF$799, MATCH('full data'!Z$1, Sheet11!$A$1:$AF$1, 0), FALSE)</f>
        <v>NFC North</v>
      </c>
      <c r="AA152" t="s">
        <v>892</v>
      </c>
      <c r="AB152">
        <f>VLOOKUP('full data'!$A152, Sheet11!$A$2:$AF$799, MATCH('full data'!AB$1, Sheet11!$A$1:$AF$1, 0), FALSE)</f>
        <v>0.1142857142857143</v>
      </c>
      <c r="AC152">
        <f>VLOOKUP('full data'!$A152, Sheet11!$A$2:$AF$799, MATCH('full data'!AC$1, Sheet11!$A$1:$AF$1, 0), FALSE)</f>
        <v>0.2</v>
      </c>
      <c r="AD152" t="str">
        <f>VLOOKUP('full data'!$A152, Sheet11!$A$2:$AF$799, MATCH('full data'!AD$1, Sheet11!$A$1:$AF$1, 0), FALSE)</f>
        <v>0</v>
      </c>
      <c r="AE152" t="str">
        <f>VLOOKUP('full data'!$A152, Sheet11!$A$2:$AF$799, MATCH('full data'!AE$1, Sheet11!$A$1:$AF$1, 0), FALSE)</f>
        <v>0</v>
      </c>
      <c r="AF152">
        <f>VLOOKUP('full data'!$A152, Sheet11!$A$2:$AF$799, MATCH('full data'!AF$1, Sheet11!$A$1:$AF$1, 0), FALSE)</f>
        <v>0.4375</v>
      </c>
      <c r="AG152">
        <f>VLOOKUP('full data'!$A152, Sheet11!$A$2:$AF$799, MATCH('full data'!AG$1, Sheet11!$A$1:$AF$1, 0), FALSE)</f>
        <v>0.5</v>
      </c>
      <c r="AH152" s="3">
        <f>VLOOKUP('full data'!$A152, Sheet11!$A$2:$AF$799, MATCH('full data'!AH$1, Sheet11!$A$1:$AF$1, 0), FALSE)</f>
        <v>1.1758555133476701E-3</v>
      </c>
      <c r="AI152" s="2">
        <f t="shared" si="2"/>
        <v>0.35668532881344928</v>
      </c>
      <c r="AJ152" s="2">
        <f>AH152/SUMIFS($AH$2:$AH$799, $B$2:$B$799, B152)</f>
        <v>5.1817128044784333E-4</v>
      </c>
      <c r="AK152">
        <f>IF(AJ152=_xlfn.MAXIFS($AJ$2:$AJ$799, $B$2:$B$799, B152, $AA$2:$AA$799, AA152), 1, 0)</f>
        <v>0</v>
      </c>
      <c r="AL152" s="2">
        <f>AJ152-AI152</f>
        <v>-0.35616715753300143</v>
      </c>
      <c r="AM152">
        <f>IF(AK152=AE152, 1, 0)</f>
        <v>0</v>
      </c>
    </row>
    <row r="153" spans="1:39" hidden="1" x14ac:dyDescent="0.45">
      <c r="A153" t="s">
        <v>742</v>
      </c>
      <c r="B153">
        <v>2020</v>
      </c>
      <c r="C153" t="s">
        <v>195</v>
      </c>
      <c r="D153" t="str">
        <f>VLOOKUP(C153, ids!$A$2:$B$37,2,FALSE)</f>
        <v>Los Angeles Chargers</v>
      </c>
      <c r="E153">
        <f>VLOOKUP('full data'!$A153, Sheet11!$A$2:$AF$799, MATCH('full data'!E$1, Sheet11!$A$1:$AF$1, 0), FALSE)</f>
        <v>16</v>
      </c>
      <c r="F153">
        <f>VLOOKUP('full data'!$A153, Sheet11!$A$2:$AF$799, MATCH('full data'!F$1, Sheet11!$A$1:$AF$1, 0), FALSE)</f>
        <v>5.6079131878081032</v>
      </c>
      <c r="G153">
        <f>VLOOKUP('full data'!$A153, Sheet11!$A$2:$AF$799, MATCH('full data'!G$1, Sheet11!$A$1:$AF$1, 0), FALSE)</f>
        <v>-3.6831827713776679</v>
      </c>
      <c r="H153">
        <f>VLOOKUP('full data'!$A153, Sheet11!$A$2:$AF$799, MATCH('full data'!H$1, Sheet11!$A$1:$AF$1, 0), FALSE)</f>
        <v>8.888297177283274</v>
      </c>
      <c r="I153">
        <f>VLOOKUP('full data'!$A153, Sheet11!$A$2:$AF$799, MATCH('full data'!I$1, Sheet11!$A$1:$AF$1, 0), FALSE)</f>
        <v>44.375</v>
      </c>
      <c r="J153">
        <f>VLOOKUP('full data'!$A153, Sheet11!$A$2:$AF$799, MATCH('full data'!J$1, Sheet11!$A$1:$AF$1, 0), FALSE)</f>
        <v>0.72727272727272729</v>
      </c>
      <c r="K153">
        <f>VLOOKUP('full data'!$A153, Sheet11!$A$2:$AF$799, MATCH('full data'!K$1, Sheet11!$A$1:$AF$1, 0), FALSE)</f>
        <v>-13.6875</v>
      </c>
      <c r="L153">
        <f>VLOOKUP('full data'!$A153, Sheet11!$A$2:$AF$799, MATCH('full data'!L$1, Sheet11!$A$1:$AF$1, 0), FALSE)</f>
        <v>0.625</v>
      </c>
      <c r="M153">
        <f>VLOOKUP('full data'!$A153, Sheet11!$A$2:$AF$799, MATCH('full data'!M$1, Sheet11!$A$1:$AF$1, 0), FALSE)</f>
        <v>0.4375</v>
      </c>
      <c r="N153">
        <f>VLOOKUP('full data'!$A153, Sheet11!$A$2:$AF$799, MATCH('full data'!N$1, Sheet11!$A$1:$AF$1, 0), FALSE)</f>
        <v>0.75</v>
      </c>
      <c r="O153">
        <f>VLOOKUP('full data'!$A153, Sheet11!$A$2:$AF$799, MATCH('full data'!O$1, Sheet11!$A$1:$AF$1, 0), FALSE)</f>
        <v>8.5625</v>
      </c>
      <c r="P153">
        <f>VLOOKUP('full data'!$A153, Sheet11!$A$2:$AF$799, MATCH('full data'!P$1, Sheet11!$A$1:$AF$1, 0), FALSE)</f>
        <v>0.8125</v>
      </c>
      <c r="Q153">
        <f>VLOOKUP('full data'!$A153, Sheet11!$A$2:$AF$799, MATCH('full data'!Q$1, Sheet11!$A$1:$AF$1, 0), FALSE)</f>
        <v>1.1875</v>
      </c>
      <c r="R153">
        <f>VLOOKUP('full data'!$A153, Sheet11!$A$2:$AF$799, MATCH('full data'!R$1, Sheet11!$A$1:$AF$1, 0), FALSE)</f>
        <v>7</v>
      </c>
      <c r="S153">
        <f>VLOOKUP('full data'!$A153, Sheet11!$A$2:$AF$799, MATCH('full data'!S$1, Sheet11!$A$1:$AF$1, 0), FALSE)</f>
        <v>9</v>
      </c>
      <c r="T153">
        <f>VLOOKUP('full data'!$A153, Sheet11!$A$2:$AF$799, MATCH('full data'!T$1, Sheet11!$A$1:$AF$1, 0), FALSE)</f>
        <v>0</v>
      </c>
      <c r="U153">
        <f>VLOOKUP('full data'!$A153, Sheet11!$A$2:$AF$799, MATCH('full data'!U$1, Sheet11!$A$1:$AF$1, 0), FALSE)</f>
        <v>0.4375</v>
      </c>
      <c r="V153">
        <f>VLOOKUP('full data'!$A153, Sheet11!$A$2:$AF$799, MATCH('full data'!V$1, Sheet11!$A$1:$AF$1, 0), FALSE)</f>
        <v>0.34375</v>
      </c>
      <c r="W153">
        <f>VLOOKUP('full data'!$A153, Sheet11!$A$2:$AF$799, MATCH('full data'!W$1, Sheet11!$A$1:$AF$1, 0), FALSE)</f>
        <v>0.482421875</v>
      </c>
      <c r="X153" t="str">
        <f>VLOOKUP('full data'!$A153, Sheet11!$A$2:$AF$799, MATCH('full data'!X$1, Sheet11!$A$1:$AF$1, 0), FALSE)</f>
        <v>0</v>
      </c>
      <c r="Y153">
        <f>VLOOKUP('full data'!$A153, Sheet11!$A$2:$AF$799, MATCH('full data'!Y$1, Sheet11!$A$1:$AF$1, 0), FALSE)</f>
        <v>3</v>
      </c>
      <c r="Z153" t="str">
        <f>VLOOKUP('full data'!$A153, Sheet11!$A$2:$AF$799, MATCH('full data'!Z$1, Sheet11!$A$1:$AF$1, 0), FALSE)</f>
        <v>AFC West</v>
      </c>
      <c r="AA153" t="s">
        <v>891</v>
      </c>
      <c r="AB153">
        <f>VLOOKUP('full data'!$A153, Sheet11!$A$2:$AF$799, MATCH('full data'!AB$1, Sheet11!$A$1:$AF$1, 0), FALSE)</f>
        <v>9.375E-2</v>
      </c>
      <c r="AC153">
        <f>VLOOKUP('full data'!$A153, Sheet11!$A$2:$AF$799, MATCH('full data'!AC$1, Sheet11!$A$1:$AF$1, 0), FALSE)</f>
        <v>0.2608695652173913</v>
      </c>
      <c r="AD153" t="str">
        <f>VLOOKUP('full data'!$A153, Sheet11!$A$2:$AF$799, MATCH('full data'!AD$1, Sheet11!$A$1:$AF$1, 0), FALSE)</f>
        <v>0</v>
      </c>
      <c r="AE153" t="str">
        <f>VLOOKUP('full data'!$A153, Sheet11!$A$2:$AF$799, MATCH('full data'!AE$1, Sheet11!$A$1:$AF$1, 0), FALSE)</f>
        <v>0</v>
      </c>
      <c r="AF153">
        <f>VLOOKUP('full data'!$A153, Sheet11!$A$2:$AF$799, MATCH('full data'!AF$1, Sheet11!$A$1:$AF$1, 0), FALSE)</f>
        <v>0.1875</v>
      </c>
      <c r="AG153">
        <f>VLOOKUP('full data'!$A153, Sheet11!$A$2:$AF$799, MATCH('full data'!AG$1, Sheet11!$A$1:$AF$1, 0), FALSE)</f>
        <v>0.5</v>
      </c>
      <c r="AH153" s="3">
        <f>VLOOKUP('full data'!$A153, Sheet11!$A$2:$AF$799, MATCH('full data'!AH$1, Sheet11!$A$1:$AF$1, 0), FALSE)</f>
        <v>9.0175753470530325E-4</v>
      </c>
      <c r="AI153" s="2">
        <f t="shared" si="2"/>
        <v>0.35773950482759781</v>
      </c>
      <c r="AJ153" s="2">
        <f>AH153/SUMIFS($AH$2:$AH$799, $B$2:$B$799, B153)</f>
        <v>3.9738288514838926E-4</v>
      </c>
      <c r="AK153">
        <f>IF(AJ153=_xlfn.MAXIFS($AJ$2:$AJ$799, $B$2:$B$799, B153, $AA$2:$AA$799, AA153), 1, 0)</f>
        <v>0</v>
      </c>
      <c r="AL153" s="2">
        <f>AJ153-AI153</f>
        <v>-0.35734212194244941</v>
      </c>
      <c r="AM153">
        <f>IF(AK153=AE153, 1, 0)</f>
        <v>0</v>
      </c>
    </row>
    <row r="154" spans="1:39" hidden="1" x14ac:dyDescent="0.45">
      <c r="A154" t="s">
        <v>748</v>
      </c>
      <c r="B154">
        <v>2020</v>
      </c>
      <c r="C154" t="s">
        <v>86</v>
      </c>
      <c r="D154" t="str">
        <f>VLOOKUP(C154, ids!$A$2:$B$37,2,FALSE)</f>
        <v>New York Giants</v>
      </c>
      <c r="E154">
        <f>VLOOKUP('full data'!$A154, Sheet11!$A$2:$AF$799, MATCH('full data'!E$1, Sheet11!$A$1:$AF$1, 0), FALSE)</f>
        <v>16</v>
      </c>
      <c r="F154">
        <f>VLOOKUP('full data'!$A154, Sheet11!$A$2:$AF$799, MATCH('full data'!F$1, Sheet11!$A$1:$AF$1, 0), FALSE)</f>
        <v>-2.102579476767874</v>
      </c>
      <c r="G154">
        <f>VLOOKUP('full data'!$A154, Sheet11!$A$2:$AF$799, MATCH('full data'!G$1, Sheet11!$A$1:$AF$1, 0), FALSE)</f>
        <v>-1.2728562252503339</v>
      </c>
      <c r="H154">
        <f>VLOOKUP('full data'!$A154, Sheet11!$A$2:$AF$799, MATCH('full data'!H$1, Sheet11!$A$1:$AF$1, 0), FALSE)</f>
        <v>3.50030691484824</v>
      </c>
      <c r="I154">
        <f>VLOOKUP('full data'!$A154, Sheet11!$A$2:$AF$799, MATCH('full data'!I$1, Sheet11!$A$1:$AF$1, 0), FALSE)</f>
        <v>39.625</v>
      </c>
      <c r="J154">
        <f>VLOOKUP('full data'!$A154, Sheet11!$A$2:$AF$799, MATCH('full data'!J$1, Sheet11!$A$1:$AF$1, 0), FALSE)</f>
        <v>0.96875</v>
      </c>
      <c r="K154">
        <f>VLOOKUP('full data'!$A154, Sheet11!$A$2:$AF$799, MATCH('full data'!K$1, Sheet11!$A$1:$AF$1, 0), FALSE)</f>
        <v>-19.375</v>
      </c>
      <c r="L154">
        <f>VLOOKUP('full data'!$A154, Sheet11!$A$2:$AF$799, MATCH('full data'!L$1, Sheet11!$A$1:$AF$1, 0), FALSE)</f>
        <v>0.6875</v>
      </c>
      <c r="M154">
        <f>VLOOKUP('full data'!$A154, Sheet11!$A$2:$AF$799, MATCH('full data'!M$1, Sheet11!$A$1:$AF$1, 0), FALSE)</f>
        <v>0.6875</v>
      </c>
      <c r="N154">
        <f>VLOOKUP('full data'!$A154, Sheet11!$A$2:$AF$799, MATCH('full data'!N$1, Sheet11!$A$1:$AF$1, 0), FALSE)</f>
        <v>0.6875</v>
      </c>
      <c r="O154">
        <f>VLOOKUP('full data'!$A154, Sheet11!$A$2:$AF$799, MATCH('full data'!O$1, Sheet11!$A$1:$AF$1, 0), FALSE)</f>
        <v>20.1875</v>
      </c>
      <c r="P154">
        <f>VLOOKUP('full data'!$A154, Sheet11!$A$2:$AF$799, MATCH('full data'!P$1, Sheet11!$A$1:$AF$1, 0), FALSE)</f>
        <v>1.1875</v>
      </c>
      <c r="Q154">
        <f>VLOOKUP('full data'!$A154, Sheet11!$A$2:$AF$799, MATCH('full data'!Q$1, Sheet11!$A$1:$AF$1, 0), FALSE)</f>
        <v>1.375</v>
      </c>
      <c r="R154">
        <f>VLOOKUP('full data'!$A154, Sheet11!$A$2:$AF$799, MATCH('full data'!R$1, Sheet11!$A$1:$AF$1, 0), FALSE)</f>
        <v>6</v>
      </c>
      <c r="S154">
        <f>VLOOKUP('full data'!$A154, Sheet11!$A$2:$AF$799, MATCH('full data'!S$1, Sheet11!$A$1:$AF$1, 0), FALSE)</f>
        <v>10</v>
      </c>
      <c r="T154">
        <f>VLOOKUP('full data'!$A154, Sheet11!$A$2:$AF$799, MATCH('full data'!T$1, Sheet11!$A$1:$AF$1, 0), FALSE)</f>
        <v>0</v>
      </c>
      <c r="U154">
        <f>VLOOKUP('full data'!$A154, Sheet11!$A$2:$AF$799, MATCH('full data'!U$1, Sheet11!$A$1:$AF$1, 0), FALSE)</f>
        <v>0.375</v>
      </c>
      <c r="V154">
        <f>VLOOKUP('full data'!$A154, Sheet11!$A$2:$AF$799, MATCH('full data'!V$1, Sheet11!$A$1:$AF$1, 0), FALSE)</f>
        <v>0.42708333333333331</v>
      </c>
      <c r="W154">
        <f>VLOOKUP('full data'!$A154, Sheet11!$A$2:$AF$799, MATCH('full data'!W$1, Sheet11!$A$1:$AF$1, 0), FALSE)</f>
        <v>0.501953125</v>
      </c>
      <c r="X154" t="str">
        <f>VLOOKUP('full data'!$A154, Sheet11!$A$2:$AF$799, MATCH('full data'!X$1, Sheet11!$A$1:$AF$1, 0), FALSE)</f>
        <v>0</v>
      </c>
      <c r="Y154">
        <f>VLOOKUP('full data'!$A154, Sheet11!$A$2:$AF$799, MATCH('full data'!Y$1, Sheet11!$A$1:$AF$1, 0), FALSE)</f>
        <v>2</v>
      </c>
      <c r="Z154" t="str">
        <f>VLOOKUP('full data'!$A154, Sheet11!$A$2:$AF$799, MATCH('full data'!Z$1, Sheet11!$A$1:$AF$1, 0), FALSE)</f>
        <v>NFC East</v>
      </c>
      <c r="AA154" t="s">
        <v>892</v>
      </c>
      <c r="AB154">
        <f>VLOOKUP('full data'!$A154, Sheet11!$A$2:$AF$799, MATCH('full data'!AB$1, Sheet11!$A$1:$AF$1, 0), FALSE)</f>
        <v>0</v>
      </c>
      <c r="AC154">
        <f>VLOOKUP('full data'!$A154, Sheet11!$A$2:$AF$799, MATCH('full data'!AC$1, Sheet11!$A$1:$AF$1, 0), FALSE)</f>
        <v>0.1891891891891892</v>
      </c>
      <c r="AD154" t="str">
        <f>VLOOKUP('full data'!$A154, Sheet11!$A$2:$AF$799, MATCH('full data'!AD$1, Sheet11!$A$1:$AF$1, 0), FALSE)</f>
        <v>0</v>
      </c>
      <c r="AE154" t="str">
        <f>VLOOKUP('full data'!$A154, Sheet11!$A$2:$AF$799, MATCH('full data'!AE$1, Sheet11!$A$1:$AF$1, 0), FALSE)</f>
        <v>0</v>
      </c>
      <c r="AF154">
        <f>VLOOKUP('full data'!$A154, Sheet11!$A$2:$AF$799, MATCH('full data'!AF$1, Sheet11!$A$1:$AF$1, 0), FALSE)</f>
        <v>0.5</v>
      </c>
      <c r="AG154">
        <f>VLOOKUP('full data'!$A154, Sheet11!$A$2:$AF$799, MATCH('full data'!AG$1, Sheet11!$A$1:$AF$1, 0), FALSE)</f>
        <v>0.5</v>
      </c>
      <c r="AH154" s="3">
        <f>VLOOKUP('full data'!$A154, Sheet11!$A$2:$AF$799, MATCH('full data'!AH$1, Sheet11!$A$1:$AF$1, 0), FALSE)</f>
        <v>6.8761389648200051E-4</v>
      </c>
      <c r="AI154" s="2">
        <f t="shared" si="2"/>
        <v>0.35668532881344928</v>
      </c>
      <c r="AJ154" s="2">
        <f>AH154/SUMIFS($AH$2:$AH$799, $B$2:$B$799, B154)</f>
        <v>3.0301492755637551E-4</v>
      </c>
      <c r="AK154">
        <f>IF(AJ154=_xlfn.MAXIFS($AJ$2:$AJ$799, $B$2:$B$799, B154, $AA$2:$AA$799, AA154), 1, 0)</f>
        <v>0</v>
      </c>
      <c r="AL154" s="2">
        <f>AJ154-AI154</f>
        <v>-0.35638231388589292</v>
      </c>
      <c r="AM154">
        <f>IF(AK154=AE154, 1, 0)</f>
        <v>0</v>
      </c>
    </row>
    <row r="155" spans="1:39" hidden="1" x14ac:dyDescent="0.45">
      <c r="A155" t="s">
        <v>735</v>
      </c>
      <c r="B155">
        <v>2020</v>
      </c>
      <c r="C155" t="s">
        <v>64</v>
      </c>
      <c r="D155" t="str">
        <f>VLOOKUP(C155, ids!$A$2:$B$37,2,FALSE)</f>
        <v>Detriot Lions</v>
      </c>
      <c r="E155">
        <f>VLOOKUP('full data'!$A155, Sheet11!$A$2:$AF$799, MATCH('full data'!E$1, Sheet11!$A$1:$AF$1, 0), FALSE)</f>
        <v>16</v>
      </c>
      <c r="F155">
        <f>VLOOKUP('full data'!$A155, Sheet11!$A$2:$AF$799, MATCH('full data'!F$1, Sheet11!$A$1:$AF$1, 0), FALSE)</f>
        <v>1.931647233705726</v>
      </c>
      <c r="G155">
        <f>VLOOKUP('full data'!$A155, Sheet11!$A$2:$AF$799, MATCH('full data'!G$1, Sheet11!$A$1:$AF$1, 0), FALSE)</f>
        <v>-2.429980404844386</v>
      </c>
      <c r="H155">
        <f>VLOOKUP('full data'!$A155, Sheet11!$A$2:$AF$799, MATCH('full data'!H$1, Sheet11!$A$1:$AF$1, 0), FALSE)</f>
        <v>6.711356486107741</v>
      </c>
      <c r="I155">
        <f>VLOOKUP('full data'!$A155, Sheet11!$A$2:$AF$799, MATCH('full data'!I$1, Sheet11!$A$1:$AF$1, 0), FALSE)</f>
        <v>53.75</v>
      </c>
      <c r="J155">
        <f>VLOOKUP('full data'!$A155, Sheet11!$A$2:$AF$799, MATCH('full data'!J$1, Sheet11!$A$1:$AF$1, 0), FALSE)</f>
        <v>0.75</v>
      </c>
      <c r="K155">
        <f>VLOOKUP('full data'!$A155, Sheet11!$A$2:$AF$799, MATCH('full data'!K$1, Sheet11!$A$1:$AF$1, 0), FALSE)</f>
        <v>-18.3125</v>
      </c>
      <c r="L155">
        <f>VLOOKUP('full data'!$A155, Sheet11!$A$2:$AF$799, MATCH('full data'!L$1, Sheet11!$A$1:$AF$1, 0), FALSE)</f>
        <v>0.8125</v>
      </c>
      <c r="M155">
        <f>VLOOKUP('full data'!$A155, Sheet11!$A$2:$AF$799, MATCH('full data'!M$1, Sheet11!$A$1:$AF$1, 0), FALSE)</f>
        <v>0.3125</v>
      </c>
      <c r="N155">
        <f>VLOOKUP('full data'!$A155, Sheet11!$A$2:$AF$799, MATCH('full data'!N$1, Sheet11!$A$1:$AF$1, 0), FALSE)</f>
        <v>0.4375</v>
      </c>
      <c r="O155">
        <f>VLOOKUP('full data'!$A155, Sheet11!$A$2:$AF$799, MATCH('full data'!O$1, Sheet11!$A$1:$AF$1, 0), FALSE)</f>
        <v>12.1875</v>
      </c>
      <c r="P155">
        <f>VLOOKUP('full data'!$A155, Sheet11!$A$2:$AF$799, MATCH('full data'!P$1, Sheet11!$A$1:$AF$1, 0), FALSE)</f>
        <v>1.1875</v>
      </c>
      <c r="Q155">
        <f>VLOOKUP('full data'!$A155, Sheet11!$A$2:$AF$799, MATCH('full data'!Q$1, Sheet11!$A$1:$AF$1, 0), FALSE)</f>
        <v>0.75</v>
      </c>
      <c r="R155">
        <f>VLOOKUP('full data'!$A155, Sheet11!$A$2:$AF$799, MATCH('full data'!R$1, Sheet11!$A$1:$AF$1, 0), FALSE)</f>
        <v>5</v>
      </c>
      <c r="S155">
        <f>VLOOKUP('full data'!$A155, Sheet11!$A$2:$AF$799, MATCH('full data'!S$1, Sheet11!$A$1:$AF$1, 0), FALSE)</f>
        <v>11</v>
      </c>
      <c r="T155">
        <f>VLOOKUP('full data'!$A155, Sheet11!$A$2:$AF$799, MATCH('full data'!T$1, Sheet11!$A$1:$AF$1, 0), FALSE)</f>
        <v>0</v>
      </c>
      <c r="U155">
        <f>VLOOKUP('full data'!$A155, Sheet11!$A$2:$AF$799, MATCH('full data'!U$1, Sheet11!$A$1:$AF$1, 0), FALSE)</f>
        <v>0.3125</v>
      </c>
      <c r="V155">
        <f>VLOOKUP('full data'!$A155, Sheet11!$A$2:$AF$799, MATCH('full data'!V$1, Sheet11!$A$1:$AF$1, 0), FALSE)</f>
        <v>0.35</v>
      </c>
      <c r="W155">
        <f>VLOOKUP('full data'!$A155, Sheet11!$A$2:$AF$799, MATCH('full data'!W$1, Sheet11!$A$1:$AF$1, 0), FALSE)</f>
        <v>0.5078125</v>
      </c>
      <c r="X155" t="str">
        <f>VLOOKUP('full data'!$A155, Sheet11!$A$2:$AF$799, MATCH('full data'!X$1, Sheet11!$A$1:$AF$1, 0), FALSE)</f>
        <v>0</v>
      </c>
      <c r="Y155">
        <f>VLOOKUP('full data'!$A155, Sheet11!$A$2:$AF$799, MATCH('full data'!Y$1, Sheet11!$A$1:$AF$1, 0), FALSE)</f>
        <v>4</v>
      </c>
      <c r="Z155" t="str">
        <f>VLOOKUP('full data'!$A155, Sheet11!$A$2:$AF$799, MATCH('full data'!Z$1, Sheet11!$A$1:$AF$1, 0), FALSE)</f>
        <v>NFC North</v>
      </c>
      <c r="AA155" t="s">
        <v>892</v>
      </c>
      <c r="AB155">
        <f>VLOOKUP('full data'!$A155, Sheet11!$A$2:$AF$799, MATCH('full data'!AB$1, Sheet11!$A$1:$AF$1, 0), FALSE)</f>
        <v>0.2</v>
      </c>
      <c r="AC155">
        <f>VLOOKUP('full data'!$A155, Sheet11!$A$2:$AF$799, MATCH('full data'!AC$1, Sheet11!$A$1:$AF$1, 0), FALSE)</f>
        <v>0.1142857142857143</v>
      </c>
      <c r="AD155" t="str">
        <f>VLOOKUP('full data'!$A155, Sheet11!$A$2:$AF$799, MATCH('full data'!AD$1, Sheet11!$A$1:$AF$1, 0), FALSE)</f>
        <v>0</v>
      </c>
      <c r="AE155" t="str">
        <f>VLOOKUP('full data'!$A155, Sheet11!$A$2:$AF$799, MATCH('full data'!AE$1, Sheet11!$A$1:$AF$1, 0), FALSE)</f>
        <v>0</v>
      </c>
      <c r="AF155">
        <f>VLOOKUP('full data'!$A155, Sheet11!$A$2:$AF$799, MATCH('full data'!AF$1, Sheet11!$A$1:$AF$1, 0), FALSE)</f>
        <v>0.375</v>
      </c>
      <c r="AG155">
        <f>VLOOKUP('full data'!$A155, Sheet11!$A$2:$AF$799, MATCH('full data'!AG$1, Sheet11!$A$1:$AF$1, 0), FALSE)</f>
        <v>0.5</v>
      </c>
      <c r="AH155" s="3">
        <f>VLOOKUP('full data'!$A155, Sheet11!$A$2:$AF$799, MATCH('full data'!AH$1, Sheet11!$A$1:$AF$1, 0), FALSE)</f>
        <v>6.3653683325805136E-4</v>
      </c>
      <c r="AI155" s="2">
        <f t="shared" si="2"/>
        <v>0.35668532881344928</v>
      </c>
      <c r="AJ155" s="2">
        <f>AH155/SUMIFS($AH$2:$AH$799, $B$2:$B$799, B155)</f>
        <v>2.8050649267484968E-4</v>
      </c>
      <c r="AK155">
        <f>IF(AJ155=_xlfn.MAXIFS($AJ$2:$AJ$799, $B$2:$B$799, B155, $AA$2:$AA$799, AA155), 1, 0)</f>
        <v>0</v>
      </c>
      <c r="AL155" s="2">
        <f>AJ155-AI155</f>
        <v>-0.35640482232077442</v>
      </c>
      <c r="AM155">
        <f>IF(AK155=AE155, 1, 0)</f>
        <v>0</v>
      </c>
    </row>
    <row r="156" spans="1:39" hidden="1" x14ac:dyDescent="0.45">
      <c r="A156" t="s">
        <v>725</v>
      </c>
      <c r="B156">
        <v>2020</v>
      </c>
      <c r="C156" t="s">
        <v>37</v>
      </c>
      <c r="D156" t="str">
        <f>VLOOKUP(C156, ids!$A$2:$B$37,2,FALSE)</f>
        <v>Atlanta Falcons</v>
      </c>
      <c r="E156">
        <f>VLOOKUP('full data'!$A156, Sheet11!$A$2:$AF$799, MATCH('full data'!E$1, Sheet11!$A$1:$AF$1, 0), FALSE)</f>
        <v>16</v>
      </c>
      <c r="F156">
        <f>VLOOKUP('full data'!$A156, Sheet11!$A$2:$AF$799, MATCH('full data'!F$1, Sheet11!$A$1:$AF$1, 0), FALSE)</f>
        <v>4.3566370582136216</v>
      </c>
      <c r="G156">
        <f>VLOOKUP('full data'!$A156, Sheet11!$A$2:$AF$799, MATCH('full data'!G$1, Sheet11!$A$1:$AF$1, 0), FALSE)</f>
        <v>-2.6270559661414952</v>
      </c>
      <c r="H156">
        <f>VLOOKUP('full data'!$A156, Sheet11!$A$2:$AF$799, MATCH('full data'!H$1, Sheet11!$A$1:$AF$1, 0), FALSE)</f>
        <v>9.5869402899934801</v>
      </c>
      <c r="I156">
        <f>VLOOKUP('full data'!$A156, Sheet11!$A$2:$AF$799, MATCH('full data'!I$1, Sheet11!$A$1:$AF$1, 0), FALSE)</f>
        <v>46</v>
      </c>
      <c r="J156">
        <f>VLOOKUP('full data'!$A156, Sheet11!$A$2:$AF$799, MATCH('full data'!J$1, Sheet11!$A$1:$AF$1, 0), FALSE)</f>
        <v>0.95</v>
      </c>
      <c r="K156">
        <f>VLOOKUP('full data'!$A156, Sheet11!$A$2:$AF$799, MATCH('full data'!K$1, Sheet11!$A$1:$AF$1, 0), FALSE)</f>
        <v>-16.0625</v>
      </c>
      <c r="L156">
        <f>VLOOKUP('full data'!$A156, Sheet11!$A$2:$AF$799, MATCH('full data'!L$1, Sheet11!$A$1:$AF$1, 0), FALSE)</f>
        <v>0.6875</v>
      </c>
      <c r="M156">
        <f>VLOOKUP('full data'!$A156, Sheet11!$A$2:$AF$799, MATCH('full data'!M$1, Sheet11!$A$1:$AF$1, 0), FALSE)</f>
        <v>0.5625</v>
      </c>
      <c r="N156">
        <f>VLOOKUP('full data'!$A156, Sheet11!$A$2:$AF$799, MATCH('full data'!N$1, Sheet11!$A$1:$AF$1, 0), FALSE)</f>
        <v>0.75</v>
      </c>
      <c r="O156">
        <f>VLOOKUP('full data'!$A156, Sheet11!$A$2:$AF$799, MATCH('full data'!O$1, Sheet11!$A$1:$AF$1, 0), FALSE)</f>
        <v>13.8125</v>
      </c>
      <c r="P156">
        <f>VLOOKUP('full data'!$A156, Sheet11!$A$2:$AF$799, MATCH('full data'!P$1, Sheet11!$A$1:$AF$1, 0), FALSE)</f>
        <v>1</v>
      </c>
      <c r="Q156">
        <f>VLOOKUP('full data'!$A156, Sheet11!$A$2:$AF$799, MATCH('full data'!Q$1, Sheet11!$A$1:$AF$1, 0), FALSE)</f>
        <v>1.3125</v>
      </c>
      <c r="R156">
        <f>VLOOKUP('full data'!$A156, Sheet11!$A$2:$AF$799, MATCH('full data'!R$1, Sheet11!$A$1:$AF$1, 0), FALSE)</f>
        <v>4</v>
      </c>
      <c r="S156">
        <f>VLOOKUP('full data'!$A156, Sheet11!$A$2:$AF$799, MATCH('full data'!S$1, Sheet11!$A$1:$AF$1, 0), FALSE)</f>
        <v>12</v>
      </c>
      <c r="T156">
        <f>VLOOKUP('full data'!$A156, Sheet11!$A$2:$AF$799, MATCH('full data'!T$1, Sheet11!$A$1:$AF$1, 0), FALSE)</f>
        <v>0</v>
      </c>
      <c r="U156">
        <f>VLOOKUP('full data'!$A156, Sheet11!$A$2:$AF$799, MATCH('full data'!U$1, Sheet11!$A$1:$AF$1, 0), FALSE)</f>
        <v>0.25</v>
      </c>
      <c r="V156">
        <f>VLOOKUP('full data'!$A156, Sheet11!$A$2:$AF$799, MATCH('full data'!V$1, Sheet11!$A$1:$AF$1, 0), FALSE)</f>
        <v>0.390625</v>
      </c>
      <c r="W156">
        <f>VLOOKUP('full data'!$A156, Sheet11!$A$2:$AF$799, MATCH('full data'!W$1, Sheet11!$A$1:$AF$1, 0), FALSE)</f>
        <v>0.55078125</v>
      </c>
      <c r="X156" t="str">
        <f>VLOOKUP('full data'!$A156, Sheet11!$A$2:$AF$799, MATCH('full data'!X$1, Sheet11!$A$1:$AF$1, 0), FALSE)</f>
        <v>0</v>
      </c>
      <c r="Y156">
        <f>VLOOKUP('full data'!$A156, Sheet11!$A$2:$AF$799, MATCH('full data'!Y$1, Sheet11!$A$1:$AF$1, 0), FALSE)</f>
        <v>4</v>
      </c>
      <c r="Z156" t="str">
        <f>VLOOKUP('full data'!$A156, Sheet11!$A$2:$AF$799, MATCH('full data'!Z$1, Sheet11!$A$1:$AF$1, 0), FALSE)</f>
        <v>NFC South</v>
      </c>
      <c r="AA156" t="s">
        <v>892</v>
      </c>
      <c r="AB156">
        <f>VLOOKUP('full data'!$A156, Sheet11!$A$2:$AF$799, MATCH('full data'!AB$1, Sheet11!$A$1:$AF$1, 0), FALSE)</f>
        <v>0.22580645161290319</v>
      </c>
      <c r="AC156">
        <f>VLOOKUP('full data'!$A156, Sheet11!$A$2:$AF$799, MATCH('full data'!AC$1, Sheet11!$A$1:$AF$1, 0), FALSE)</f>
        <v>0.1875</v>
      </c>
      <c r="AD156" t="str">
        <f>VLOOKUP('full data'!$A156, Sheet11!$A$2:$AF$799, MATCH('full data'!AD$1, Sheet11!$A$1:$AF$1, 0), FALSE)</f>
        <v>0</v>
      </c>
      <c r="AE156" t="str">
        <f>VLOOKUP('full data'!$A156, Sheet11!$A$2:$AF$799, MATCH('full data'!AE$1, Sheet11!$A$1:$AF$1, 0), FALSE)</f>
        <v>0</v>
      </c>
      <c r="AF156">
        <f>VLOOKUP('full data'!$A156, Sheet11!$A$2:$AF$799, MATCH('full data'!AF$1, Sheet11!$A$1:$AF$1, 0), FALSE)</f>
        <v>0.3125</v>
      </c>
      <c r="AG156">
        <f>VLOOKUP('full data'!$A156, Sheet11!$A$2:$AF$799, MATCH('full data'!AG$1, Sheet11!$A$1:$AF$1, 0), FALSE)</f>
        <v>0.5</v>
      </c>
      <c r="AH156" s="3">
        <f>VLOOKUP('full data'!$A156, Sheet11!$A$2:$AF$799, MATCH('full data'!AH$1, Sheet11!$A$1:$AF$1, 0), FALSE)</f>
        <v>3.1162331185568398E-4</v>
      </c>
      <c r="AI156" s="2">
        <f t="shared" si="2"/>
        <v>0.35668532881344928</v>
      </c>
      <c r="AJ156" s="2">
        <f>AH156/SUMIFS($AH$2:$AH$799, $B$2:$B$799, B156)</f>
        <v>1.3732490828055811E-4</v>
      </c>
      <c r="AK156">
        <f>IF(AJ156=_xlfn.MAXIFS($AJ$2:$AJ$799, $B$2:$B$799, B156, $AA$2:$AA$799, AA156), 1, 0)</f>
        <v>0</v>
      </c>
      <c r="AL156" s="2">
        <f>AJ156-AI156</f>
        <v>-0.35654800390516872</v>
      </c>
      <c r="AM156">
        <f>IF(AK156=AE156, 1, 0)</f>
        <v>0</v>
      </c>
    </row>
    <row r="157" spans="1:39" hidden="1" x14ac:dyDescent="0.45">
      <c r="A157" t="s">
        <v>737</v>
      </c>
      <c r="B157">
        <v>2020</v>
      </c>
      <c r="C157" t="s">
        <v>154</v>
      </c>
      <c r="D157" t="str">
        <f>VLOOKUP(C157, ids!$A$2:$B$37,2,FALSE)</f>
        <v>Houston Texans</v>
      </c>
      <c r="E157">
        <f>VLOOKUP('full data'!$A157, Sheet11!$A$2:$AF$799, MATCH('full data'!E$1, Sheet11!$A$1:$AF$1, 0), FALSE)</f>
        <v>16</v>
      </c>
      <c r="F157">
        <f>VLOOKUP('full data'!$A157, Sheet11!$A$2:$AF$799, MATCH('full data'!F$1, Sheet11!$A$1:$AF$1, 0), FALSE)</f>
        <v>8.1180964615164584</v>
      </c>
      <c r="G157">
        <f>VLOOKUP('full data'!$A157, Sheet11!$A$2:$AF$799, MATCH('full data'!G$1, Sheet11!$A$1:$AF$1, 0), FALSE)</f>
        <v>-1.5238526108587389</v>
      </c>
      <c r="H157">
        <f>VLOOKUP('full data'!$A157, Sheet11!$A$2:$AF$799, MATCH('full data'!H$1, Sheet11!$A$1:$AF$1, 0), FALSE)</f>
        <v>13.434293225926771</v>
      </c>
      <c r="I157">
        <f>VLOOKUP('full data'!$A157, Sheet11!$A$2:$AF$799, MATCH('full data'!I$1, Sheet11!$A$1:$AF$1, 0), FALSE)</f>
        <v>38.6875</v>
      </c>
      <c r="J157">
        <f>VLOOKUP('full data'!$A157, Sheet11!$A$2:$AF$799, MATCH('full data'!J$1, Sheet11!$A$1:$AF$1, 0), FALSE)</f>
        <v>0.87096774193548387</v>
      </c>
      <c r="K157">
        <f>VLOOKUP('full data'!$A157, Sheet11!$A$2:$AF$799, MATCH('full data'!K$1, Sheet11!$A$1:$AF$1, 0), FALSE)</f>
        <v>-19.0625</v>
      </c>
      <c r="L157">
        <f>VLOOKUP('full data'!$A157, Sheet11!$A$2:$AF$799, MATCH('full data'!L$1, Sheet11!$A$1:$AF$1, 0), FALSE)</f>
        <v>0.4375</v>
      </c>
      <c r="M157">
        <f>VLOOKUP('full data'!$A157, Sheet11!$A$2:$AF$799, MATCH('full data'!M$1, Sheet11!$A$1:$AF$1, 0), FALSE)</f>
        <v>0.375</v>
      </c>
      <c r="N157">
        <f>VLOOKUP('full data'!$A157, Sheet11!$A$2:$AF$799, MATCH('full data'!N$1, Sheet11!$A$1:$AF$1, 0), FALSE)</f>
        <v>0.1875</v>
      </c>
      <c r="O157">
        <f>VLOOKUP('full data'!$A157, Sheet11!$A$2:$AF$799, MATCH('full data'!O$1, Sheet11!$A$1:$AF$1, 0), FALSE)</f>
        <v>13.5625</v>
      </c>
      <c r="P157">
        <f>VLOOKUP('full data'!$A157, Sheet11!$A$2:$AF$799, MATCH('full data'!P$1, Sheet11!$A$1:$AF$1, 0), FALSE)</f>
        <v>0.8125</v>
      </c>
      <c r="Q157">
        <f>VLOOKUP('full data'!$A157, Sheet11!$A$2:$AF$799, MATCH('full data'!Q$1, Sheet11!$A$1:$AF$1, 0), FALSE)</f>
        <v>0.5625</v>
      </c>
      <c r="R157">
        <f>VLOOKUP('full data'!$A157, Sheet11!$A$2:$AF$799, MATCH('full data'!R$1, Sheet11!$A$1:$AF$1, 0), FALSE)</f>
        <v>4</v>
      </c>
      <c r="S157">
        <f>VLOOKUP('full data'!$A157, Sheet11!$A$2:$AF$799, MATCH('full data'!S$1, Sheet11!$A$1:$AF$1, 0), FALSE)</f>
        <v>12</v>
      </c>
      <c r="T157">
        <f>VLOOKUP('full data'!$A157, Sheet11!$A$2:$AF$799, MATCH('full data'!T$1, Sheet11!$A$1:$AF$1, 0), FALSE)</f>
        <v>0</v>
      </c>
      <c r="U157">
        <f>VLOOKUP('full data'!$A157, Sheet11!$A$2:$AF$799, MATCH('full data'!U$1, Sheet11!$A$1:$AF$1, 0), FALSE)</f>
        <v>0.25</v>
      </c>
      <c r="V157">
        <f>VLOOKUP('full data'!$A157, Sheet11!$A$2:$AF$799, MATCH('full data'!V$1, Sheet11!$A$1:$AF$1, 0), FALSE)</f>
        <v>0.21875</v>
      </c>
      <c r="W157">
        <f>VLOOKUP('full data'!$A157, Sheet11!$A$2:$AF$799, MATCH('full data'!W$1, Sheet11!$A$1:$AF$1, 0), FALSE)</f>
        <v>0.541015625</v>
      </c>
      <c r="X157" t="str">
        <f>VLOOKUP('full data'!$A157, Sheet11!$A$2:$AF$799, MATCH('full data'!X$1, Sheet11!$A$1:$AF$1, 0), FALSE)</f>
        <v>0</v>
      </c>
      <c r="Y157">
        <f>VLOOKUP('full data'!$A157, Sheet11!$A$2:$AF$799, MATCH('full data'!Y$1, Sheet11!$A$1:$AF$1, 0), FALSE)</f>
        <v>3</v>
      </c>
      <c r="Z157" t="str">
        <f>VLOOKUP('full data'!$A157, Sheet11!$A$2:$AF$799, MATCH('full data'!Z$1, Sheet11!$A$1:$AF$1, 0), FALSE)</f>
        <v>AFC South</v>
      </c>
      <c r="AA157" t="s">
        <v>891</v>
      </c>
      <c r="AB157">
        <f>VLOOKUP('full data'!$A157, Sheet11!$A$2:$AF$799, MATCH('full data'!AB$1, Sheet11!$A$1:$AF$1, 0), FALSE)</f>
        <v>0.15625</v>
      </c>
      <c r="AC157">
        <f>VLOOKUP('full data'!$A157, Sheet11!$A$2:$AF$799, MATCH('full data'!AC$1, Sheet11!$A$1:$AF$1, 0), FALSE)</f>
        <v>0.21875</v>
      </c>
      <c r="AD157" t="str">
        <f>VLOOKUP('full data'!$A157, Sheet11!$A$2:$AF$799, MATCH('full data'!AD$1, Sheet11!$A$1:$AF$1, 0), FALSE)</f>
        <v>0</v>
      </c>
      <c r="AE157" t="str">
        <f>VLOOKUP('full data'!$A157, Sheet11!$A$2:$AF$799, MATCH('full data'!AE$1, Sheet11!$A$1:$AF$1, 0), FALSE)</f>
        <v>0</v>
      </c>
      <c r="AF157">
        <f>VLOOKUP('full data'!$A157, Sheet11!$A$2:$AF$799, MATCH('full data'!AF$1, Sheet11!$A$1:$AF$1, 0), FALSE)</f>
        <v>0.375</v>
      </c>
      <c r="AG157">
        <f>VLOOKUP('full data'!$A157, Sheet11!$A$2:$AF$799, MATCH('full data'!AG$1, Sheet11!$A$1:$AF$1, 0), FALSE)</f>
        <v>0.5</v>
      </c>
      <c r="AH157" s="3">
        <f>VLOOKUP('full data'!$A157, Sheet11!$A$2:$AF$799, MATCH('full data'!AH$1, Sheet11!$A$1:$AF$1, 0), FALSE)</f>
        <v>2.3294993606576991E-4</v>
      </c>
      <c r="AI157" s="2">
        <f t="shared" si="2"/>
        <v>0.35773950482759781</v>
      </c>
      <c r="AJ157" s="2">
        <f>AH157/SUMIFS($AH$2:$AH$799, $B$2:$B$799, B157)</f>
        <v>1.0265544132015563E-4</v>
      </c>
      <c r="AK157">
        <f>IF(AJ157=_xlfn.MAXIFS($AJ$2:$AJ$799, $B$2:$B$799, B157, $AA$2:$AA$799, AA157), 1, 0)</f>
        <v>0</v>
      </c>
      <c r="AL157" s="2">
        <f>AJ157-AI157</f>
        <v>-0.35763684938627766</v>
      </c>
      <c r="AM157">
        <f>IF(AK157=AE157, 1, 0)</f>
        <v>0</v>
      </c>
    </row>
    <row r="158" spans="1:39" hidden="1" x14ac:dyDescent="0.45">
      <c r="A158" t="s">
        <v>728</v>
      </c>
      <c r="B158">
        <v>2020</v>
      </c>
      <c r="C158" t="s">
        <v>48</v>
      </c>
      <c r="D158" t="str">
        <f>VLOOKUP(C158, ids!$A$2:$B$37,2,FALSE)</f>
        <v>Carolina Panthers</v>
      </c>
      <c r="E158">
        <f>VLOOKUP('full data'!$A158, Sheet11!$A$2:$AF$799, MATCH('full data'!E$1, Sheet11!$A$1:$AF$1, 0), FALSE)</f>
        <v>16</v>
      </c>
      <c r="F158">
        <f>VLOOKUP('full data'!$A158, Sheet11!$A$2:$AF$799, MATCH('full data'!F$1, Sheet11!$A$1:$AF$1, 0), FALSE)</f>
        <v>0.76380502710019216</v>
      </c>
      <c r="G158">
        <f>VLOOKUP('full data'!$A158, Sheet11!$A$2:$AF$799, MATCH('full data'!G$1, Sheet11!$A$1:$AF$1, 0), FALSE)</f>
        <v>-0.50875670879082002</v>
      </c>
      <c r="H158">
        <f>VLOOKUP('full data'!$A158, Sheet11!$A$2:$AF$799, MATCH('full data'!H$1, Sheet11!$A$1:$AF$1, 0), FALSE)</f>
        <v>5.308961498948805</v>
      </c>
      <c r="I158">
        <f>VLOOKUP('full data'!$A158, Sheet11!$A$2:$AF$799, MATCH('full data'!I$1, Sheet11!$A$1:$AF$1, 0), FALSE)</f>
        <v>47</v>
      </c>
      <c r="J158">
        <f>VLOOKUP('full data'!$A158, Sheet11!$A$2:$AF$799, MATCH('full data'!J$1, Sheet11!$A$1:$AF$1, 0), FALSE)</f>
        <v>0.80555555555555558</v>
      </c>
      <c r="K158">
        <f>VLOOKUP('full data'!$A158, Sheet11!$A$2:$AF$799, MATCH('full data'!K$1, Sheet11!$A$1:$AF$1, 0), FALSE)</f>
        <v>-15.0625</v>
      </c>
      <c r="L158">
        <f>VLOOKUP('full data'!$A158, Sheet11!$A$2:$AF$799, MATCH('full data'!L$1, Sheet11!$A$1:$AF$1, 0), FALSE)</f>
        <v>1</v>
      </c>
      <c r="M158">
        <f>VLOOKUP('full data'!$A158, Sheet11!$A$2:$AF$799, MATCH('full data'!M$1, Sheet11!$A$1:$AF$1, 0), FALSE)</f>
        <v>0.9375</v>
      </c>
      <c r="N158">
        <f>VLOOKUP('full data'!$A158, Sheet11!$A$2:$AF$799, MATCH('full data'!N$1, Sheet11!$A$1:$AF$1, 0), FALSE)</f>
        <v>0.4375</v>
      </c>
      <c r="O158">
        <f>VLOOKUP('full data'!$A158, Sheet11!$A$2:$AF$799, MATCH('full data'!O$1, Sheet11!$A$1:$AF$1, 0), FALSE)</f>
        <v>12.4375</v>
      </c>
      <c r="P158">
        <f>VLOOKUP('full data'!$A158, Sheet11!$A$2:$AF$799, MATCH('full data'!P$1, Sheet11!$A$1:$AF$1, 0), FALSE)</f>
        <v>1.25</v>
      </c>
      <c r="Q158">
        <f>VLOOKUP('full data'!$A158, Sheet11!$A$2:$AF$799, MATCH('full data'!Q$1, Sheet11!$A$1:$AF$1, 0), FALSE)</f>
        <v>1.375</v>
      </c>
      <c r="R158">
        <f>VLOOKUP('full data'!$A158, Sheet11!$A$2:$AF$799, MATCH('full data'!R$1, Sheet11!$A$1:$AF$1, 0), FALSE)</f>
        <v>5</v>
      </c>
      <c r="S158">
        <f>VLOOKUP('full data'!$A158, Sheet11!$A$2:$AF$799, MATCH('full data'!S$1, Sheet11!$A$1:$AF$1, 0), FALSE)</f>
        <v>11</v>
      </c>
      <c r="T158">
        <f>VLOOKUP('full data'!$A158, Sheet11!$A$2:$AF$799, MATCH('full data'!T$1, Sheet11!$A$1:$AF$1, 0), FALSE)</f>
        <v>0</v>
      </c>
      <c r="U158">
        <f>VLOOKUP('full data'!$A158, Sheet11!$A$2:$AF$799, MATCH('full data'!U$1, Sheet11!$A$1:$AF$1, 0), FALSE)</f>
        <v>0.3125</v>
      </c>
      <c r="V158">
        <f>VLOOKUP('full data'!$A158, Sheet11!$A$2:$AF$799, MATCH('full data'!V$1, Sheet11!$A$1:$AF$1, 0), FALSE)</f>
        <v>0.38750000000000001</v>
      </c>
      <c r="W158">
        <f>VLOOKUP('full data'!$A158, Sheet11!$A$2:$AF$799, MATCH('full data'!W$1, Sheet11!$A$1:$AF$1, 0), FALSE)</f>
        <v>0.53125</v>
      </c>
      <c r="X158" t="str">
        <f>VLOOKUP('full data'!$A158, Sheet11!$A$2:$AF$799, MATCH('full data'!X$1, Sheet11!$A$1:$AF$1, 0), FALSE)</f>
        <v>0</v>
      </c>
      <c r="Y158">
        <f>VLOOKUP('full data'!$A158, Sheet11!$A$2:$AF$799, MATCH('full data'!Y$1, Sheet11!$A$1:$AF$1, 0), FALSE)</f>
        <v>3</v>
      </c>
      <c r="Z158" t="str">
        <f>VLOOKUP('full data'!$A158, Sheet11!$A$2:$AF$799, MATCH('full data'!Z$1, Sheet11!$A$1:$AF$1, 0), FALSE)</f>
        <v>NFC South</v>
      </c>
      <c r="AA158" t="s">
        <v>892</v>
      </c>
      <c r="AB158">
        <f>VLOOKUP('full data'!$A158, Sheet11!$A$2:$AF$799, MATCH('full data'!AB$1, Sheet11!$A$1:$AF$1, 0), FALSE)</f>
        <v>7.407407407407407E-2</v>
      </c>
      <c r="AC158">
        <f>VLOOKUP('full data'!$A158, Sheet11!$A$2:$AF$799, MATCH('full data'!AC$1, Sheet11!$A$1:$AF$1, 0), FALSE)</f>
        <v>0.22222222222222221</v>
      </c>
      <c r="AD158" t="str">
        <f>VLOOKUP('full data'!$A158, Sheet11!$A$2:$AF$799, MATCH('full data'!AD$1, Sheet11!$A$1:$AF$1, 0), FALSE)</f>
        <v>0</v>
      </c>
      <c r="AE158" t="str">
        <f>VLOOKUP('full data'!$A158, Sheet11!$A$2:$AF$799, MATCH('full data'!AE$1, Sheet11!$A$1:$AF$1, 0), FALSE)</f>
        <v>0</v>
      </c>
      <c r="AF158">
        <f>VLOOKUP('full data'!$A158, Sheet11!$A$2:$AF$799, MATCH('full data'!AF$1, Sheet11!$A$1:$AF$1, 0), FALSE)</f>
        <v>0.25</v>
      </c>
      <c r="AG158">
        <f>VLOOKUP('full data'!$A158, Sheet11!$A$2:$AF$799, MATCH('full data'!AG$1, Sheet11!$A$1:$AF$1, 0), FALSE)</f>
        <v>0.5</v>
      </c>
      <c r="AH158" s="3">
        <f>VLOOKUP('full data'!$A158, Sheet11!$A$2:$AF$799, MATCH('full data'!AH$1, Sheet11!$A$1:$AF$1, 0), FALSE)</f>
        <v>2.095228237030308E-4</v>
      </c>
      <c r="AI158" s="2">
        <f t="shared" si="2"/>
        <v>0.35668532881344928</v>
      </c>
      <c r="AJ158" s="2">
        <f>AH158/SUMIFS($AH$2:$AH$799, $B$2:$B$799, B158)</f>
        <v>9.2331675625818361E-5</v>
      </c>
      <c r="AK158">
        <f>IF(AJ158=_xlfn.MAXIFS($AJ$2:$AJ$799, $B$2:$B$799, B158, $AA$2:$AA$799, AA158), 1, 0)</f>
        <v>0</v>
      </c>
      <c r="AL158" s="2">
        <f>AJ158-AI158</f>
        <v>-0.35659299713782344</v>
      </c>
      <c r="AM158">
        <f>IF(AK158=AE158, 1, 0)</f>
        <v>0</v>
      </c>
    </row>
    <row r="159" spans="1:39" hidden="1" x14ac:dyDescent="0.45">
      <c r="A159" t="s">
        <v>731</v>
      </c>
      <c r="B159">
        <v>2020</v>
      </c>
      <c r="C159" t="s">
        <v>53</v>
      </c>
      <c r="D159" t="str">
        <f>VLOOKUP(C159, ids!$A$2:$B$37,2,FALSE)</f>
        <v>Cincinnati Bengals</v>
      </c>
      <c r="E159">
        <f>VLOOKUP('full data'!$A159, Sheet11!$A$2:$AF$799, MATCH('full data'!E$1, Sheet11!$A$1:$AF$1, 0), FALSE)</f>
        <v>16</v>
      </c>
      <c r="F159">
        <f>VLOOKUP('full data'!$A159, Sheet11!$A$2:$AF$799, MATCH('full data'!F$1, Sheet11!$A$1:$AF$1, 0), FALSE)</f>
        <v>0.97314190409416135</v>
      </c>
      <c r="G159">
        <f>VLOOKUP('full data'!$A159, Sheet11!$A$2:$AF$799, MATCH('full data'!G$1, Sheet11!$A$1:$AF$1, 0), FALSE)</f>
        <v>-2.9239413811763959</v>
      </c>
      <c r="H159">
        <f>VLOOKUP('full data'!$A159, Sheet11!$A$2:$AF$799, MATCH('full data'!H$1, Sheet11!$A$1:$AF$1, 0), FALSE)</f>
        <v>5.594131645762876</v>
      </c>
      <c r="I159">
        <f>VLOOKUP('full data'!$A159, Sheet11!$A$2:$AF$799, MATCH('full data'!I$1, Sheet11!$A$1:$AF$1, 0), FALSE)</f>
        <v>42.1875</v>
      </c>
      <c r="J159">
        <f>VLOOKUP('full data'!$A159, Sheet11!$A$2:$AF$799, MATCH('full data'!J$1, Sheet11!$A$1:$AF$1, 0), FALSE)</f>
        <v>0.79411764705882348</v>
      </c>
      <c r="K159">
        <f>VLOOKUP('full data'!$A159, Sheet11!$A$2:$AF$799, MATCH('full data'!K$1, Sheet11!$A$1:$AF$1, 0), FALSE)</f>
        <v>-21.5625</v>
      </c>
      <c r="L159">
        <f>VLOOKUP('full data'!$A159, Sheet11!$A$2:$AF$799, MATCH('full data'!L$1, Sheet11!$A$1:$AF$1, 0), FALSE)</f>
        <v>0.6875</v>
      </c>
      <c r="M159">
        <f>VLOOKUP('full data'!$A159, Sheet11!$A$2:$AF$799, MATCH('full data'!M$1, Sheet11!$A$1:$AF$1, 0), FALSE)</f>
        <v>0.375</v>
      </c>
      <c r="N159">
        <f>VLOOKUP('full data'!$A159, Sheet11!$A$2:$AF$799, MATCH('full data'!N$1, Sheet11!$A$1:$AF$1, 0), FALSE)</f>
        <v>0.6875</v>
      </c>
      <c r="O159">
        <f>VLOOKUP('full data'!$A159, Sheet11!$A$2:$AF$799, MATCH('full data'!O$1, Sheet11!$A$1:$AF$1, 0), FALSE)</f>
        <v>5.1875</v>
      </c>
      <c r="P159">
        <f>VLOOKUP('full data'!$A159, Sheet11!$A$2:$AF$799, MATCH('full data'!P$1, Sheet11!$A$1:$AF$1, 0), FALSE)</f>
        <v>1.25</v>
      </c>
      <c r="Q159">
        <f>VLOOKUP('full data'!$A159, Sheet11!$A$2:$AF$799, MATCH('full data'!Q$1, Sheet11!$A$1:$AF$1, 0), FALSE)</f>
        <v>1.0625</v>
      </c>
      <c r="R159">
        <f>VLOOKUP('full data'!$A159, Sheet11!$A$2:$AF$799, MATCH('full data'!R$1, Sheet11!$A$1:$AF$1, 0), FALSE)</f>
        <v>4</v>
      </c>
      <c r="S159">
        <f>VLOOKUP('full data'!$A159, Sheet11!$A$2:$AF$799, MATCH('full data'!S$1, Sheet11!$A$1:$AF$1, 0), FALSE)</f>
        <v>11</v>
      </c>
      <c r="T159">
        <f>VLOOKUP('full data'!$A159, Sheet11!$A$2:$AF$799, MATCH('full data'!T$1, Sheet11!$A$1:$AF$1, 0), FALSE)</f>
        <v>1</v>
      </c>
      <c r="U159">
        <f>VLOOKUP('full data'!$A159, Sheet11!$A$2:$AF$799, MATCH('full data'!U$1, Sheet11!$A$1:$AF$1, 0), FALSE)</f>
        <v>0.28125</v>
      </c>
      <c r="V159">
        <f>VLOOKUP('full data'!$A159, Sheet11!$A$2:$AF$799, MATCH('full data'!V$1, Sheet11!$A$1:$AF$1, 0), FALSE)</f>
        <v>0.4375</v>
      </c>
      <c r="W159">
        <f>VLOOKUP('full data'!$A159, Sheet11!$A$2:$AF$799, MATCH('full data'!W$1, Sheet11!$A$1:$AF$1, 0), FALSE)</f>
        <v>0.529296875</v>
      </c>
      <c r="X159" t="str">
        <f>VLOOKUP('full data'!$A159, Sheet11!$A$2:$AF$799, MATCH('full data'!X$1, Sheet11!$A$1:$AF$1, 0), FALSE)</f>
        <v>0</v>
      </c>
      <c r="Y159">
        <f>VLOOKUP('full data'!$A159, Sheet11!$A$2:$AF$799, MATCH('full data'!Y$1, Sheet11!$A$1:$AF$1, 0), FALSE)</f>
        <v>4</v>
      </c>
      <c r="Z159" t="str">
        <f>VLOOKUP('full data'!$A159, Sheet11!$A$2:$AF$799, MATCH('full data'!Z$1, Sheet11!$A$1:$AF$1, 0), FALSE)</f>
        <v>AFC North</v>
      </c>
      <c r="AA159" t="s">
        <v>891</v>
      </c>
      <c r="AB159">
        <f>VLOOKUP('full data'!$A159, Sheet11!$A$2:$AF$799, MATCH('full data'!AB$1, Sheet11!$A$1:$AF$1, 0), FALSE)</f>
        <v>0.05</v>
      </c>
      <c r="AC159">
        <f>VLOOKUP('full data'!$A159, Sheet11!$A$2:$AF$799, MATCH('full data'!AC$1, Sheet11!$A$1:$AF$1, 0), FALSE)</f>
        <v>0.36666666666666659</v>
      </c>
      <c r="AD159" t="str">
        <f>VLOOKUP('full data'!$A159, Sheet11!$A$2:$AF$799, MATCH('full data'!AD$1, Sheet11!$A$1:$AF$1, 0), FALSE)</f>
        <v>0</v>
      </c>
      <c r="AE159" t="str">
        <f>VLOOKUP('full data'!$A159, Sheet11!$A$2:$AF$799, MATCH('full data'!AE$1, Sheet11!$A$1:$AF$1, 0), FALSE)</f>
        <v>0</v>
      </c>
      <c r="AF159">
        <f>VLOOKUP('full data'!$A159, Sheet11!$A$2:$AF$799, MATCH('full data'!AF$1, Sheet11!$A$1:$AF$1, 0), FALSE)</f>
        <v>0.5625</v>
      </c>
      <c r="AG159">
        <f>VLOOKUP('full data'!$A159, Sheet11!$A$2:$AF$799, MATCH('full data'!AG$1, Sheet11!$A$1:$AF$1, 0), FALSE)</f>
        <v>0.5</v>
      </c>
      <c r="AH159" s="3">
        <f>VLOOKUP('full data'!$A159, Sheet11!$A$2:$AF$799, MATCH('full data'!AH$1, Sheet11!$A$1:$AF$1, 0), FALSE)</f>
        <v>1.1115495581321821E-4</v>
      </c>
      <c r="AI159" s="2">
        <f t="shared" si="2"/>
        <v>0.35773950482759781</v>
      </c>
      <c r="AJ159" s="2">
        <f>AH159/SUMIFS($AH$2:$AH$799, $B$2:$B$799, B159)</f>
        <v>4.8983319062627625E-5</v>
      </c>
      <c r="AK159">
        <f>IF(AJ159=_xlfn.MAXIFS($AJ$2:$AJ$799, $B$2:$B$799, B159, $AA$2:$AA$799, AA159), 1, 0)</f>
        <v>0</v>
      </c>
      <c r="AL159" s="2">
        <f>AJ159-AI159</f>
        <v>-0.3576905215085352</v>
      </c>
      <c r="AM159">
        <f>IF(AK159=AE159, 1, 0)</f>
        <v>0</v>
      </c>
    </row>
    <row r="160" spans="1:39" hidden="1" x14ac:dyDescent="0.45">
      <c r="A160" t="s">
        <v>749</v>
      </c>
      <c r="B160">
        <v>2020</v>
      </c>
      <c r="C160" t="s">
        <v>88</v>
      </c>
      <c r="D160" t="str">
        <f>VLOOKUP(C160, ids!$A$2:$B$37,2,FALSE)</f>
        <v>New York Jets</v>
      </c>
      <c r="E160">
        <f>VLOOKUP('full data'!$A160, Sheet11!$A$2:$AF$799, MATCH('full data'!E$1, Sheet11!$A$1:$AF$1, 0), FALSE)</f>
        <v>16</v>
      </c>
      <c r="F160">
        <f>VLOOKUP('full data'!$A160, Sheet11!$A$2:$AF$799, MATCH('full data'!F$1, Sheet11!$A$1:$AF$1, 0), FALSE)</f>
        <v>-5.2561847339556982</v>
      </c>
      <c r="G160">
        <f>VLOOKUP('full data'!$A160, Sheet11!$A$2:$AF$799, MATCH('full data'!G$1, Sheet11!$A$1:$AF$1, 0), FALSE)</f>
        <v>-2.6648752052825722</v>
      </c>
      <c r="H160">
        <f>VLOOKUP('full data'!$A160, Sheet11!$A$2:$AF$799, MATCH('full data'!H$1, Sheet11!$A$1:$AF$1, 0), FALSE)</f>
        <v>0.73183020900671347</v>
      </c>
      <c r="I160">
        <f>VLOOKUP('full data'!$A160, Sheet11!$A$2:$AF$799, MATCH('full data'!I$1, Sheet11!$A$1:$AF$1, 0), FALSE)</f>
        <v>59.5</v>
      </c>
      <c r="J160">
        <f>VLOOKUP('full data'!$A160, Sheet11!$A$2:$AF$799, MATCH('full data'!J$1, Sheet11!$A$1:$AF$1, 0), FALSE)</f>
        <v>0.75</v>
      </c>
      <c r="K160">
        <f>VLOOKUP('full data'!$A160, Sheet11!$A$2:$AF$799, MATCH('full data'!K$1, Sheet11!$A$1:$AF$1, 0), FALSE)</f>
        <v>-19.9375</v>
      </c>
      <c r="L160">
        <f>VLOOKUP('full data'!$A160, Sheet11!$A$2:$AF$799, MATCH('full data'!L$1, Sheet11!$A$1:$AF$1, 0), FALSE)</f>
        <v>0.875</v>
      </c>
      <c r="M160">
        <f>VLOOKUP('full data'!$A160, Sheet11!$A$2:$AF$799, MATCH('full data'!M$1, Sheet11!$A$1:$AF$1, 0), FALSE)</f>
        <v>0.5625</v>
      </c>
      <c r="N160">
        <f>VLOOKUP('full data'!$A160, Sheet11!$A$2:$AF$799, MATCH('full data'!N$1, Sheet11!$A$1:$AF$1, 0), FALSE)</f>
        <v>0.625</v>
      </c>
      <c r="O160">
        <f>VLOOKUP('full data'!$A160, Sheet11!$A$2:$AF$799, MATCH('full data'!O$1, Sheet11!$A$1:$AF$1, 0), FALSE)</f>
        <v>11.625</v>
      </c>
      <c r="P160">
        <f>VLOOKUP('full data'!$A160, Sheet11!$A$2:$AF$799, MATCH('full data'!P$1, Sheet11!$A$1:$AF$1, 0), FALSE)</f>
        <v>1.0625</v>
      </c>
      <c r="Q160">
        <f>VLOOKUP('full data'!$A160, Sheet11!$A$2:$AF$799, MATCH('full data'!Q$1, Sheet11!$A$1:$AF$1, 0), FALSE)</f>
        <v>1.1875</v>
      </c>
      <c r="R160">
        <f>VLOOKUP('full data'!$A160, Sheet11!$A$2:$AF$799, MATCH('full data'!R$1, Sheet11!$A$1:$AF$1, 0), FALSE)</f>
        <v>2</v>
      </c>
      <c r="S160">
        <f>VLOOKUP('full data'!$A160, Sheet11!$A$2:$AF$799, MATCH('full data'!S$1, Sheet11!$A$1:$AF$1, 0), FALSE)</f>
        <v>14</v>
      </c>
      <c r="T160">
        <f>VLOOKUP('full data'!$A160, Sheet11!$A$2:$AF$799, MATCH('full data'!T$1, Sheet11!$A$1:$AF$1, 0), FALSE)</f>
        <v>0</v>
      </c>
      <c r="U160">
        <f>VLOOKUP('full data'!$A160, Sheet11!$A$2:$AF$799, MATCH('full data'!U$1, Sheet11!$A$1:$AF$1, 0), FALSE)</f>
        <v>0.125</v>
      </c>
      <c r="V160">
        <f>VLOOKUP('full data'!$A160, Sheet11!$A$2:$AF$799, MATCH('full data'!V$1, Sheet11!$A$1:$AF$1, 0), FALSE)</f>
        <v>0.65625</v>
      </c>
      <c r="W160">
        <f>VLOOKUP('full data'!$A160, Sheet11!$A$2:$AF$799, MATCH('full data'!W$1, Sheet11!$A$1:$AF$1, 0), FALSE)</f>
        <v>0.59375</v>
      </c>
      <c r="X160" t="str">
        <f>VLOOKUP('full data'!$A160, Sheet11!$A$2:$AF$799, MATCH('full data'!X$1, Sheet11!$A$1:$AF$1, 0), FALSE)</f>
        <v>0</v>
      </c>
      <c r="Y160">
        <f>VLOOKUP('full data'!$A160, Sheet11!$A$2:$AF$799, MATCH('full data'!Y$1, Sheet11!$A$1:$AF$1, 0), FALSE)</f>
        <v>4</v>
      </c>
      <c r="Z160" t="str">
        <f>VLOOKUP('full data'!$A160, Sheet11!$A$2:$AF$799, MATCH('full data'!Z$1, Sheet11!$A$1:$AF$1, 0), FALSE)</f>
        <v>AFC East</v>
      </c>
      <c r="AA160" t="s">
        <v>891</v>
      </c>
      <c r="AB160">
        <f>VLOOKUP('full data'!$A160, Sheet11!$A$2:$AF$799, MATCH('full data'!AB$1, Sheet11!$A$1:$AF$1, 0), FALSE)</f>
        <v>0.1</v>
      </c>
      <c r="AC160">
        <f>VLOOKUP('full data'!$A160, Sheet11!$A$2:$AF$799, MATCH('full data'!AC$1, Sheet11!$A$1:$AF$1, 0), FALSE)</f>
        <v>0.2142857142857143</v>
      </c>
      <c r="AD160" t="str">
        <f>VLOOKUP('full data'!$A160, Sheet11!$A$2:$AF$799, MATCH('full data'!AD$1, Sheet11!$A$1:$AF$1, 0), FALSE)</f>
        <v>0</v>
      </c>
      <c r="AE160" t="str">
        <f>VLOOKUP('full data'!$A160, Sheet11!$A$2:$AF$799, MATCH('full data'!AE$1, Sheet11!$A$1:$AF$1, 0), FALSE)</f>
        <v>0</v>
      </c>
      <c r="AF160">
        <f>VLOOKUP('full data'!$A160, Sheet11!$A$2:$AF$799, MATCH('full data'!AF$1, Sheet11!$A$1:$AF$1, 0), FALSE)</f>
        <v>0.1875</v>
      </c>
      <c r="AG160">
        <f>VLOOKUP('full data'!$A160, Sheet11!$A$2:$AF$799, MATCH('full data'!AG$1, Sheet11!$A$1:$AF$1, 0), FALSE)</f>
        <v>0.5</v>
      </c>
      <c r="AH160" s="3">
        <f>VLOOKUP('full data'!$A160, Sheet11!$A$2:$AF$799, MATCH('full data'!AH$1, Sheet11!$A$1:$AF$1, 0), FALSE)</f>
        <v>2.6648360340099999E-5</v>
      </c>
      <c r="AI160" s="2">
        <f t="shared" si="2"/>
        <v>0.35773950482759781</v>
      </c>
      <c r="AJ160" s="2">
        <f>AH160/SUMIFS($AH$2:$AH$799, $B$2:$B$799, B160)</f>
        <v>1.1743292302939902E-5</v>
      </c>
      <c r="AK160">
        <f>IF(AJ160=_xlfn.MAXIFS($AJ$2:$AJ$799, $B$2:$B$799, B160, $AA$2:$AA$799, AA160), 1, 0)</f>
        <v>0</v>
      </c>
      <c r="AL160" s="2">
        <f>AJ160-AI160</f>
        <v>-0.3577277615352949</v>
      </c>
      <c r="AM160">
        <f>IF(AK160=AE160, 1, 0)</f>
        <v>0</v>
      </c>
    </row>
    <row r="161" spans="1:39" hidden="1" x14ac:dyDescent="0.45">
      <c r="A161" t="s">
        <v>739</v>
      </c>
      <c r="B161">
        <v>2020</v>
      </c>
      <c r="C161" t="s">
        <v>72</v>
      </c>
      <c r="D161" t="str">
        <f>VLOOKUP(C161, ids!$A$2:$B$37,2,FALSE)</f>
        <v>Jacksonville Jaguars</v>
      </c>
      <c r="E161">
        <f>VLOOKUP('full data'!$A161, Sheet11!$A$2:$AF$799, MATCH('full data'!E$1, Sheet11!$A$1:$AF$1, 0), FALSE)</f>
        <v>16</v>
      </c>
      <c r="F161">
        <f>VLOOKUP('full data'!$A161, Sheet11!$A$2:$AF$799, MATCH('full data'!F$1, Sheet11!$A$1:$AF$1, 0), FALSE)</f>
        <v>-2.64973682454068</v>
      </c>
      <c r="G161">
        <f>VLOOKUP('full data'!$A161, Sheet11!$A$2:$AF$799, MATCH('full data'!G$1, Sheet11!$A$1:$AF$1, 0), FALSE)</f>
        <v>-0.76463471624791657</v>
      </c>
      <c r="H161">
        <f>VLOOKUP('full data'!$A161, Sheet11!$A$2:$AF$799, MATCH('full data'!H$1, Sheet11!$A$1:$AF$1, 0), FALSE)</f>
        <v>3.8361495563295782</v>
      </c>
      <c r="I161">
        <f>VLOOKUP('full data'!$A161, Sheet11!$A$2:$AF$799, MATCH('full data'!I$1, Sheet11!$A$1:$AF$1, 0), FALSE)</f>
        <v>66.9375</v>
      </c>
      <c r="J161">
        <f>VLOOKUP('full data'!$A161, Sheet11!$A$2:$AF$799, MATCH('full data'!J$1, Sheet11!$A$1:$AF$1, 0), FALSE)</f>
        <v>0.72</v>
      </c>
      <c r="K161">
        <f>VLOOKUP('full data'!$A161, Sheet11!$A$2:$AF$799, MATCH('full data'!K$1, Sheet11!$A$1:$AF$1, 0), FALSE)</f>
        <v>-16</v>
      </c>
      <c r="L161">
        <f>VLOOKUP('full data'!$A161, Sheet11!$A$2:$AF$799, MATCH('full data'!L$1, Sheet11!$A$1:$AF$1, 0), FALSE)</f>
        <v>1</v>
      </c>
      <c r="M161">
        <f>VLOOKUP('full data'!$A161, Sheet11!$A$2:$AF$799, MATCH('full data'!M$1, Sheet11!$A$1:$AF$1, 0), FALSE)</f>
        <v>0.3125</v>
      </c>
      <c r="N161">
        <f>VLOOKUP('full data'!$A161, Sheet11!$A$2:$AF$799, MATCH('full data'!N$1, Sheet11!$A$1:$AF$1, 0), FALSE)</f>
        <v>0.75</v>
      </c>
      <c r="O161">
        <f>VLOOKUP('full data'!$A161, Sheet11!$A$2:$AF$799, MATCH('full data'!O$1, Sheet11!$A$1:$AF$1, 0), FALSE)</f>
        <v>5.6875</v>
      </c>
      <c r="P161">
        <f>VLOOKUP('full data'!$A161, Sheet11!$A$2:$AF$799, MATCH('full data'!P$1, Sheet11!$A$1:$AF$1, 0), FALSE)</f>
        <v>1.4375</v>
      </c>
      <c r="Q161">
        <f>VLOOKUP('full data'!$A161, Sheet11!$A$2:$AF$799, MATCH('full data'!Q$1, Sheet11!$A$1:$AF$1, 0), FALSE)</f>
        <v>1.0625</v>
      </c>
      <c r="R161">
        <f>VLOOKUP('full data'!$A161, Sheet11!$A$2:$AF$799, MATCH('full data'!R$1, Sheet11!$A$1:$AF$1, 0), FALSE)</f>
        <v>1</v>
      </c>
      <c r="S161">
        <f>VLOOKUP('full data'!$A161, Sheet11!$A$2:$AF$799, MATCH('full data'!S$1, Sheet11!$A$1:$AF$1, 0), FALSE)</f>
        <v>15</v>
      </c>
      <c r="T161">
        <f>VLOOKUP('full data'!$A161, Sheet11!$A$2:$AF$799, MATCH('full data'!T$1, Sheet11!$A$1:$AF$1, 0), FALSE)</f>
        <v>0</v>
      </c>
      <c r="U161">
        <f>VLOOKUP('full data'!$A161, Sheet11!$A$2:$AF$799, MATCH('full data'!U$1, Sheet11!$A$1:$AF$1, 0), FALSE)</f>
        <v>6.25E-2</v>
      </c>
      <c r="V161">
        <f>VLOOKUP('full data'!$A161, Sheet11!$A$2:$AF$799, MATCH('full data'!V$1, Sheet11!$A$1:$AF$1, 0), FALSE)</f>
        <v>0.6875</v>
      </c>
      <c r="W161">
        <f>VLOOKUP('full data'!$A161, Sheet11!$A$2:$AF$799, MATCH('full data'!W$1, Sheet11!$A$1:$AF$1, 0), FALSE)</f>
        <v>0.548828125</v>
      </c>
      <c r="X161" t="str">
        <f>VLOOKUP('full data'!$A161, Sheet11!$A$2:$AF$799, MATCH('full data'!X$1, Sheet11!$A$1:$AF$1, 0), FALSE)</f>
        <v>0</v>
      </c>
      <c r="Y161">
        <f>VLOOKUP('full data'!$A161, Sheet11!$A$2:$AF$799, MATCH('full data'!Y$1, Sheet11!$A$1:$AF$1, 0), FALSE)</f>
        <v>4</v>
      </c>
      <c r="Z161" t="str">
        <f>VLOOKUP('full data'!$A161, Sheet11!$A$2:$AF$799, MATCH('full data'!Z$1, Sheet11!$A$1:$AF$1, 0), FALSE)</f>
        <v>AFC South</v>
      </c>
      <c r="AA161" t="s">
        <v>891</v>
      </c>
      <c r="AB161">
        <f>VLOOKUP('full data'!$A161, Sheet11!$A$2:$AF$799, MATCH('full data'!AB$1, Sheet11!$A$1:$AF$1, 0), FALSE)</f>
        <v>0.1785714285714286</v>
      </c>
      <c r="AC161">
        <f>VLOOKUP('full data'!$A161, Sheet11!$A$2:$AF$799, MATCH('full data'!AC$1, Sheet11!$A$1:$AF$1, 0), FALSE)</f>
        <v>9.6774193548387094E-2</v>
      </c>
      <c r="AD161" t="str">
        <f>VLOOKUP('full data'!$A161, Sheet11!$A$2:$AF$799, MATCH('full data'!AD$1, Sheet11!$A$1:$AF$1, 0), FALSE)</f>
        <v>0</v>
      </c>
      <c r="AE161" t="str">
        <f>VLOOKUP('full data'!$A161, Sheet11!$A$2:$AF$799, MATCH('full data'!AE$1, Sheet11!$A$1:$AF$1, 0), FALSE)</f>
        <v>0</v>
      </c>
      <c r="AF161">
        <f>VLOOKUP('full data'!$A161, Sheet11!$A$2:$AF$799, MATCH('full data'!AF$1, Sheet11!$A$1:$AF$1, 0), FALSE)</f>
        <v>0.4375</v>
      </c>
      <c r="AG161">
        <f>VLOOKUP('full data'!$A161, Sheet11!$A$2:$AF$799, MATCH('full data'!AG$1, Sheet11!$A$1:$AF$1, 0), FALSE)</f>
        <v>0.5</v>
      </c>
      <c r="AH161" s="3">
        <f>VLOOKUP('full data'!$A161, Sheet11!$A$2:$AF$799, MATCH('full data'!AH$1, Sheet11!$A$1:$AF$1, 0), FALSE)</f>
        <v>9.7940157273733896E-6</v>
      </c>
      <c r="AI161" s="2">
        <f t="shared" si="2"/>
        <v>0.35773950482759781</v>
      </c>
      <c r="AJ161" s="2">
        <f>AH161/SUMIFS($AH$2:$AH$799, $B$2:$B$799, B161)</f>
        <v>4.3159874768379347E-6</v>
      </c>
      <c r="AK161">
        <f>IF(AJ161=_xlfn.MAXIFS($AJ$2:$AJ$799, $B$2:$B$799, B161, $AA$2:$AA$799, AA161), 1, 0)</f>
        <v>0</v>
      </c>
      <c r="AL161" s="2">
        <f>AJ161-AI161</f>
        <v>-0.35773518884012095</v>
      </c>
      <c r="AM161">
        <f>IF(AK161=AE161, 1, 0)</f>
        <v>0</v>
      </c>
    </row>
    <row r="162" spans="1:39" x14ac:dyDescent="0.45">
      <c r="A162" t="s">
        <v>694</v>
      </c>
      <c r="B162">
        <v>2019</v>
      </c>
      <c r="C162" t="s">
        <v>40</v>
      </c>
      <c r="D162" t="str">
        <f>VLOOKUP(C162, ids!$A$2:$B$37,2,FALSE)</f>
        <v>Baltimore Ravens</v>
      </c>
      <c r="E162">
        <f>VLOOKUP('full data'!$A162, Sheet11!$A$2:$AF$799, MATCH('full data'!E$1, Sheet11!$A$1:$AF$1, 0), FALSE)</f>
        <v>16</v>
      </c>
      <c r="F162">
        <f>VLOOKUP('full data'!$A162, Sheet11!$A$2:$AF$799, MATCH('full data'!F$1, Sheet11!$A$1:$AF$1, 0), FALSE)</f>
        <v>8.8168263906889841</v>
      </c>
      <c r="G162">
        <f>VLOOKUP('full data'!$A162, Sheet11!$A$2:$AF$799, MATCH('full data'!G$1, Sheet11!$A$1:$AF$1, 0), FALSE)</f>
        <v>4.0931021928956683</v>
      </c>
      <c r="H162">
        <f>VLOOKUP('full data'!$A162, Sheet11!$A$2:$AF$799, MATCH('full data'!H$1, Sheet11!$A$1:$AF$1, 0), FALSE)</f>
        <v>11.15571890070094</v>
      </c>
      <c r="I162">
        <f>VLOOKUP('full data'!$A162, Sheet11!$A$2:$AF$799, MATCH('full data'!I$1, Sheet11!$A$1:$AF$1, 0), FALSE)</f>
        <v>54.1875</v>
      </c>
      <c r="J162">
        <f>VLOOKUP('full data'!$A162, Sheet11!$A$2:$AF$799, MATCH('full data'!J$1, Sheet11!$A$1:$AF$1, 0), FALSE)</f>
        <v>0.96551724137931039</v>
      </c>
      <c r="K162">
        <f>VLOOKUP('full data'!$A162, Sheet11!$A$2:$AF$799, MATCH('full data'!K$1, Sheet11!$A$1:$AF$1, 0), FALSE)</f>
        <v>-7.8125</v>
      </c>
      <c r="L162">
        <f>VLOOKUP('full data'!$A162, Sheet11!$A$2:$AF$799, MATCH('full data'!L$1, Sheet11!$A$1:$AF$1, 0), FALSE)</f>
        <v>0.5</v>
      </c>
      <c r="M162">
        <f>VLOOKUP('full data'!$A162, Sheet11!$A$2:$AF$799, MATCH('full data'!M$1, Sheet11!$A$1:$AF$1, 0), FALSE)</f>
        <v>0.75</v>
      </c>
      <c r="N162">
        <f>VLOOKUP('full data'!$A162, Sheet11!$A$2:$AF$799, MATCH('full data'!N$1, Sheet11!$A$1:$AF$1, 0), FALSE)</f>
        <v>0.8125</v>
      </c>
      <c r="O162">
        <f>VLOOKUP('full data'!$A162, Sheet11!$A$2:$AF$799, MATCH('full data'!O$1, Sheet11!$A$1:$AF$1, 0), FALSE)</f>
        <v>16.75</v>
      </c>
      <c r="P162">
        <f>VLOOKUP('full data'!$A162, Sheet11!$A$2:$AF$799, MATCH('full data'!P$1, Sheet11!$A$1:$AF$1, 0), FALSE)</f>
        <v>0.8125</v>
      </c>
      <c r="Q162">
        <f>VLOOKUP('full data'!$A162, Sheet11!$A$2:$AF$799, MATCH('full data'!Q$1, Sheet11!$A$1:$AF$1, 0), FALSE)</f>
        <v>1.5625</v>
      </c>
      <c r="R162">
        <f>VLOOKUP('full data'!$A162, Sheet11!$A$2:$AF$799, MATCH('full data'!R$1, Sheet11!$A$1:$AF$1, 0), FALSE)</f>
        <v>14</v>
      </c>
      <c r="S162">
        <f>VLOOKUP('full data'!$A162, Sheet11!$A$2:$AF$799, MATCH('full data'!S$1, Sheet11!$A$1:$AF$1, 0), FALSE)</f>
        <v>2</v>
      </c>
      <c r="T162">
        <f>VLOOKUP('full data'!$A162, Sheet11!$A$2:$AF$799, MATCH('full data'!T$1, Sheet11!$A$1:$AF$1, 0), FALSE)</f>
        <v>0</v>
      </c>
      <c r="U162">
        <f>VLOOKUP('full data'!$A162, Sheet11!$A$2:$AF$799, MATCH('full data'!U$1, Sheet11!$A$1:$AF$1, 0), FALSE)</f>
        <v>0.875</v>
      </c>
      <c r="V162">
        <f>VLOOKUP('full data'!$A162, Sheet11!$A$2:$AF$799, MATCH('full data'!V$1, Sheet11!$A$1:$AF$1, 0), FALSE)</f>
        <v>0.484375</v>
      </c>
      <c r="W162">
        <f>VLOOKUP('full data'!$A162, Sheet11!$A$2:$AF$799, MATCH('full data'!W$1, Sheet11!$A$1:$AF$1, 0), FALSE)</f>
        <v>0.494140625</v>
      </c>
      <c r="X162" t="str">
        <f>VLOOKUP('full data'!$A162, Sheet11!$A$2:$AF$799, MATCH('full data'!X$1, Sheet11!$A$1:$AF$1, 0), FALSE)</f>
        <v>1</v>
      </c>
      <c r="Y162">
        <f>VLOOKUP('full data'!$A162, Sheet11!$A$2:$AF$799, MATCH('full data'!Y$1, Sheet11!$A$1:$AF$1, 0), FALSE)</f>
        <v>1</v>
      </c>
      <c r="Z162" t="str">
        <f>VLOOKUP('full data'!$A162, Sheet11!$A$2:$AF$799, MATCH('full data'!Z$1, Sheet11!$A$1:$AF$1, 0), FALSE)</f>
        <v>AFC North</v>
      </c>
      <c r="AA162" t="s">
        <v>891</v>
      </c>
      <c r="AB162">
        <f>VLOOKUP('full data'!$A162, Sheet11!$A$2:$AF$799, MATCH('full data'!AB$1, Sheet11!$A$1:$AF$1, 0), FALSE)</f>
        <v>0.26865671641791039</v>
      </c>
      <c r="AC162">
        <f>VLOOKUP('full data'!$A162, Sheet11!$A$2:$AF$799, MATCH('full data'!AC$1, Sheet11!$A$1:$AF$1, 0), FALSE)</f>
        <v>0.32500000000000001</v>
      </c>
      <c r="AD162" t="str">
        <f>VLOOKUP('full data'!$A162, Sheet11!$A$2:$AF$799, MATCH('full data'!AD$1, Sheet11!$A$1:$AF$1, 0), FALSE)</f>
        <v>0</v>
      </c>
      <c r="AE162" t="str">
        <f>VLOOKUP('full data'!$A162, Sheet11!$A$2:$AF$799, MATCH('full data'!AE$1, Sheet11!$A$1:$AF$1, 0), FALSE)</f>
        <v>0</v>
      </c>
      <c r="AF162">
        <f>VLOOKUP('full data'!$A162, Sheet11!$A$2:$AF$799, MATCH('full data'!AF$1, Sheet11!$A$1:$AF$1, 0), FALSE)</f>
        <v>0.3125</v>
      </c>
      <c r="AG162">
        <f>VLOOKUP('full data'!$A162, Sheet11!$A$2:$AF$799, MATCH('full data'!AG$1, Sheet11!$A$1:$AF$1, 0), FALSE)</f>
        <v>0.5</v>
      </c>
      <c r="AH162" s="3">
        <f>VLOOKUP('full data'!$A162, Sheet11!$A$2:$AF$799, MATCH('full data'!AH$1, Sheet11!$A$1:$AF$1, 0), FALSE)</f>
        <v>0.57869837987821482</v>
      </c>
      <c r="AI162" s="2">
        <f t="shared" si="2"/>
        <v>0.57869837987821482</v>
      </c>
      <c r="AJ162" s="2">
        <f>AH162/SUMIFS($AH$2:$AH$799, $B$2:$B$799, B162)</f>
        <v>0.21596224122307037</v>
      </c>
      <c r="AK162">
        <f>IF(AJ162=_xlfn.MAXIFS($AJ$2:$AJ$799, $B$2:$B$799, B162, $AA$2:$AA$799, AA162), 1, 0)</f>
        <v>1</v>
      </c>
      <c r="AL162" s="2">
        <f>AJ162-AI162</f>
        <v>-0.36273613865514442</v>
      </c>
      <c r="AM162">
        <f>IF(AK162=AE162, 1, 0)</f>
        <v>0</v>
      </c>
    </row>
    <row r="163" spans="1:39" x14ac:dyDescent="0.45">
      <c r="A163" t="s">
        <v>703</v>
      </c>
      <c r="B163">
        <v>2019</v>
      </c>
      <c r="C163" t="s">
        <v>66</v>
      </c>
      <c r="D163" t="str">
        <f>VLOOKUP(C163, ids!$A$2:$B$37,2,FALSE)</f>
        <v>Green Bay Packers</v>
      </c>
      <c r="E163">
        <f>VLOOKUP('full data'!$A163, Sheet11!$A$2:$AF$799, MATCH('full data'!E$1, Sheet11!$A$1:$AF$1, 0), FALSE)</f>
        <v>16</v>
      </c>
      <c r="F163">
        <f>VLOOKUP('full data'!$A163, Sheet11!$A$2:$AF$799, MATCH('full data'!F$1, Sheet11!$A$1:$AF$1, 0), FALSE)</f>
        <v>3.709939388496529</v>
      </c>
      <c r="G163">
        <f>VLOOKUP('full data'!$A163, Sheet11!$A$2:$AF$799, MATCH('full data'!G$1, Sheet11!$A$1:$AF$1, 0), FALSE)</f>
        <v>-0.56294798330727258</v>
      </c>
      <c r="H163">
        <f>VLOOKUP('full data'!$A163, Sheet11!$A$2:$AF$799, MATCH('full data'!H$1, Sheet11!$A$1:$AF$1, 0), FALSE)</f>
        <v>8.6498762365314459</v>
      </c>
      <c r="I163">
        <f>VLOOKUP('full data'!$A163, Sheet11!$A$2:$AF$799, MATCH('full data'!I$1, Sheet11!$A$1:$AF$1, 0), FALSE)</f>
        <v>48.375</v>
      </c>
      <c r="J163">
        <f>VLOOKUP('full data'!$A163, Sheet11!$A$2:$AF$799, MATCH('full data'!J$1, Sheet11!$A$1:$AF$1, 0), FALSE)</f>
        <v>0.91666666666666663</v>
      </c>
      <c r="K163">
        <f>VLOOKUP('full data'!$A163, Sheet11!$A$2:$AF$799, MATCH('full data'!K$1, Sheet11!$A$1:$AF$1, 0), FALSE)</f>
        <v>-17.75</v>
      </c>
      <c r="L163">
        <f>VLOOKUP('full data'!$A163, Sheet11!$A$2:$AF$799, MATCH('full data'!L$1, Sheet11!$A$1:$AF$1, 0), FALSE)</f>
        <v>0.25</v>
      </c>
      <c r="M163">
        <f>VLOOKUP('full data'!$A163, Sheet11!$A$2:$AF$799, MATCH('full data'!M$1, Sheet11!$A$1:$AF$1, 0), FALSE)</f>
        <v>0.4375</v>
      </c>
      <c r="N163">
        <f>VLOOKUP('full data'!$A163, Sheet11!$A$2:$AF$799, MATCH('full data'!N$1, Sheet11!$A$1:$AF$1, 0), FALSE)</f>
        <v>1.0625</v>
      </c>
      <c r="O163">
        <f>VLOOKUP('full data'!$A163, Sheet11!$A$2:$AF$799, MATCH('full data'!O$1, Sheet11!$A$1:$AF$1, 0), FALSE)</f>
        <v>18.4375</v>
      </c>
      <c r="P163">
        <f>VLOOKUP('full data'!$A163, Sheet11!$A$2:$AF$799, MATCH('full data'!P$1, Sheet11!$A$1:$AF$1, 0), FALSE)</f>
        <v>0.5625</v>
      </c>
      <c r="Q163">
        <f>VLOOKUP('full data'!$A163, Sheet11!$A$2:$AF$799, MATCH('full data'!Q$1, Sheet11!$A$1:$AF$1, 0), FALSE)</f>
        <v>1.5</v>
      </c>
      <c r="R163">
        <f>VLOOKUP('full data'!$A163, Sheet11!$A$2:$AF$799, MATCH('full data'!R$1, Sheet11!$A$1:$AF$1, 0), FALSE)</f>
        <v>13</v>
      </c>
      <c r="S163">
        <f>VLOOKUP('full data'!$A163, Sheet11!$A$2:$AF$799, MATCH('full data'!S$1, Sheet11!$A$1:$AF$1, 0), FALSE)</f>
        <v>3</v>
      </c>
      <c r="T163">
        <f>VLOOKUP('full data'!$A163, Sheet11!$A$2:$AF$799, MATCH('full data'!T$1, Sheet11!$A$1:$AF$1, 0), FALSE)</f>
        <v>0</v>
      </c>
      <c r="U163">
        <f>VLOOKUP('full data'!$A163, Sheet11!$A$2:$AF$799, MATCH('full data'!U$1, Sheet11!$A$1:$AF$1, 0), FALSE)</f>
        <v>0.8125</v>
      </c>
      <c r="V163">
        <f>VLOOKUP('full data'!$A163, Sheet11!$A$2:$AF$799, MATCH('full data'!V$1, Sheet11!$A$1:$AF$1, 0), FALSE)</f>
        <v>0.42788461538461542</v>
      </c>
      <c r="W163">
        <f>VLOOKUP('full data'!$A163, Sheet11!$A$2:$AF$799, MATCH('full data'!W$1, Sheet11!$A$1:$AF$1, 0), FALSE)</f>
        <v>0.453125</v>
      </c>
      <c r="X163" t="str">
        <f>VLOOKUP('full data'!$A163, Sheet11!$A$2:$AF$799, MATCH('full data'!X$1, Sheet11!$A$1:$AF$1, 0), FALSE)</f>
        <v>2</v>
      </c>
      <c r="Y163">
        <f>VLOOKUP('full data'!$A163, Sheet11!$A$2:$AF$799, MATCH('full data'!Y$1, Sheet11!$A$1:$AF$1, 0), FALSE)</f>
        <v>1</v>
      </c>
      <c r="Z163" t="str">
        <f>VLOOKUP('full data'!$A163, Sheet11!$A$2:$AF$799, MATCH('full data'!Z$1, Sheet11!$A$1:$AF$1, 0), FALSE)</f>
        <v>NFC North</v>
      </c>
      <c r="AA163" t="s">
        <v>892</v>
      </c>
      <c r="AB163">
        <f>VLOOKUP('full data'!$A163, Sheet11!$A$2:$AF$799, MATCH('full data'!AB$1, Sheet11!$A$1:$AF$1, 0), FALSE)</f>
        <v>0.21487603305785119</v>
      </c>
      <c r="AC163">
        <f>VLOOKUP('full data'!$A163, Sheet11!$A$2:$AF$799, MATCH('full data'!AC$1, Sheet11!$A$1:$AF$1, 0), FALSE)</f>
        <v>0.15151515151515149</v>
      </c>
      <c r="AD163" t="str">
        <f>VLOOKUP('full data'!$A163, Sheet11!$A$2:$AF$799, MATCH('full data'!AD$1, Sheet11!$A$1:$AF$1, 0), FALSE)</f>
        <v>0</v>
      </c>
      <c r="AE163" t="str">
        <f>VLOOKUP('full data'!$A163, Sheet11!$A$2:$AF$799, MATCH('full data'!AE$1, Sheet11!$A$1:$AF$1, 0), FALSE)</f>
        <v>0</v>
      </c>
      <c r="AF163">
        <f>VLOOKUP('full data'!$A163, Sheet11!$A$2:$AF$799, MATCH('full data'!AF$1, Sheet11!$A$1:$AF$1, 0), FALSE)</f>
        <v>0.3125</v>
      </c>
      <c r="AG163">
        <f>VLOOKUP('full data'!$A163, Sheet11!$A$2:$AF$799, MATCH('full data'!AG$1, Sheet11!$A$1:$AF$1, 0), FALSE)</f>
        <v>0.5</v>
      </c>
      <c r="AH163" s="3">
        <f>VLOOKUP('full data'!$A163, Sheet11!$A$2:$AF$799, MATCH('full data'!AH$1, Sheet11!$A$1:$AF$1, 0), FALSE)</f>
        <v>0.48364060586841728</v>
      </c>
      <c r="AI163" s="2">
        <f t="shared" si="2"/>
        <v>0.48364060586841728</v>
      </c>
      <c r="AJ163" s="2">
        <f>AH163/SUMIFS($AH$2:$AH$799, $B$2:$B$799, B163)</f>
        <v>0.18048799309202801</v>
      </c>
      <c r="AK163">
        <f>IF(AJ163=_xlfn.MAXIFS($AJ$2:$AJ$799, $B$2:$B$799, B163, $AA$2:$AA$799, AA163), 1, 0)</f>
        <v>1</v>
      </c>
      <c r="AL163" s="2">
        <f>AJ163-AI163</f>
        <v>-0.30315261277638927</v>
      </c>
      <c r="AM163">
        <f>IF(AK163=AE163, 1, 0)</f>
        <v>0</v>
      </c>
    </row>
    <row r="164" spans="1:39" hidden="1" x14ac:dyDescent="0.45">
      <c r="A164" t="s">
        <v>720</v>
      </c>
      <c r="B164">
        <v>2019</v>
      </c>
      <c r="C164" t="s">
        <v>100</v>
      </c>
      <c r="D164" t="str">
        <f>VLOOKUP(C164, ids!$A$2:$B$37,2,FALSE)</f>
        <v>San Francisco 49ers</v>
      </c>
      <c r="E164">
        <f>VLOOKUP('full data'!$A164, Sheet11!$A$2:$AF$799, MATCH('full data'!E$1, Sheet11!$A$1:$AF$1, 0), FALSE)</f>
        <v>16</v>
      </c>
      <c r="F164">
        <f>VLOOKUP('full data'!$A164, Sheet11!$A$2:$AF$799, MATCH('full data'!F$1, Sheet11!$A$1:$AF$1, 0), FALSE)</f>
        <v>5.3780349153722629</v>
      </c>
      <c r="G164">
        <f>VLOOKUP('full data'!$A164, Sheet11!$A$2:$AF$799, MATCH('full data'!G$1, Sheet11!$A$1:$AF$1, 0), FALSE)</f>
        <v>-1.8855638849303791</v>
      </c>
      <c r="H164">
        <f>VLOOKUP('full data'!$A164, Sheet11!$A$2:$AF$799, MATCH('full data'!H$1, Sheet11!$A$1:$AF$1, 0), FALSE)</f>
        <v>10.40260955341018</v>
      </c>
      <c r="I164">
        <f>VLOOKUP('full data'!$A164, Sheet11!$A$2:$AF$799, MATCH('full data'!I$1, Sheet11!$A$1:$AF$1, 0), FALSE)</f>
        <v>58.6875</v>
      </c>
      <c r="J164">
        <f>VLOOKUP('full data'!$A164, Sheet11!$A$2:$AF$799, MATCH('full data'!J$1, Sheet11!$A$1:$AF$1, 0), FALSE)</f>
        <v>0.76923076923076927</v>
      </c>
      <c r="K164">
        <f>VLOOKUP('full data'!$A164, Sheet11!$A$2:$AF$799, MATCH('full data'!K$1, Sheet11!$A$1:$AF$1, 0), FALSE)</f>
        <v>-14.8125</v>
      </c>
      <c r="L164">
        <f>VLOOKUP('full data'!$A164, Sheet11!$A$2:$AF$799, MATCH('full data'!L$1, Sheet11!$A$1:$AF$1, 0), FALSE)</f>
        <v>0.8125</v>
      </c>
      <c r="M164">
        <f>VLOOKUP('full data'!$A164, Sheet11!$A$2:$AF$799, MATCH('full data'!M$1, Sheet11!$A$1:$AF$1, 0), FALSE)</f>
        <v>0.9375</v>
      </c>
      <c r="N164">
        <f>VLOOKUP('full data'!$A164, Sheet11!$A$2:$AF$799, MATCH('full data'!N$1, Sheet11!$A$1:$AF$1, 0), FALSE)</f>
        <v>0.75</v>
      </c>
      <c r="O164">
        <f>VLOOKUP('full data'!$A164, Sheet11!$A$2:$AF$799, MATCH('full data'!O$1, Sheet11!$A$1:$AF$1, 0), FALSE)</f>
        <v>22.9375</v>
      </c>
      <c r="P164">
        <f>VLOOKUP('full data'!$A164, Sheet11!$A$2:$AF$799, MATCH('full data'!P$1, Sheet11!$A$1:$AF$1, 0), FALSE)</f>
        <v>1.25</v>
      </c>
      <c r="Q164">
        <f>VLOOKUP('full data'!$A164, Sheet11!$A$2:$AF$799, MATCH('full data'!Q$1, Sheet11!$A$1:$AF$1, 0), FALSE)</f>
        <v>1.6875</v>
      </c>
      <c r="R164">
        <f>VLOOKUP('full data'!$A164, Sheet11!$A$2:$AF$799, MATCH('full data'!R$1, Sheet11!$A$1:$AF$1, 0), FALSE)</f>
        <v>13</v>
      </c>
      <c r="S164">
        <f>VLOOKUP('full data'!$A164, Sheet11!$A$2:$AF$799, MATCH('full data'!S$1, Sheet11!$A$1:$AF$1, 0), FALSE)</f>
        <v>3</v>
      </c>
      <c r="T164">
        <f>VLOOKUP('full data'!$A164, Sheet11!$A$2:$AF$799, MATCH('full data'!T$1, Sheet11!$A$1:$AF$1, 0), FALSE)</f>
        <v>0</v>
      </c>
      <c r="U164">
        <f>VLOOKUP('full data'!$A164, Sheet11!$A$2:$AF$799, MATCH('full data'!U$1, Sheet11!$A$1:$AF$1, 0), FALSE)</f>
        <v>0.8125</v>
      </c>
      <c r="V164">
        <f>VLOOKUP('full data'!$A164, Sheet11!$A$2:$AF$799, MATCH('full data'!V$1, Sheet11!$A$1:$AF$1, 0), FALSE)</f>
        <v>0.46634615384615391</v>
      </c>
      <c r="W164">
        <f>VLOOKUP('full data'!$A164, Sheet11!$A$2:$AF$799, MATCH('full data'!W$1, Sheet11!$A$1:$AF$1, 0), FALSE)</f>
        <v>0.50390625</v>
      </c>
      <c r="X164" t="str">
        <f>VLOOKUP('full data'!$A164, Sheet11!$A$2:$AF$799, MATCH('full data'!X$1, Sheet11!$A$1:$AF$1, 0), FALSE)</f>
        <v>1</v>
      </c>
      <c r="Y164">
        <f>VLOOKUP('full data'!$A164, Sheet11!$A$2:$AF$799, MATCH('full data'!Y$1, Sheet11!$A$1:$AF$1, 0), FALSE)</f>
        <v>1</v>
      </c>
      <c r="Z164" t="str">
        <f>VLOOKUP('full data'!$A164, Sheet11!$A$2:$AF$799, MATCH('full data'!Z$1, Sheet11!$A$1:$AF$1, 0), FALSE)</f>
        <v>NFC West</v>
      </c>
      <c r="AA164" t="s">
        <v>892</v>
      </c>
      <c r="AB164">
        <f>VLOOKUP('full data'!$A164, Sheet11!$A$2:$AF$799, MATCH('full data'!AB$1, Sheet11!$A$1:$AF$1, 0), FALSE)</f>
        <v>0.16190476190476191</v>
      </c>
      <c r="AC164">
        <f>VLOOKUP('full data'!$A164, Sheet11!$A$2:$AF$799, MATCH('full data'!AC$1, Sheet11!$A$1:$AF$1, 0), FALSE)</f>
        <v>0.21296296296296299</v>
      </c>
      <c r="AD164" t="str">
        <f>VLOOKUP('full data'!$A164, Sheet11!$A$2:$AF$799, MATCH('full data'!AD$1, Sheet11!$A$1:$AF$1, 0), FALSE)</f>
        <v>0</v>
      </c>
      <c r="AE164" t="str">
        <f>VLOOKUP('full data'!$A164, Sheet11!$A$2:$AF$799, MATCH('full data'!AE$1, Sheet11!$A$1:$AF$1, 0), FALSE)</f>
        <v>1</v>
      </c>
      <c r="AF164">
        <f>VLOOKUP('full data'!$A164, Sheet11!$A$2:$AF$799, MATCH('full data'!AF$1, Sheet11!$A$1:$AF$1, 0), FALSE)</f>
        <v>0.4375</v>
      </c>
      <c r="AG164">
        <f>VLOOKUP('full data'!$A164, Sheet11!$A$2:$AF$799, MATCH('full data'!AG$1, Sheet11!$A$1:$AF$1, 0), FALSE)</f>
        <v>9.5</v>
      </c>
      <c r="AH164" s="3">
        <f>VLOOKUP('full data'!$A164, Sheet11!$A$2:$AF$799, MATCH('full data'!AH$1, Sheet11!$A$1:$AF$1, 0), FALSE)</f>
        <v>0.41679278591202629</v>
      </c>
      <c r="AI164" s="2">
        <f t="shared" si="2"/>
        <v>0.48364060586841728</v>
      </c>
      <c r="AJ164" s="2">
        <f>AH164/SUMIFS($AH$2:$AH$799, $B$2:$B$799, B164)</f>
        <v>0.15554131012101877</v>
      </c>
      <c r="AK164">
        <f>IF(AJ164=_xlfn.MAXIFS($AJ$2:$AJ$799, $B$2:$B$799, B164, $AA$2:$AA$799, AA164), 1, 0)</f>
        <v>0</v>
      </c>
      <c r="AL164" s="2">
        <f>AJ164-AI164</f>
        <v>-0.32809929574739849</v>
      </c>
      <c r="AM164">
        <f>IF(AK164=AE164, 1, 0)</f>
        <v>0</v>
      </c>
    </row>
    <row r="165" spans="1:39" hidden="1" x14ac:dyDescent="0.45">
      <c r="A165" t="s">
        <v>714</v>
      </c>
      <c r="B165">
        <v>2019</v>
      </c>
      <c r="C165" t="s">
        <v>83</v>
      </c>
      <c r="D165" t="str">
        <f>VLOOKUP(C165, ids!$A$2:$B$37,2,FALSE)</f>
        <v>New Orleans Saints</v>
      </c>
      <c r="E165">
        <f>VLOOKUP('full data'!$A165, Sheet11!$A$2:$AF$799, MATCH('full data'!E$1, Sheet11!$A$1:$AF$1, 0), FALSE)</f>
        <v>16</v>
      </c>
      <c r="F165">
        <f>VLOOKUP('full data'!$A165, Sheet11!$A$2:$AF$799, MATCH('full data'!F$1, Sheet11!$A$1:$AF$1, 0), FALSE)</f>
        <v>7.1353929959402116</v>
      </c>
      <c r="G165">
        <f>VLOOKUP('full data'!$A165, Sheet11!$A$2:$AF$799, MATCH('full data'!G$1, Sheet11!$A$1:$AF$1, 0), FALSE)</f>
        <v>-1.995574825996371</v>
      </c>
      <c r="H165">
        <f>VLOOKUP('full data'!$A165, Sheet11!$A$2:$AF$799, MATCH('full data'!H$1, Sheet11!$A$1:$AF$1, 0), FALSE)</f>
        <v>10.76871903321474</v>
      </c>
      <c r="I165">
        <f>VLOOKUP('full data'!$A165, Sheet11!$A$2:$AF$799, MATCH('full data'!I$1, Sheet11!$A$1:$AF$1, 0), FALSE)</f>
        <v>64.75</v>
      </c>
      <c r="J165">
        <f>VLOOKUP('full data'!$A165, Sheet11!$A$2:$AF$799, MATCH('full data'!J$1, Sheet11!$A$1:$AF$1, 0), FALSE)</f>
        <v>0.88888888888888884</v>
      </c>
      <c r="K165">
        <f>VLOOKUP('full data'!$A165, Sheet11!$A$2:$AF$799, MATCH('full data'!K$1, Sheet11!$A$1:$AF$1, 0), FALSE)</f>
        <v>-11.6875</v>
      </c>
      <c r="L165">
        <f>VLOOKUP('full data'!$A165, Sheet11!$A$2:$AF$799, MATCH('full data'!L$1, Sheet11!$A$1:$AF$1, 0), FALSE)</f>
        <v>0.375</v>
      </c>
      <c r="M165">
        <f>VLOOKUP('full data'!$A165, Sheet11!$A$2:$AF$799, MATCH('full data'!M$1, Sheet11!$A$1:$AF$1, 0), FALSE)</f>
        <v>0.625</v>
      </c>
      <c r="N165">
        <f>VLOOKUP('full data'!$A165, Sheet11!$A$2:$AF$799, MATCH('full data'!N$1, Sheet11!$A$1:$AF$1, 0), FALSE)</f>
        <v>0.8125</v>
      </c>
      <c r="O165">
        <f>VLOOKUP('full data'!$A165, Sheet11!$A$2:$AF$799, MATCH('full data'!O$1, Sheet11!$A$1:$AF$1, 0), FALSE)</f>
        <v>20.1875</v>
      </c>
      <c r="P165">
        <f>VLOOKUP('full data'!$A165, Sheet11!$A$2:$AF$799, MATCH('full data'!P$1, Sheet11!$A$1:$AF$1, 0), FALSE)</f>
        <v>0.4375</v>
      </c>
      <c r="Q165">
        <f>VLOOKUP('full data'!$A165, Sheet11!$A$2:$AF$799, MATCH('full data'!Q$1, Sheet11!$A$1:$AF$1, 0), FALSE)</f>
        <v>1.4375</v>
      </c>
      <c r="R165">
        <f>VLOOKUP('full data'!$A165, Sheet11!$A$2:$AF$799, MATCH('full data'!R$1, Sheet11!$A$1:$AF$1, 0), FALSE)</f>
        <v>13</v>
      </c>
      <c r="S165">
        <f>VLOOKUP('full data'!$A165, Sheet11!$A$2:$AF$799, MATCH('full data'!S$1, Sheet11!$A$1:$AF$1, 0), FALSE)</f>
        <v>3</v>
      </c>
      <c r="T165">
        <f>VLOOKUP('full data'!$A165, Sheet11!$A$2:$AF$799, MATCH('full data'!T$1, Sheet11!$A$1:$AF$1, 0), FALSE)</f>
        <v>0</v>
      </c>
      <c r="U165">
        <f>VLOOKUP('full data'!$A165, Sheet11!$A$2:$AF$799, MATCH('full data'!U$1, Sheet11!$A$1:$AF$1, 0), FALSE)</f>
        <v>0.8125</v>
      </c>
      <c r="V165">
        <f>VLOOKUP('full data'!$A165, Sheet11!$A$2:$AF$799, MATCH('full data'!V$1, Sheet11!$A$1:$AF$1, 0), FALSE)</f>
        <v>0.45913461538461542</v>
      </c>
      <c r="W165">
        <f>VLOOKUP('full data'!$A165, Sheet11!$A$2:$AF$799, MATCH('full data'!W$1, Sheet11!$A$1:$AF$1, 0), FALSE)</f>
        <v>0.486328125</v>
      </c>
      <c r="X165" t="str">
        <f>VLOOKUP('full data'!$A165, Sheet11!$A$2:$AF$799, MATCH('full data'!X$1, Sheet11!$A$1:$AF$1, 0), FALSE)</f>
        <v>3</v>
      </c>
      <c r="Y165">
        <f>VLOOKUP('full data'!$A165, Sheet11!$A$2:$AF$799, MATCH('full data'!Y$1, Sheet11!$A$1:$AF$1, 0), FALSE)</f>
        <v>1</v>
      </c>
      <c r="Z165" t="str">
        <f>VLOOKUP('full data'!$A165, Sheet11!$A$2:$AF$799, MATCH('full data'!Z$1, Sheet11!$A$1:$AF$1, 0), FALSE)</f>
        <v>NFC South</v>
      </c>
      <c r="AA165" t="s">
        <v>892</v>
      </c>
      <c r="AB165">
        <f>VLOOKUP('full data'!$A165, Sheet11!$A$2:$AF$799, MATCH('full data'!AB$1, Sheet11!$A$1:$AF$1, 0), FALSE)</f>
        <v>0.1333333333333333</v>
      </c>
      <c r="AC165">
        <f>VLOOKUP('full data'!$A165, Sheet11!$A$2:$AF$799, MATCH('full data'!AC$1, Sheet11!$A$1:$AF$1, 0), FALSE)</f>
        <v>0.25423728813559321</v>
      </c>
      <c r="AD165" t="str">
        <f>VLOOKUP('full data'!$A165, Sheet11!$A$2:$AF$799, MATCH('full data'!AD$1, Sheet11!$A$1:$AF$1, 0), FALSE)</f>
        <v>0</v>
      </c>
      <c r="AE165" t="str">
        <f>VLOOKUP('full data'!$A165, Sheet11!$A$2:$AF$799, MATCH('full data'!AE$1, Sheet11!$A$1:$AF$1, 0), FALSE)</f>
        <v>0</v>
      </c>
      <c r="AF165">
        <f>VLOOKUP('full data'!$A165, Sheet11!$A$2:$AF$799, MATCH('full data'!AF$1, Sheet11!$A$1:$AF$1, 0), FALSE)</f>
        <v>6.25E-2</v>
      </c>
      <c r="AG165">
        <f>VLOOKUP('full data'!$A165, Sheet11!$A$2:$AF$799, MATCH('full data'!AG$1, Sheet11!$A$1:$AF$1, 0), FALSE)</f>
        <v>0.5</v>
      </c>
      <c r="AH165" s="3">
        <f>VLOOKUP('full data'!$A165, Sheet11!$A$2:$AF$799, MATCH('full data'!AH$1, Sheet11!$A$1:$AF$1, 0), FALSE)</f>
        <v>0.27649727824431902</v>
      </c>
      <c r="AI165" s="2">
        <f t="shared" si="2"/>
        <v>0.48364060586841728</v>
      </c>
      <c r="AJ165" s="2">
        <f>AH165/SUMIFS($AH$2:$AH$799, $B$2:$B$799, B165)</f>
        <v>0.1031849647035273</v>
      </c>
      <c r="AK165">
        <f>IF(AJ165=_xlfn.MAXIFS($AJ$2:$AJ$799, $B$2:$B$799, B165, $AA$2:$AA$799, AA165), 1, 0)</f>
        <v>0</v>
      </c>
      <c r="AL165" s="2">
        <f>AJ165-AI165</f>
        <v>-0.38045564116489</v>
      </c>
      <c r="AM165">
        <f>IF(AK165=AE165, 1, 0)</f>
        <v>0</v>
      </c>
    </row>
    <row r="166" spans="1:39" hidden="1" x14ac:dyDescent="0.45">
      <c r="A166" t="s">
        <v>707</v>
      </c>
      <c r="B166">
        <v>2019</v>
      </c>
      <c r="C166" t="s">
        <v>74</v>
      </c>
      <c r="D166" t="str">
        <f>VLOOKUP(C166, ids!$A$2:$B$37,2,FALSE)</f>
        <v>Kansas City Chiefs</v>
      </c>
      <c r="E166">
        <f>VLOOKUP('full data'!$A166, Sheet11!$A$2:$AF$799, MATCH('full data'!E$1, Sheet11!$A$1:$AF$1, 0), FALSE)</f>
        <v>16</v>
      </c>
      <c r="F166">
        <f>VLOOKUP('full data'!$A166, Sheet11!$A$2:$AF$799, MATCH('full data'!F$1, Sheet11!$A$1:$AF$1, 0), FALSE)</f>
        <v>8.9058604299142594</v>
      </c>
      <c r="G166">
        <f>VLOOKUP('full data'!$A166, Sheet11!$A$2:$AF$799, MATCH('full data'!G$1, Sheet11!$A$1:$AF$1, 0), FALSE)</f>
        <v>-1.243223518853225</v>
      </c>
      <c r="H166">
        <f>VLOOKUP('full data'!$A166, Sheet11!$A$2:$AF$799, MATCH('full data'!H$1, Sheet11!$A$1:$AF$1, 0), FALSE)</f>
        <v>11.71801086595848</v>
      </c>
      <c r="I166">
        <f>VLOOKUP('full data'!$A166, Sheet11!$A$2:$AF$799, MATCH('full data'!I$1, Sheet11!$A$1:$AF$1, 0), FALSE)</f>
        <v>64.3125</v>
      </c>
      <c r="J166">
        <f>VLOOKUP('full data'!$A166, Sheet11!$A$2:$AF$799, MATCH('full data'!J$1, Sheet11!$A$1:$AF$1, 0), FALSE)</f>
        <v>0.89473684210526316</v>
      </c>
      <c r="K166">
        <f>VLOOKUP('full data'!$A166, Sheet11!$A$2:$AF$799, MATCH('full data'!K$1, Sheet11!$A$1:$AF$1, 0), FALSE)</f>
        <v>-12</v>
      </c>
      <c r="L166">
        <f>VLOOKUP('full data'!$A166, Sheet11!$A$2:$AF$799, MATCH('full data'!L$1, Sheet11!$A$1:$AF$1, 0), FALSE)</f>
        <v>0.3125</v>
      </c>
      <c r="M166">
        <f>VLOOKUP('full data'!$A166, Sheet11!$A$2:$AF$799, MATCH('full data'!M$1, Sheet11!$A$1:$AF$1, 0), FALSE)</f>
        <v>0.4375</v>
      </c>
      <c r="N166">
        <f>VLOOKUP('full data'!$A166, Sheet11!$A$2:$AF$799, MATCH('full data'!N$1, Sheet11!$A$1:$AF$1, 0), FALSE)</f>
        <v>1</v>
      </c>
      <c r="O166">
        <f>VLOOKUP('full data'!$A166, Sheet11!$A$2:$AF$799, MATCH('full data'!O$1, Sheet11!$A$1:$AF$1, 0), FALSE)</f>
        <v>21.125</v>
      </c>
      <c r="P166">
        <f>VLOOKUP('full data'!$A166, Sheet11!$A$2:$AF$799, MATCH('full data'!P$1, Sheet11!$A$1:$AF$1, 0), FALSE)</f>
        <v>0.625</v>
      </c>
      <c r="Q166">
        <f>VLOOKUP('full data'!$A166, Sheet11!$A$2:$AF$799, MATCH('full data'!Q$1, Sheet11!$A$1:$AF$1, 0), FALSE)</f>
        <v>1.4375</v>
      </c>
      <c r="R166">
        <f>VLOOKUP('full data'!$A166, Sheet11!$A$2:$AF$799, MATCH('full data'!R$1, Sheet11!$A$1:$AF$1, 0), FALSE)</f>
        <v>12</v>
      </c>
      <c r="S166">
        <f>VLOOKUP('full data'!$A166, Sheet11!$A$2:$AF$799, MATCH('full data'!S$1, Sheet11!$A$1:$AF$1, 0), FALSE)</f>
        <v>4</v>
      </c>
      <c r="T166">
        <f>VLOOKUP('full data'!$A166, Sheet11!$A$2:$AF$799, MATCH('full data'!T$1, Sheet11!$A$1:$AF$1, 0), FALSE)</f>
        <v>0</v>
      </c>
      <c r="U166">
        <f>VLOOKUP('full data'!$A166, Sheet11!$A$2:$AF$799, MATCH('full data'!U$1, Sheet11!$A$1:$AF$1, 0), FALSE)</f>
        <v>0.75</v>
      </c>
      <c r="V166">
        <f>VLOOKUP('full data'!$A166, Sheet11!$A$2:$AF$799, MATCH('full data'!V$1, Sheet11!$A$1:$AF$1, 0), FALSE)</f>
        <v>0.4765625</v>
      </c>
      <c r="W166">
        <f>VLOOKUP('full data'!$A166, Sheet11!$A$2:$AF$799, MATCH('full data'!W$1, Sheet11!$A$1:$AF$1, 0), FALSE)</f>
        <v>0.509765625</v>
      </c>
      <c r="X166" t="str">
        <f>VLOOKUP('full data'!$A166, Sheet11!$A$2:$AF$799, MATCH('full data'!X$1, Sheet11!$A$1:$AF$1, 0), FALSE)</f>
        <v>2</v>
      </c>
      <c r="Y166">
        <f>VLOOKUP('full data'!$A166, Sheet11!$A$2:$AF$799, MATCH('full data'!Y$1, Sheet11!$A$1:$AF$1, 0), FALSE)</f>
        <v>1</v>
      </c>
      <c r="Z166" t="str">
        <f>VLOOKUP('full data'!$A166, Sheet11!$A$2:$AF$799, MATCH('full data'!Z$1, Sheet11!$A$1:$AF$1, 0), FALSE)</f>
        <v>AFC West</v>
      </c>
      <c r="AA166" t="s">
        <v>891</v>
      </c>
      <c r="AB166">
        <f>VLOOKUP('full data'!$A166, Sheet11!$A$2:$AF$799, MATCH('full data'!AB$1, Sheet11!$A$1:$AF$1, 0), FALSE)</f>
        <v>0.22068965517241379</v>
      </c>
      <c r="AC166">
        <f>VLOOKUP('full data'!$A166, Sheet11!$A$2:$AF$799, MATCH('full data'!AC$1, Sheet11!$A$1:$AF$1, 0), FALSE)</f>
        <v>0.1901408450704225</v>
      </c>
      <c r="AD166" t="str">
        <f>VLOOKUP('full data'!$A166, Sheet11!$A$2:$AF$799, MATCH('full data'!AD$1, Sheet11!$A$1:$AF$1, 0), FALSE)</f>
        <v>1</v>
      </c>
      <c r="AE166" t="str">
        <f>VLOOKUP('full data'!$A166, Sheet11!$A$2:$AF$799, MATCH('full data'!AE$1, Sheet11!$A$1:$AF$1, 0), FALSE)</f>
        <v>1</v>
      </c>
      <c r="AF166">
        <f>VLOOKUP('full data'!$A166, Sheet11!$A$2:$AF$799, MATCH('full data'!AF$1, Sheet11!$A$1:$AF$1, 0), FALSE)</f>
        <v>0.3125</v>
      </c>
      <c r="AG166">
        <f>VLOOKUP('full data'!$A166, Sheet11!$A$2:$AF$799, MATCH('full data'!AG$1, Sheet11!$A$1:$AF$1, 0), FALSE)</f>
        <v>9.5</v>
      </c>
      <c r="AH166" s="3">
        <f>VLOOKUP('full data'!$A166, Sheet11!$A$2:$AF$799, MATCH('full data'!AH$1, Sheet11!$A$1:$AF$1, 0), FALSE)</f>
        <v>0.2493545780078277</v>
      </c>
      <c r="AI166" s="2">
        <f t="shared" si="2"/>
        <v>0.57869837987821482</v>
      </c>
      <c r="AJ166" s="2">
        <f>AH166/SUMIFS($AH$2:$AH$799, $B$2:$B$799, B166)</f>
        <v>9.3055683924907831E-2</v>
      </c>
      <c r="AK166">
        <f>IF(AJ166=_xlfn.MAXIFS($AJ$2:$AJ$799, $B$2:$B$799, B166, $AA$2:$AA$799, AA166), 1, 0)</f>
        <v>0</v>
      </c>
      <c r="AL166" s="2">
        <f>AJ166-AI166</f>
        <v>-0.485642695953307</v>
      </c>
      <c r="AM166">
        <f>IF(AK166=AE166, 1, 0)</f>
        <v>0</v>
      </c>
    </row>
    <row r="167" spans="1:39" hidden="1" x14ac:dyDescent="0.45">
      <c r="A167" t="s">
        <v>713</v>
      </c>
      <c r="B167">
        <v>2019</v>
      </c>
      <c r="C167" t="s">
        <v>81</v>
      </c>
      <c r="D167" t="str">
        <f>VLOOKUP(C167, ids!$A$2:$B$37,2,FALSE)</f>
        <v>New England Patriots</v>
      </c>
      <c r="E167">
        <f>VLOOKUP('full data'!$A167, Sheet11!$A$2:$AF$799, MATCH('full data'!E$1, Sheet11!$A$1:$AF$1, 0), FALSE)</f>
        <v>16</v>
      </c>
      <c r="F167">
        <f>VLOOKUP('full data'!$A167, Sheet11!$A$2:$AF$799, MATCH('full data'!F$1, Sheet11!$A$1:$AF$1, 0), FALSE)</f>
        <v>1.8117457428678641</v>
      </c>
      <c r="G167">
        <f>VLOOKUP('full data'!$A167, Sheet11!$A$2:$AF$799, MATCH('full data'!G$1, Sheet11!$A$1:$AF$1, 0), FALSE)</f>
        <v>-1.8680579391446419</v>
      </c>
      <c r="H167">
        <f>VLOOKUP('full data'!$A167, Sheet11!$A$2:$AF$799, MATCH('full data'!H$1, Sheet11!$A$1:$AF$1, 0), FALSE)</f>
        <v>5.9979974735574224</v>
      </c>
      <c r="I167">
        <f>VLOOKUP('full data'!$A167, Sheet11!$A$2:$AF$799, MATCH('full data'!I$1, Sheet11!$A$1:$AF$1, 0), FALSE)</f>
        <v>51.75</v>
      </c>
      <c r="J167">
        <f>VLOOKUP('full data'!$A167, Sheet11!$A$2:$AF$799, MATCH('full data'!J$1, Sheet11!$A$1:$AF$1, 0), FALSE)</f>
        <v>0.79411764705882348</v>
      </c>
      <c r="K167">
        <f>VLOOKUP('full data'!$A167, Sheet11!$A$2:$AF$799, MATCH('full data'!K$1, Sheet11!$A$1:$AF$1, 0), FALSE)</f>
        <v>-12</v>
      </c>
      <c r="L167">
        <f>VLOOKUP('full data'!$A167, Sheet11!$A$2:$AF$799, MATCH('full data'!L$1, Sheet11!$A$1:$AF$1, 0), FALSE)</f>
        <v>0.5625</v>
      </c>
      <c r="M167">
        <f>VLOOKUP('full data'!$A167, Sheet11!$A$2:$AF$799, MATCH('full data'!M$1, Sheet11!$A$1:$AF$1, 0), FALSE)</f>
        <v>0.6875</v>
      </c>
      <c r="N167">
        <f>VLOOKUP('full data'!$A167, Sheet11!$A$2:$AF$799, MATCH('full data'!N$1, Sheet11!$A$1:$AF$1, 0), FALSE)</f>
        <v>1.5625</v>
      </c>
      <c r="O167">
        <f>VLOOKUP('full data'!$A167, Sheet11!$A$2:$AF$799, MATCH('full data'!O$1, Sheet11!$A$1:$AF$1, 0), FALSE)</f>
        <v>20.375</v>
      </c>
      <c r="P167">
        <f>VLOOKUP('full data'!$A167, Sheet11!$A$2:$AF$799, MATCH('full data'!P$1, Sheet11!$A$1:$AF$1, 0), FALSE)</f>
        <v>0.6875</v>
      </c>
      <c r="Q167">
        <f>VLOOKUP('full data'!$A167, Sheet11!$A$2:$AF$799, MATCH('full data'!Q$1, Sheet11!$A$1:$AF$1, 0), FALSE)</f>
        <v>2.25</v>
      </c>
      <c r="R167">
        <f>VLOOKUP('full data'!$A167, Sheet11!$A$2:$AF$799, MATCH('full data'!R$1, Sheet11!$A$1:$AF$1, 0), FALSE)</f>
        <v>12</v>
      </c>
      <c r="S167">
        <f>VLOOKUP('full data'!$A167, Sheet11!$A$2:$AF$799, MATCH('full data'!S$1, Sheet11!$A$1:$AF$1, 0), FALSE)</f>
        <v>4</v>
      </c>
      <c r="T167">
        <f>VLOOKUP('full data'!$A167, Sheet11!$A$2:$AF$799, MATCH('full data'!T$1, Sheet11!$A$1:$AF$1, 0), FALSE)</f>
        <v>0</v>
      </c>
      <c r="U167">
        <f>VLOOKUP('full data'!$A167, Sheet11!$A$2:$AF$799, MATCH('full data'!U$1, Sheet11!$A$1:$AF$1, 0), FALSE)</f>
        <v>0.75</v>
      </c>
      <c r="V167">
        <f>VLOOKUP('full data'!$A167, Sheet11!$A$2:$AF$799, MATCH('full data'!V$1, Sheet11!$A$1:$AF$1, 0), FALSE)</f>
        <v>0.41145833333333331</v>
      </c>
      <c r="W167">
        <f>VLOOKUP('full data'!$A167, Sheet11!$A$2:$AF$799, MATCH('full data'!W$1, Sheet11!$A$1:$AF$1, 0), FALSE)</f>
        <v>0.46875</v>
      </c>
      <c r="X167" t="str">
        <f>VLOOKUP('full data'!$A167, Sheet11!$A$2:$AF$799, MATCH('full data'!X$1, Sheet11!$A$1:$AF$1, 0), FALSE)</f>
        <v>3</v>
      </c>
      <c r="Y167">
        <f>VLOOKUP('full data'!$A167, Sheet11!$A$2:$AF$799, MATCH('full data'!Y$1, Sheet11!$A$1:$AF$1, 0), FALSE)</f>
        <v>1</v>
      </c>
      <c r="Z167" t="str">
        <f>VLOOKUP('full data'!$A167, Sheet11!$A$2:$AF$799, MATCH('full data'!Z$1, Sheet11!$A$1:$AF$1, 0), FALSE)</f>
        <v>AFC East</v>
      </c>
      <c r="AA167" t="s">
        <v>891</v>
      </c>
      <c r="AB167">
        <f>VLOOKUP('full data'!$A167, Sheet11!$A$2:$AF$799, MATCH('full data'!AB$1, Sheet11!$A$1:$AF$1, 0), FALSE)</f>
        <v>0.1730769230769231</v>
      </c>
      <c r="AC167">
        <f>VLOOKUP('full data'!$A167, Sheet11!$A$2:$AF$799, MATCH('full data'!AC$1, Sheet11!$A$1:$AF$1, 0), FALSE)</f>
        <v>0.1864406779661017</v>
      </c>
      <c r="AD167" t="str">
        <f>VLOOKUP('full data'!$A167, Sheet11!$A$2:$AF$799, MATCH('full data'!AD$1, Sheet11!$A$1:$AF$1, 0), FALSE)</f>
        <v>0</v>
      </c>
      <c r="AE167" t="str">
        <f>VLOOKUP('full data'!$A167, Sheet11!$A$2:$AF$799, MATCH('full data'!AE$1, Sheet11!$A$1:$AF$1, 0), FALSE)</f>
        <v>0</v>
      </c>
      <c r="AF167">
        <f>VLOOKUP('full data'!$A167, Sheet11!$A$2:$AF$799, MATCH('full data'!AF$1, Sheet11!$A$1:$AF$1, 0), FALSE)</f>
        <v>0.125</v>
      </c>
      <c r="AG167">
        <f>VLOOKUP('full data'!$A167, Sheet11!$A$2:$AF$799, MATCH('full data'!AG$1, Sheet11!$A$1:$AF$1, 0), FALSE)</f>
        <v>0.5</v>
      </c>
      <c r="AH167" s="3">
        <f>VLOOKUP('full data'!$A167, Sheet11!$A$2:$AF$799, MATCH('full data'!AH$1, Sheet11!$A$1:$AF$1, 0), FALSE)</f>
        <v>0.18354949135377899</v>
      </c>
      <c r="AI167" s="2">
        <f t="shared" si="2"/>
        <v>0.57869837987821482</v>
      </c>
      <c r="AJ167" s="2">
        <f>AH167/SUMIFS($AH$2:$AH$799, $B$2:$B$799, B167)</f>
        <v>6.8498134618000389E-2</v>
      </c>
      <c r="AK167">
        <f>IF(AJ167=_xlfn.MAXIFS($AJ$2:$AJ$799, $B$2:$B$799, B167, $AA$2:$AA$799, AA167), 1, 0)</f>
        <v>0</v>
      </c>
      <c r="AL167" s="2">
        <f>AJ167-AI167</f>
        <v>-0.51020024526021446</v>
      </c>
      <c r="AM167">
        <f>IF(AK167=AE167, 1, 0)</f>
        <v>0</v>
      </c>
    </row>
    <row r="168" spans="1:39" hidden="1" x14ac:dyDescent="0.45">
      <c r="A168" t="s">
        <v>719</v>
      </c>
      <c r="B168">
        <v>2019</v>
      </c>
      <c r="C168" t="s">
        <v>98</v>
      </c>
      <c r="D168" t="str">
        <f>VLOOKUP(C168, ids!$A$2:$B$37,2,FALSE)</f>
        <v>Seattle Seahawks</v>
      </c>
      <c r="E168">
        <f>VLOOKUP('full data'!$A168, Sheet11!$A$2:$AF$799, MATCH('full data'!E$1, Sheet11!$A$1:$AF$1, 0), FALSE)</f>
        <v>16</v>
      </c>
      <c r="F168">
        <f>VLOOKUP('full data'!$A168, Sheet11!$A$2:$AF$799, MATCH('full data'!F$1, Sheet11!$A$1:$AF$1, 0), FALSE)</f>
        <v>5.3140590542023709</v>
      </c>
      <c r="G168">
        <f>VLOOKUP('full data'!$A168, Sheet11!$A$2:$AF$799, MATCH('full data'!G$1, Sheet11!$A$1:$AF$1, 0), FALSE)</f>
        <v>-2.659507982862555</v>
      </c>
      <c r="H168">
        <f>VLOOKUP('full data'!$A168, Sheet11!$A$2:$AF$799, MATCH('full data'!H$1, Sheet11!$A$1:$AF$1, 0), FALSE)</f>
        <v>8.9909679698469507</v>
      </c>
      <c r="I168">
        <f>VLOOKUP('full data'!$A168, Sheet11!$A$2:$AF$799, MATCH('full data'!I$1, Sheet11!$A$1:$AF$1, 0), FALSE)</f>
        <v>55.125</v>
      </c>
      <c r="J168">
        <f>VLOOKUP('full data'!$A168, Sheet11!$A$2:$AF$799, MATCH('full data'!J$1, Sheet11!$A$1:$AF$1, 0), FALSE)</f>
        <v>0.8214285714285714</v>
      </c>
      <c r="K168">
        <f>VLOOKUP('full data'!$A168, Sheet11!$A$2:$AF$799, MATCH('full data'!K$1, Sheet11!$A$1:$AF$1, 0), FALSE)</f>
        <v>-19.9375</v>
      </c>
      <c r="L168">
        <f>VLOOKUP('full data'!$A168, Sheet11!$A$2:$AF$799, MATCH('full data'!L$1, Sheet11!$A$1:$AF$1, 0), FALSE)</f>
        <v>0.375</v>
      </c>
      <c r="M168">
        <f>VLOOKUP('full data'!$A168, Sheet11!$A$2:$AF$799, MATCH('full data'!M$1, Sheet11!$A$1:$AF$1, 0), FALSE)</f>
        <v>1</v>
      </c>
      <c r="N168">
        <f>VLOOKUP('full data'!$A168, Sheet11!$A$2:$AF$799, MATCH('full data'!N$1, Sheet11!$A$1:$AF$1, 0), FALSE)</f>
        <v>1</v>
      </c>
      <c r="O168">
        <f>VLOOKUP('full data'!$A168, Sheet11!$A$2:$AF$799, MATCH('full data'!O$1, Sheet11!$A$1:$AF$1, 0), FALSE)</f>
        <v>11.5</v>
      </c>
      <c r="P168">
        <f>VLOOKUP('full data'!$A168, Sheet11!$A$2:$AF$799, MATCH('full data'!P$1, Sheet11!$A$1:$AF$1, 0), FALSE)</f>
        <v>0.8125</v>
      </c>
      <c r="Q168">
        <f>VLOOKUP('full data'!$A168, Sheet11!$A$2:$AF$799, MATCH('full data'!Q$1, Sheet11!$A$1:$AF$1, 0), FALSE)</f>
        <v>2</v>
      </c>
      <c r="R168">
        <f>VLOOKUP('full data'!$A168, Sheet11!$A$2:$AF$799, MATCH('full data'!R$1, Sheet11!$A$1:$AF$1, 0), FALSE)</f>
        <v>11</v>
      </c>
      <c r="S168">
        <f>VLOOKUP('full data'!$A168, Sheet11!$A$2:$AF$799, MATCH('full data'!S$1, Sheet11!$A$1:$AF$1, 0), FALSE)</f>
        <v>5</v>
      </c>
      <c r="T168">
        <f>VLOOKUP('full data'!$A168, Sheet11!$A$2:$AF$799, MATCH('full data'!T$1, Sheet11!$A$1:$AF$1, 0), FALSE)</f>
        <v>0</v>
      </c>
      <c r="U168">
        <f>VLOOKUP('full data'!$A168, Sheet11!$A$2:$AF$799, MATCH('full data'!U$1, Sheet11!$A$1:$AF$1, 0), FALSE)</f>
        <v>0.6875</v>
      </c>
      <c r="V168">
        <f>VLOOKUP('full data'!$A168, Sheet11!$A$2:$AF$799, MATCH('full data'!V$1, Sheet11!$A$1:$AF$1, 0), FALSE)</f>
        <v>0.46306818181818182</v>
      </c>
      <c r="W168">
        <f>VLOOKUP('full data'!$A168, Sheet11!$A$2:$AF$799, MATCH('full data'!W$1, Sheet11!$A$1:$AF$1, 0), FALSE)</f>
        <v>0.53125</v>
      </c>
      <c r="X168" t="str">
        <f>VLOOKUP('full data'!$A168, Sheet11!$A$2:$AF$799, MATCH('full data'!X$1, Sheet11!$A$1:$AF$1, 0), FALSE)</f>
        <v>5</v>
      </c>
      <c r="Y168">
        <f>VLOOKUP('full data'!$A168, Sheet11!$A$2:$AF$799, MATCH('full data'!Y$1, Sheet11!$A$1:$AF$1, 0), FALSE)</f>
        <v>2</v>
      </c>
      <c r="Z168" t="str">
        <f>VLOOKUP('full data'!$A168, Sheet11!$A$2:$AF$799, MATCH('full data'!Z$1, Sheet11!$A$1:$AF$1, 0), FALSE)</f>
        <v>NFC West</v>
      </c>
      <c r="AA168" t="s">
        <v>892</v>
      </c>
      <c r="AB168">
        <f>VLOOKUP('full data'!$A168, Sheet11!$A$2:$AF$799, MATCH('full data'!AB$1, Sheet11!$A$1:$AF$1, 0), FALSE)</f>
        <v>0.20560747663551401</v>
      </c>
      <c r="AC168">
        <f>VLOOKUP('full data'!$A168, Sheet11!$A$2:$AF$799, MATCH('full data'!AC$1, Sheet11!$A$1:$AF$1, 0), FALSE)</f>
        <v>0.20370370370370369</v>
      </c>
      <c r="AD168" t="str">
        <f>VLOOKUP('full data'!$A168, Sheet11!$A$2:$AF$799, MATCH('full data'!AD$1, Sheet11!$A$1:$AF$1, 0), FALSE)</f>
        <v>0</v>
      </c>
      <c r="AE168" t="str">
        <f>VLOOKUP('full data'!$A168, Sheet11!$A$2:$AF$799, MATCH('full data'!AE$1, Sheet11!$A$1:$AF$1, 0), FALSE)</f>
        <v>0</v>
      </c>
      <c r="AF168">
        <f>VLOOKUP('full data'!$A168, Sheet11!$A$2:$AF$799, MATCH('full data'!AF$1, Sheet11!$A$1:$AF$1, 0), FALSE)</f>
        <v>0.4375</v>
      </c>
      <c r="AG168">
        <f>VLOOKUP('full data'!$A168, Sheet11!$A$2:$AF$799, MATCH('full data'!AG$1, Sheet11!$A$1:$AF$1, 0), FALSE)</f>
        <v>0.5</v>
      </c>
      <c r="AH168" s="3">
        <f>VLOOKUP('full data'!$A168, Sheet11!$A$2:$AF$799, MATCH('full data'!AH$1, Sheet11!$A$1:$AF$1, 0), FALSE)</f>
        <v>0.1034040179646772</v>
      </c>
      <c r="AI168" s="2">
        <f t="shared" si="2"/>
        <v>0.48364060586841728</v>
      </c>
      <c r="AJ168" s="2">
        <f>AH168/SUMIFS($AH$2:$AH$799, $B$2:$B$799, B168)</f>
        <v>3.8588951079873215E-2</v>
      </c>
      <c r="AK168">
        <f>IF(AJ168=_xlfn.MAXIFS($AJ$2:$AJ$799, $B$2:$B$799, B168, $AA$2:$AA$799, AA168), 1, 0)</f>
        <v>0</v>
      </c>
      <c r="AL168" s="2">
        <f>AJ168-AI168</f>
        <v>-0.44505165478854408</v>
      </c>
      <c r="AM168">
        <f>IF(AK168=AE168, 1, 0)</f>
        <v>0</v>
      </c>
    </row>
    <row r="169" spans="1:39" hidden="1" x14ac:dyDescent="0.45">
      <c r="A169" t="s">
        <v>695</v>
      </c>
      <c r="B169">
        <v>2019</v>
      </c>
      <c r="C169" t="s">
        <v>45</v>
      </c>
      <c r="D169" t="str">
        <f>VLOOKUP(C169, ids!$A$2:$B$37,2,FALSE)</f>
        <v>Buffalo Bills</v>
      </c>
      <c r="E169">
        <f>VLOOKUP('full data'!$A169, Sheet11!$A$2:$AF$799, MATCH('full data'!E$1, Sheet11!$A$1:$AF$1, 0), FALSE)</f>
        <v>16</v>
      </c>
      <c r="F169">
        <f>VLOOKUP('full data'!$A169, Sheet11!$A$2:$AF$799, MATCH('full data'!F$1, Sheet11!$A$1:$AF$1, 0), FALSE)</f>
        <v>-1.2021523757685719</v>
      </c>
      <c r="G169">
        <f>VLOOKUP('full data'!$A169, Sheet11!$A$2:$AF$799, MATCH('full data'!G$1, Sheet11!$A$1:$AF$1, 0), FALSE)</f>
        <v>-1.1281340801979149</v>
      </c>
      <c r="H169">
        <f>VLOOKUP('full data'!$A169, Sheet11!$A$2:$AF$799, MATCH('full data'!H$1, Sheet11!$A$1:$AF$1, 0), FALSE)</f>
        <v>4.4024751017832271</v>
      </c>
      <c r="I169">
        <f>VLOOKUP('full data'!$A169, Sheet11!$A$2:$AF$799, MATCH('full data'!I$1, Sheet11!$A$1:$AF$1, 0), FALSE)</f>
        <v>57.9375</v>
      </c>
      <c r="J169">
        <f>VLOOKUP('full data'!$A169, Sheet11!$A$2:$AF$799, MATCH('full data'!J$1, Sheet11!$A$1:$AF$1, 0), FALSE)</f>
        <v>0.7857142857142857</v>
      </c>
      <c r="K169">
        <f>VLOOKUP('full data'!$A169, Sheet11!$A$2:$AF$799, MATCH('full data'!K$1, Sheet11!$A$1:$AF$1, 0), FALSE)</f>
        <v>-15.4375</v>
      </c>
      <c r="L169">
        <f>VLOOKUP('full data'!$A169, Sheet11!$A$2:$AF$799, MATCH('full data'!L$1, Sheet11!$A$1:$AF$1, 0), FALSE)</f>
        <v>0.75</v>
      </c>
      <c r="M169">
        <f>VLOOKUP('full data'!$A169, Sheet11!$A$2:$AF$799, MATCH('full data'!M$1, Sheet11!$A$1:$AF$1, 0), FALSE)</f>
        <v>0.5625</v>
      </c>
      <c r="N169">
        <f>VLOOKUP('full data'!$A169, Sheet11!$A$2:$AF$799, MATCH('full data'!N$1, Sheet11!$A$1:$AF$1, 0), FALSE)</f>
        <v>0.875</v>
      </c>
      <c r="O169">
        <f>VLOOKUP('full data'!$A169, Sheet11!$A$2:$AF$799, MATCH('full data'!O$1, Sheet11!$A$1:$AF$1, 0), FALSE)</f>
        <v>18.625</v>
      </c>
      <c r="P169">
        <f>VLOOKUP('full data'!$A169, Sheet11!$A$2:$AF$799, MATCH('full data'!P$1, Sheet11!$A$1:$AF$1, 0), FALSE)</f>
        <v>1.1875</v>
      </c>
      <c r="Q169">
        <f>VLOOKUP('full data'!$A169, Sheet11!$A$2:$AF$799, MATCH('full data'!Q$1, Sheet11!$A$1:$AF$1, 0), FALSE)</f>
        <v>1.4375</v>
      </c>
      <c r="R169">
        <f>VLOOKUP('full data'!$A169, Sheet11!$A$2:$AF$799, MATCH('full data'!R$1, Sheet11!$A$1:$AF$1, 0), FALSE)</f>
        <v>10</v>
      </c>
      <c r="S169">
        <f>VLOOKUP('full data'!$A169, Sheet11!$A$2:$AF$799, MATCH('full data'!S$1, Sheet11!$A$1:$AF$1, 0), FALSE)</f>
        <v>6</v>
      </c>
      <c r="T169">
        <f>VLOOKUP('full data'!$A169, Sheet11!$A$2:$AF$799, MATCH('full data'!T$1, Sheet11!$A$1:$AF$1, 0), FALSE)</f>
        <v>0</v>
      </c>
      <c r="U169">
        <f>VLOOKUP('full data'!$A169, Sheet11!$A$2:$AF$799, MATCH('full data'!U$1, Sheet11!$A$1:$AF$1, 0), FALSE)</f>
        <v>0.625</v>
      </c>
      <c r="V169">
        <f>VLOOKUP('full data'!$A169, Sheet11!$A$2:$AF$799, MATCH('full data'!V$1, Sheet11!$A$1:$AF$1, 0), FALSE)</f>
        <v>0.36249999999999999</v>
      </c>
      <c r="W169">
        <f>VLOOKUP('full data'!$A169, Sheet11!$A$2:$AF$799, MATCH('full data'!W$1, Sheet11!$A$1:$AF$1, 0), FALSE)</f>
        <v>0.4609375</v>
      </c>
      <c r="X169" t="str">
        <f>VLOOKUP('full data'!$A169, Sheet11!$A$2:$AF$799, MATCH('full data'!X$1, Sheet11!$A$1:$AF$1, 0), FALSE)</f>
        <v>5</v>
      </c>
      <c r="Y169">
        <f>VLOOKUP('full data'!$A169, Sheet11!$A$2:$AF$799, MATCH('full data'!Y$1, Sheet11!$A$1:$AF$1, 0), FALSE)</f>
        <v>2</v>
      </c>
      <c r="Z169" t="str">
        <f>VLOOKUP('full data'!$A169, Sheet11!$A$2:$AF$799, MATCH('full data'!Z$1, Sheet11!$A$1:$AF$1, 0), FALSE)</f>
        <v>AFC East</v>
      </c>
      <c r="AA169" t="s">
        <v>891</v>
      </c>
      <c r="AB169">
        <f>VLOOKUP('full data'!$A169, Sheet11!$A$2:$AF$799, MATCH('full data'!AB$1, Sheet11!$A$1:$AF$1, 0), FALSE)</f>
        <v>0.25806451612903231</v>
      </c>
      <c r="AC169">
        <f>VLOOKUP('full data'!$A169, Sheet11!$A$2:$AF$799, MATCH('full data'!AC$1, Sheet11!$A$1:$AF$1, 0), FALSE)</f>
        <v>0.2142857142857143</v>
      </c>
      <c r="AD169" t="str">
        <f>VLOOKUP('full data'!$A169, Sheet11!$A$2:$AF$799, MATCH('full data'!AD$1, Sheet11!$A$1:$AF$1, 0), FALSE)</f>
        <v>0</v>
      </c>
      <c r="AE169" t="str">
        <f>VLOOKUP('full data'!$A169, Sheet11!$A$2:$AF$799, MATCH('full data'!AE$1, Sheet11!$A$1:$AF$1, 0), FALSE)</f>
        <v>0</v>
      </c>
      <c r="AF169">
        <f>VLOOKUP('full data'!$A169, Sheet11!$A$2:$AF$799, MATCH('full data'!AF$1, Sheet11!$A$1:$AF$1, 0), FALSE)</f>
        <v>0.4375</v>
      </c>
      <c r="AG169">
        <f>VLOOKUP('full data'!$A169, Sheet11!$A$2:$AF$799, MATCH('full data'!AG$1, Sheet11!$A$1:$AF$1, 0), FALSE)</f>
        <v>0.5</v>
      </c>
      <c r="AH169" s="3">
        <f>VLOOKUP('full data'!$A169, Sheet11!$A$2:$AF$799, MATCH('full data'!AH$1, Sheet11!$A$1:$AF$1, 0), FALSE)</f>
        <v>7.8716573050511898E-2</v>
      </c>
      <c r="AI169" s="2">
        <f t="shared" si="2"/>
        <v>0.57869837987821482</v>
      </c>
      <c r="AJ169" s="2">
        <f>AH169/SUMIFS($AH$2:$AH$799, $B$2:$B$799, B169)</f>
        <v>2.9375937670614603E-2</v>
      </c>
      <c r="AK169">
        <f>IF(AJ169=_xlfn.MAXIFS($AJ$2:$AJ$799, $B$2:$B$799, B169, $AA$2:$AA$799, AA169), 1, 0)</f>
        <v>0</v>
      </c>
      <c r="AL169" s="2">
        <f>AJ169-AI169</f>
        <v>-0.54932244220760018</v>
      </c>
      <c r="AM169">
        <f>IF(AK169=AE169, 1, 0)</f>
        <v>0</v>
      </c>
    </row>
    <row r="170" spans="1:39" hidden="1" x14ac:dyDescent="0.45">
      <c r="A170" t="s">
        <v>712</v>
      </c>
      <c r="B170">
        <v>2019</v>
      </c>
      <c r="C170" t="s">
        <v>79</v>
      </c>
      <c r="D170" t="str">
        <f>VLOOKUP(C170, ids!$A$2:$B$37,2,FALSE)</f>
        <v>Minnesota Vikings</v>
      </c>
      <c r="E170">
        <f>VLOOKUP('full data'!$A170, Sheet11!$A$2:$AF$799, MATCH('full data'!E$1, Sheet11!$A$1:$AF$1, 0), FALSE)</f>
        <v>16</v>
      </c>
      <c r="F170">
        <f>VLOOKUP('full data'!$A170, Sheet11!$A$2:$AF$799, MATCH('full data'!F$1, Sheet11!$A$1:$AF$1, 0), FALSE)</f>
        <v>5.0198532302861762</v>
      </c>
      <c r="G170">
        <f>VLOOKUP('full data'!$A170, Sheet11!$A$2:$AF$799, MATCH('full data'!G$1, Sheet11!$A$1:$AF$1, 0), FALSE)</f>
        <v>-1.486056296168484</v>
      </c>
      <c r="H170">
        <f>VLOOKUP('full data'!$A170, Sheet11!$A$2:$AF$799, MATCH('full data'!H$1, Sheet11!$A$1:$AF$1, 0), FALSE)</f>
        <v>9.1361442201506904</v>
      </c>
      <c r="I170">
        <f>VLOOKUP('full data'!$A170, Sheet11!$A$2:$AF$799, MATCH('full data'!I$1, Sheet11!$A$1:$AF$1, 0), FALSE)</f>
        <v>55.9375</v>
      </c>
      <c r="J170">
        <f>VLOOKUP('full data'!$A170, Sheet11!$A$2:$AF$799, MATCH('full data'!J$1, Sheet11!$A$1:$AF$1, 0), FALSE)</f>
        <v>0.93103448275862066</v>
      </c>
      <c r="K170">
        <f>VLOOKUP('full data'!$A170, Sheet11!$A$2:$AF$799, MATCH('full data'!K$1, Sheet11!$A$1:$AF$1, 0), FALSE)</f>
        <v>-12.875</v>
      </c>
      <c r="L170">
        <f>VLOOKUP('full data'!$A170, Sheet11!$A$2:$AF$799, MATCH('full data'!L$1, Sheet11!$A$1:$AF$1, 0), FALSE)</f>
        <v>0.5</v>
      </c>
      <c r="M170">
        <f>VLOOKUP('full data'!$A170, Sheet11!$A$2:$AF$799, MATCH('full data'!M$1, Sheet11!$A$1:$AF$1, 0), FALSE)</f>
        <v>0.875</v>
      </c>
      <c r="N170">
        <f>VLOOKUP('full data'!$A170, Sheet11!$A$2:$AF$799, MATCH('full data'!N$1, Sheet11!$A$1:$AF$1, 0), FALSE)</f>
        <v>1.0625</v>
      </c>
      <c r="O170">
        <f>VLOOKUP('full data'!$A170, Sheet11!$A$2:$AF$799, MATCH('full data'!O$1, Sheet11!$A$1:$AF$1, 0), FALSE)</f>
        <v>22.625</v>
      </c>
      <c r="P170">
        <f>VLOOKUP('full data'!$A170, Sheet11!$A$2:$AF$799, MATCH('full data'!P$1, Sheet11!$A$1:$AF$1, 0), FALSE)</f>
        <v>0.9375</v>
      </c>
      <c r="Q170">
        <f>VLOOKUP('full data'!$A170, Sheet11!$A$2:$AF$799, MATCH('full data'!Q$1, Sheet11!$A$1:$AF$1, 0), FALSE)</f>
        <v>1.9375</v>
      </c>
      <c r="R170">
        <f>VLOOKUP('full data'!$A170, Sheet11!$A$2:$AF$799, MATCH('full data'!R$1, Sheet11!$A$1:$AF$1, 0), FALSE)</f>
        <v>10</v>
      </c>
      <c r="S170">
        <f>VLOOKUP('full data'!$A170, Sheet11!$A$2:$AF$799, MATCH('full data'!S$1, Sheet11!$A$1:$AF$1, 0), FALSE)</f>
        <v>6</v>
      </c>
      <c r="T170">
        <f>VLOOKUP('full data'!$A170, Sheet11!$A$2:$AF$799, MATCH('full data'!T$1, Sheet11!$A$1:$AF$1, 0), FALSE)</f>
        <v>0</v>
      </c>
      <c r="U170">
        <f>VLOOKUP('full data'!$A170, Sheet11!$A$2:$AF$799, MATCH('full data'!U$1, Sheet11!$A$1:$AF$1, 0), FALSE)</f>
        <v>0.625</v>
      </c>
      <c r="V170">
        <f>VLOOKUP('full data'!$A170, Sheet11!$A$2:$AF$799, MATCH('full data'!V$1, Sheet11!$A$1:$AF$1, 0), FALSE)</f>
        <v>0.35625000000000001</v>
      </c>
      <c r="W170">
        <f>VLOOKUP('full data'!$A170, Sheet11!$A$2:$AF$799, MATCH('full data'!W$1, Sheet11!$A$1:$AF$1, 0), FALSE)</f>
        <v>0.4765625</v>
      </c>
      <c r="X170" t="str">
        <f>VLOOKUP('full data'!$A170, Sheet11!$A$2:$AF$799, MATCH('full data'!X$1, Sheet11!$A$1:$AF$1, 0), FALSE)</f>
        <v>6</v>
      </c>
      <c r="Y170">
        <f>VLOOKUP('full data'!$A170, Sheet11!$A$2:$AF$799, MATCH('full data'!Y$1, Sheet11!$A$1:$AF$1, 0), FALSE)</f>
        <v>2</v>
      </c>
      <c r="Z170" t="str">
        <f>VLOOKUP('full data'!$A170, Sheet11!$A$2:$AF$799, MATCH('full data'!Z$1, Sheet11!$A$1:$AF$1, 0), FALSE)</f>
        <v>NFC North</v>
      </c>
      <c r="AA170" t="s">
        <v>892</v>
      </c>
      <c r="AB170">
        <f>VLOOKUP('full data'!$A170, Sheet11!$A$2:$AF$799, MATCH('full data'!AB$1, Sheet11!$A$1:$AF$1, 0), FALSE)</f>
        <v>0.23333333333333331</v>
      </c>
      <c r="AC170">
        <f>VLOOKUP('full data'!$A170, Sheet11!$A$2:$AF$799, MATCH('full data'!AC$1, Sheet11!$A$1:$AF$1, 0), FALSE)</f>
        <v>0.17073170731707321</v>
      </c>
      <c r="AD170" t="str">
        <f>VLOOKUP('full data'!$A170, Sheet11!$A$2:$AF$799, MATCH('full data'!AD$1, Sheet11!$A$1:$AF$1, 0), FALSE)</f>
        <v>0</v>
      </c>
      <c r="AE170" t="str">
        <f>VLOOKUP('full data'!$A170, Sheet11!$A$2:$AF$799, MATCH('full data'!AE$1, Sheet11!$A$1:$AF$1, 0), FALSE)</f>
        <v>0</v>
      </c>
      <c r="AF170">
        <f>VLOOKUP('full data'!$A170, Sheet11!$A$2:$AF$799, MATCH('full data'!AF$1, Sheet11!$A$1:$AF$1, 0), FALSE)</f>
        <v>0.4375</v>
      </c>
      <c r="AG170">
        <f>VLOOKUP('full data'!$A170, Sheet11!$A$2:$AF$799, MATCH('full data'!AG$1, Sheet11!$A$1:$AF$1, 0), FALSE)</f>
        <v>0.5</v>
      </c>
      <c r="AH170" s="3">
        <f>VLOOKUP('full data'!$A170, Sheet11!$A$2:$AF$799, MATCH('full data'!AH$1, Sheet11!$A$1:$AF$1, 0), FALSE)</f>
        <v>7.3203972495661587E-2</v>
      </c>
      <c r="AI170" s="2">
        <f t="shared" si="2"/>
        <v>0.48364060586841728</v>
      </c>
      <c r="AJ170" s="2">
        <f>AH170/SUMIFS($AH$2:$AH$799, $B$2:$B$799, B170)</f>
        <v>2.7318711294685306E-2</v>
      </c>
      <c r="AK170">
        <f>IF(AJ170=_xlfn.MAXIFS($AJ$2:$AJ$799, $B$2:$B$799, B170, $AA$2:$AA$799, AA170), 1, 0)</f>
        <v>0</v>
      </c>
      <c r="AL170" s="2">
        <f>AJ170-AI170</f>
        <v>-0.45632189457373196</v>
      </c>
      <c r="AM170">
        <f>IF(AK170=AE170, 1, 0)</f>
        <v>0</v>
      </c>
    </row>
    <row r="171" spans="1:39" hidden="1" x14ac:dyDescent="0.45">
      <c r="A171" t="s">
        <v>708</v>
      </c>
      <c r="B171">
        <v>2019</v>
      </c>
      <c r="C171" t="s">
        <v>192</v>
      </c>
      <c r="D171" t="str">
        <f>VLOOKUP(C171, ids!$A$2:$B$37,2,FALSE)</f>
        <v>Los Angeles Rams</v>
      </c>
      <c r="E171">
        <f>VLOOKUP('full data'!$A171, Sheet11!$A$2:$AF$799, MATCH('full data'!E$1, Sheet11!$A$1:$AF$1, 0), FALSE)</f>
        <v>16</v>
      </c>
      <c r="F171">
        <f>VLOOKUP('full data'!$A171, Sheet11!$A$2:$AF$799, MATCH('full data'!F$1, Sheet11!$A$1:$AF$1, 0), FALSE)</f>
        <v>3.8374414407586559</v>
      </c>
      <c r="G171">
        <f>VLOOKUP('full data'!$A171, Sheet11!$A$2:$AF$799, MATCH('full data'!G$1, Sheet11!$A$1:$AF$1, 0), FALSE)</f>
        <v>-3.8272273215247381</v>
      </c>
      <c r="H171">
        <f>VLOOKUP('full data'!$A171, Sheet11!$A$2:$AF$799, MATCH('full data'!H$1, Sheet11!$A$1:$AF$1, 0), FALSE)</f>
        <v>8.0098684050989988</v>
      </c>
      <c r="I171">
        <f>VLOOKUP('full data'!$A171, Sheet11!$A$2:$AF$799, MATCH('full data'!I$1, Sheet11!$A$1:$AF$1, 0), FALSE)</f>
        <v>56.1875</v>
      </c>
      <c r="J171">
        <f>VLOOKUP('full data'!$A171, Sheet11!$A$2:$AF$799, MATCH('full data'!J$1, Sheet11!$A$1:$AF$1, 0), FALSE)</f>
        <v>0.72727272727272729</v>
      </c>
      <c r="K171">
        <f>VLOOKUP('full data'!$A171, Sheet11!$A$2:$AF$799, MATCH('full data'!K$1, Sheet11!$A$1:$AF$1, 0), FALSE)</f>
        <v>-10.625</v>
      </c>
      <c r="L171">
        <f>VLOOKUP('full data'!$A171, Sheet11!$A$2:$AF$799, MATCH('full data'!L$1, Sheet11!$A$1:$AF$1, 0), FALSE)</f>
        <v>1.0625</v>
      </c>
      <c r="M171">
        <f>VLOOKUP('full data'!$A171, Sheet11!$A$2:$AF$799, MATCH('full data'!M$1, Sheet11!$A$1:$AF$1, 0), FALSE)</f>
        <v>0.6875</v>
      </c>
      <c r="N171">
        <f>VLOOKUP('full data'!$A171, Sheet11!$A$2:$AF$799, MATCH('full data'!N$1, Sheet11!$A$1:$AF$1, 0), FALSE)</f>
        <v>0.8125</v>
      </c>
      <c r="O171">
        <f>VLOOKUP('full data'!$A171, Sheet11!$A$2:$AF$799, MATCH('full data'!O$1, Sheet11!$A$1:$AF$1, 0), FALSE)</f>
        <v>18.9375</v>
      </c>
      <c r="P171">
        <f>VLOOKUP('full data'!$A171, Sheet11!$A$2:$AF$799, MATCH('full data'!P$1, Sheet11!$A$1:$AF$1, 0), FALSE)</f>
        <v>1.5</v>
      </c>
      <c r="Q171">
        <f>VLOOKUP('full data'!$A171, Sheet11!$A$2:$AF$799, MATCH('full data'!Q$1, Sheet11!$A$1:$AF$1, 0), FALSE)</f>
        <v>1.5</v>
      </c>
      <c r="R171">
        <f>VLOOKUP('full data'!$A171, Sheet11!$A$2:$AF$799, MATCH('full data'!R$1, Sheet11!$A$1:$AF$1, 0), FALSE)</f>
        <v>9</v>
      </c>
      <c r="S171">
        <f>VLOOKUP('full data'!$A171, Sheet11!$A$2:$AF$799, MATCH('full data'!S$1, Sheet11!$A$1:$AF$1, 0), FALSE)</f>
        <v>7</v>
      </c>
      <c r="T171">
        <f>VLOOKUP('full data'!$A171, Sheet11!$A$2:$AF$799, MATCH('full data'!T$1, Sheet11!$A$1:$AF$1, 0), FALSE)</f>
        <v>0</v>
      </c>
      <c r="U171">
        <f>VLOOKUP('full data'!$A171, Sheet11!$A$2:$AF$799, MATCH('full data'!U$1, Sheet11!$A$1:$AF$1, 0), FALSE)</f>
        <v>0.5625</v>
      </c>
      <c r="V171">
        <f>VLOOKUP('full data'!$A171, Sheet11!$A$2:$AF$799, MATCH('full data'!V$1, Sheet11!$A$1:$AF$1, 0), FALSE)</f>
        <v>0.4375</v>
      </c>
      <c r="W171">
        <f>VLOOKUP('full data'!$A171, Sheet11!$A$2:$AF$799, MATCH('full data'!W$1, Sheet11!$A$1:$AF$1, 0), FALSE)</f>
        <v>0.53515625</v>
      </c>
      <c r="X171" t="str">
        <f>VLOOKUP('full data'!$A171, Sheet11!$A$2:$AF$799, MATCH('full data'!X$1, Sheet11!$A$1:$AF$1, 0), FALSE)</f>
        <v>0</v>
      </c>
      <c r="Y171">
        <f>VLOOKUP('full data'!$A171, Sheet11!$A$2:$AF$799, MATCH('full data'!Y$1, Sheet11!$A$1:$AF$1, 0), FALSE)</f>
        <v>3</v>
      </c>
      <c r="Z171" t="str">
        <f>VLOOKUP('full data'!$A171, Sheet11!$A$2:$AF$799, MATCH('full data'!Z$1, Sheet11!$A$1:$AF$1, 0), FALSE)</f>
        <v>NFC West</v>
      </c>
      <c r="AA171" t="s">
        <v>892</v>
      </c>
      <c r="AB171">
        <f>VLOOKUP('full data'!$A171, Sheet11!$A$2:$AF$799, MATCH('full data'!AB$1, Sheet11!$A$1:$AF$1, 0), FALSE)</f>
        <v>0.40625</v>
      </c>
      <c r="AC171">
        <f>VLOOKUP('full data'!$A171, Sheet11!$A$2:$AF$799, MATCH('full data'!AC$1, Sheet11!$A$1:$AF$1, 0), FALSE)</f>
        <v>0.19354838709677419</v>
      </c>
      <c r="AD171" t="str">
        <f>VLOOKUP('full data'!$A171, Sheet11!$A$2:$AF$799, MATCH('full data'!AD$1, Sheet11!$A$1:$AF$1, 0), FALSE)</f>
        <v>0</v>
      </c>
      <c r="AE171" t="str">
        <f>VLOOKUP('full data'!$A171, Sheet11!$A$2:$AF$799, MATCH('full data'!AE$1, Sheet11!$A$1:$AF$1, 0), FALSE)</f>
        <v>0</v>
      </c>
      <c r="AF171">
        <f>VLOOKUP('full data'!$A171, Sheet11!$A$2:$AF$799, MATCH('full data'!AF$1, Sheet11!$A$1:$AF$1, 0), FALSE)</f>
        <v>0.4375</v>
      </c>
      <c r="AG171">
        <f>VLOOKUP('full data'!$A171, Sheet11!$A$2:$AF$799, MATCH('full data'!AG$1, Sheet11!$A$1:$AF$1, 0), FALSE)</f>
        <v>0.5</v>
      </c>
      <c r="AH171" s="3">
        <f>VLOOKUP('full data'!$A171, Sheet11!$A$2:$AF$799, MATCH('full data'!AH$1, Sheet11!$A$1:$AF$1, 0), FALSE)</f>
        <v>6.9897869238742125E-2</v>
      </c>
      <c r="AI171" s="2">
        <f t="shared" si="2"/>
        <v>0.48364060586841728</v>
      </c>
      <c r="AJ171" s="2">
        <f>AH171/SUMIFS($AH$2:$AH$799, $B$2:$B$799, B171)</f>
        <v>2.6084919229759401E-2</v>
      </c>
      <c r="AK171">
        <f>IF(AJ171=_xlfn.MAXIFS($AJ$2:$AJ$799, $B$2:$B$799, B171, $AA$2:$AA$799, AA171), 1, 0)</f>
        <v>0</v>
      </c>
      <c r="AL171" s="2">
        <f>AJ171-AI171</f>
        <v>-0.45755568663865787</v>
      </c>
      <c r="AM171">
        <f>IF(AK171=AE171, 1, 0)</f>
        <v>0</v>
      </c>
    </row>
    <row r="172" spans="1:39" hidden="1" x14ac:dyDescent="0.45">
      <c r="A172" t="s">
        <v>722</v>
      </c>
      <c r="B172">
        <v>2019</v>
      </c>
      <c r="C172" t="s">
        <v>106</v>
      </c>
      <c r="D172" t="str">
        <f>VLOOKUP(C172, ids!$A$2:$B$37,2,FALSE)</f>
        <v>Tennessee Titans</v>
      </c>
      <c r="E172">
        <f>VLOOKUP('full data'!$A172, Sheet11!$A$2:$AF$799, MATCH('full data'!E$1, Sheet11!$A$1:$AF$1, 0), FALSE)</f>
        <v>16</v>
      </c>
      <c r="F172">
        <f>VLOOKUP('full data'!$A172, Sheet11!$A$2:$AF$799, MATCH('full data'!F$1, Sheet11!$A$1:$AF$1, 0), FALSE)</f>
        <v>3.5756402292825502</v>
      </c>
      <c r="G172">
        <f>VLOOKUP('full data'!$A172, Sheet11!$A$2:$AF$799, MATCH('full data'!G$1, Sheet11!$A$1:$AF$1, 0), FALSE)</f>
        <v>0.25606920951794288</v>
      </c>
      <c r="H172">
        <f>VLOOKUP('full data'!$A172, Sheet11!$A$2:$AF$799, MATCH('full data'!H$1, Sheet11!$A$1:$AF$1, 0), FALSE)</f>
        <v>10.21332950566536</v>
      </c>
      <c r="I172">
        <f>VLOOKUP('full data'!$A172, Sheet11!$A$2:$AF$799, MATCH('full data'!I$1, Sheet11!$A$1:$AF$1, 0), FALSE)</f>
        <v>58.25</v>
      </c>
      <c r="J172">
        <f>VLOOKUP('full data'!$A172, Sheet11!$A$2:$AF$799, MATCH('full data'!J$1, Sheet11!$A$1:$AF$1, 0), FALSE)</f>
        <v>0.44444444444444442</v>
      </c>
      <c r="K172">
        <f>VLOOKUP('full data'!$A172, Sheet11!$A$2:$AF$799, MATCH('full data'!K$1, Sheet11!$A$1:$AF$1, 0), FALSE)</f>
        <v>-23.375</v>
      </c>
      <c r="L172">
        <f>VLOOKUP('full data'!$A172, Sheet11!$A$2:$AF$799, MATCH('full data'!L$1, Sheet11!$A$1:$AF$1, 0), FALSE)</f>
        <v>0.5</v>
      </c>
      <c r="M172">
        <f>VLOOKUP('full data'!$A172, Sheet11!$A$2:$AF$799, MATCH('full data'!M$1, Sheet11!$A$1:$AF$1, 0), FALSE)</f>
        <v>0.5625</v>
      </c>
      <c r="N172">
        <f>VLOOKUP('full data'!$A172, Sheet11!$A$2:$AF$799, MATCH('full data'!N$1, Sheet11!$A$1:$AF$1, 0), FALSE)</f>
        <v>0.875</v>
      </c>
      <c r="O172">
        <f>VLOOKUP('full data'!$A172, Sheet11!$A$2:$AF$799, MATCH('full data'!O$1, Sheet11!$A$1:$AF$1, 0), FALSE)</f>
        <v>16.125</v>
      </c>
      <c r="P172">
        <f>VLOOKUP('full data'!$A172, Sheet11!$A$2:$AF$799, MATCH('full data'!P$1, Sheet11!$A$1:$AF$1, 0), FALSE)</f>
        <v>0.9375</v>
      </c>
      <c r="Q172">
        <f>VLOOKUP('full data'!$A172, Sheet11!$A$2:$AF$799, MATCH('full data'!Q$1, Sheet11!$A$1:$AF$1, 0), FALSE)</f>
        <v>1.4375</v>
      </c>
      <c r="R172">
        <f>VLOOKUP('full data'!$A172, Sheet11!$A$2:$AF$799, MATCH('full data'!R$1, Sheet11!$A$1:$AF$1, 0), FALSE)</f>
        <v>9</v>
      </c>
      <c r="S172">
        <f>VLOOKUP('full data'!$A172, Sheet11!$A$2:$AF$799, MATCH('full data'!S$1, Sheet11!$A$1:$AF$1, 0), FALSE)</f>
        <v>7</v>
      </c>
      <c r="T172">
        <f>VLOOKUP('full data'!$A172, Sheet11!$A$2:$AF$799, MATCH('full data'!T$1, Sheet11!$A$1:$AF$1, 0), FALSE)</f>
        <v>0</v>
      </c>
      <c r="U172">
        <f>VLOOKUP('full data'!$A172, Sheet11!$A$2:$AF$799, MATCH('full data'!U$1, Sheet11!$A$1:$AF$1, 0), FALSE)</f>
        <v>0.5625</v>
      </c>
      <c r="V172">
        <f>VLOOKUP('full data'!$A172, Sheet11!$A$2:$AF$799, MATCH('full data'!V$1, Sheet11!$A$1:$AF$1, 0), FALSE)</f>
        <v>0.46527777777777779</v>
      </c>
      <c r="W172">
        <f>VLOOKUP('full data'!$A172, Sheet11!$A$2:$AF$799, MATCH('full data'!W$1, Sheet11!$A$1:$AF$1, 0), FALSE)</f>
        <v>0.48828125</v>
      </c>
      <c r="X172" t="str">
        <f>VLOOKUP('full data'!$A172, Sheet11!$A$2:$AF$799, MATCH('full data'!X$1, Sheet11!$A$1:$AF$1, 0), FALSE)</f>
        <v>6</v>
      </c>
      <c r="Y172">
        <f>VLOOKUP('full data'!$A172, Sheet11!$A$2:$AF$799, MATCH('full data'!Y$1, Sheet11!$A$1:$AF$1, 0), FALSE)</f>
        <v>2</v>
      </c>
      <c r="Z172" t="str">
        <f>VLOOKUP('full data'!$A172, Sheet11!$A$2:$AF$799, MATCH('full data'!Z$1, Sheet11!$A$1:$AF$1, 0), FALSE)</f>
        <v>AFC South</v>
      </c>
      <c r="AA172" t="s">
        <v>891</v>
      </c>
      <c r="AB172">
        <f>VLOOKUP('full data'!$A172, Sheet11!$A$2:$AF$799, MATCH('full data'!AB$1, Sheet11!$A$1:$AF$1, 0), FALSE)</f>
        <v>0.23</v>
      </c>
      <c r="AC172">
        <f>VLOOKUP('full data'!$A172, Sheet11!$A$2:$AF$799, MATCH('full data'!AC$1, Sheet11!$A$1:$AF$1, 0), FALSE)</f>
        <v>0.20967741935483869</v>
      </c>
      <c r="AD172" t="str">
        <f>VLOOKUP('full data'!$A172, Sheet11!$A$2:$AF$799, MATCH('full data'!AD$1, Sheet11!$A$1:$AF$1, 0), FALSE)</f>
        <v>0</v>
      </c>
      <c r="AE172" t="str">
        <f>VLOOKUP('full data'!$A172, Sheet11!$A$2:$AF$799, MATCH('full data'!AE$1, Sheet11!$A$1:$AF$1, 0), FALSE)</f>
        <v>0</v>
      </c>
      <c r="AF172">
        <f>VLOOKUP('full data'!$A172, Sheet11!$A$2:$AF$799, MATCH('full data'!AF$1, Sheet11!$A$1:$AF$1, 0), FALSE)</f>
        <v>0.4375</v>
      </c>
      <c r="AG172">
        <f>VLOOKUP('full data'!$A172, Sheet11!$A$2:$AF$799, MATCH('full data'!AG$1, Sheet11!$A$1:$AF$1, 0), FALSE)</f>
        <v>0.5</v>
      </c>
      <c r="AH172" s="3">
        <f>VLOOKUP('full data'!$A172, Sheet11!$A$2:$AF$799, MATCH('full data'!AH$1, Sheet11!$A$1:$AF$1, 0), FALSE)</f>
        <v>4.2939320971505802E-2</v>
      </c>
      <c r="AI172" s="2">
        <f t="shared" si="2"/>
        <v>0.57869837987821482</v>
      </c>
      <c r="AJ172" s="2">
        <f>AH172/SUMIFS($AH$2:$AH$799, $B$2:$B$799, B172)</f>
        <v>1.6024361422188032E-2</v>
      </c>
      <c r="AK172">
        <f>IF(AJ172=_xlfn.MAXIFS($AJ$2:$AJ$799, $B$2:$B$799, B172, $AA$2:$AA$799, AA172), 1, 0)</f>
        <v>0</v>
      </c>
      <c r="AL172" s="2">
        <f>AJ172-AI172</f>
        <v>-0.56267401845602683</v>
      </c>
      <c r="AM172">
        <f>IF(AK172=AE172, 1, 0)</f>
        <v>0</v>
      </c>
    </row>
    <row r="173" spans="1:39" hidden="1" x14ac:dyDescent="0.45">
      <c r="A173" t="s">
        <v>704</v>
      </c>
      <c r="B173">
        <v>2019</v>
      </c>
      <c r="C173" t="s">
        <v>154</v>
      </c>
      <c r="D173" t="str">
        <f>VLOOKUP(C173, ids!$A$2:$B$37,2,FALSE)</f>
        <v>Houston Texans</v>
      </c>
      <c r="E173">
        <f>VLOOKUP('full data'!$A173, Sheet11!$A$2:$AF$799, MATCH('full data'!E$1, Sheet11!$A$1:$AF$1, 0), FALSE)</f>
        <v>16</v>
      </c>
      <c r="F173">
        <f>VLOOKUP('full data'!$A173, Sheet11!$A$2:$AF$799, MATCH('full data'!F$1, Sheet11!$A$1:$AF$1, 0), FALSE)</f>
        <v>3.894258987309406</v>
      </c>
      <c r="G173">
        <f>VLOOKUP('full data'!$A173, Sheet11!$A$2:$AF$799, MATCH('full data'!G$1, Sheet11!$A$1:$AF$1, 0), FALSE)</f>
        <v>0.23231994657259161</v>
      </c>
      <c r="H173">
        <f>VLOOKUP('full data'!$A173, Sheet11!$A$2:$AF$799, MATCH('full data'!H$1, Sheet11!$A$1:$AF$1, 0), FALSE)</f>
        <v>8.72096662978967</v>
      </c>
      <c r="I173">
        <f>VLOOKUP('full data'!$A173, Sheet11!$A$2:$AF$799, MATCH('full data'!I$1, Sheet11!$A$1:$AF$1, 0), FALSE)</f>
        <v>55.75</v>
      </c>
      <c r="J173">
        <f>VLOOKUP('full data'!$A173, Sheet11!$A$2:$AF$799, MATCH('full data'!J$1, Sheet11!$A$1:$AF$1, 0), FALSE)</f>
        <v>0.8</v>
      </c>
      <c r="K173">
        <f>VLOOKUP('full data'!$A173, Sheet11!$A$2:$AF$799, MATCH('full data'!K$1, Sheet11!$A$1:$AF$1, 0), FALSE)</f>
        <v>-18.75</v>
      </c>
      <c r="L173">
        <f>VLOOKUP('full data'!$A173, Sheet11!$A$2:$AF$799, MATCH('full data'!L$1, Sheet11!$A$1:$AF$1, 0), FALSE)</f>
        <v>0.875</v>
      </c>
      <c r="M173">
        <f>VLOOKUP('full data'!$A173, Sheet11!$A$2:$AF$799, MATCH('full data'!M$1, Sheet11!$A$1:$AF$1, 0), FALSE)</f>
        <v>0.625</v>
      </c>
      <c r="N173">
        <f>VLOOKUP('full data'!$A173, Sheet11!$A$2:$AF$799, MATCH('full data'!N$1, Sheet11!$A$1:$AF$1, 0), FALSE)</f>
        <v>0.75</v>
      </c>
      <c r="O173">
        <f>VLOOKUP('full data'!$A173, Sheet11!$A$2:$AF$799, MATCH('full data'!O$1, Sheet11!$A$1:$AF$1, 0), FALSE)</f>
        <v>13.4375</v>
      </c>
      <c r="P173">
        <f>VLOOKUP('full data'!$A173, Sheet11!$A$2:$AF$799, MATCH('full data'!P$1, Sheet11!$A$1:$AF$1, 0), FALSE)</f>
        <v>1.25</v>
      </c>
      <c r="Q173">
        <f>VLOOKUP('full data'!$A173, Sheet11!$A$2:$AF$799, MATCH('full data'!Q$1, Sheet11!$A$1:$AF$1, 0), FALSE)</f>
        <v>1.375</v>
      </c>
      <c r="R173">
        <f>VLOOKUP('full data'!$A173, Sheet11!$A$2:$AF$799, MATCH('full data'!R$1, Sheet11!$A$1:$AF$1, 0), FALSE)</f>
        <v>10</v>
      </c>
      <c r="S173">
        <f>VLOOKUP('full data'!$A173, Sheet11!$A$2:$AF$799, MATCH('full data'!S$1, Sheet11!$A$1:$AF$1, 0), FALSE)</f>
        <v>6</v>
      </c>
      <c r="T173">
        <f>VLOOKUP('full data'!$A173, Sheet11!$A$2:$AF$799, MATCH('full data'!T$1, Sheet11!$A$1:$AF$1, 0), FALSE)</f>
        <v>0</v>
      </c>
      <c r="U173">
        <f>VLOOKUP('full data'!$A173, Sheet11!$A$2:$AF$799, MATCH('full data'!U$1, Sheet11!$A$1:$AF$1, 0), FALSE)</f>
        <v>0.625</v>
      </c>
      <c r="V173">
        <f>VLOOKUP('full data'!$A173, Sheet11!$A$2:$AF$799, MATCH('full data'!V$1, Sheet11!$A$1:$AF$1, 0), FALSE)</f>
        <v>0.48749999999999999</v>
      </c>
      <c r="W173">
        <f>VLOOKUP('full data'!$A173, Sheet11!$A$2:$AF$799, MATCH('full data'!W$1, Sheet11!$A$1:$AF$1, 0), FALSE)</f>
        <v>0.51953125</v>
      </c>
      <c r="X173" t="str">
        <f>VLOOKUP('full data'!$A173, Sheet11!$A$2:$AF$799, MATCH('full data'!X$1, Sheet11!$A$1:$AF$1, 0), FALSE)</f>
        <v>4</v>
      </c>
      <c r="Y173">
        <f>VLOOKUP('full data'!$A173, Sheet11!$A$2:$AF$799, MATCH('full data'!Y$1, Sheet11!$A$1:$AF$1, 0), FALSE)</f>
        <v>1</v>
      </c>
      <c r="Z173" t="str">
        <f>VLOOKUP('full data'!$A173, Sheet11!$A$2:$AF$799, MATCH('full data'!Z$1, Sheet11!$A$1:$AF$1, 0), FALSE)</f>
        <v>AFC South</v>
      </c>
      <c r="AA173" t="s">
        <v>891</v>
      </c>
      <c r="AB173">
        <f>VLOOKUP('full data'!$A173, Sheet11!$A$2:$AF$799, MATCH('full data'!AB$1, Sheet11!$A$1:$AF$1, 0), FALSE)</f>
        <v>0.15909090909090909</v>
      </c>
      <c r="AC173">
        <f>VLOOKUP('full data'!$A173, Sheet11!$A$2:$AF$799, MATCH('full data'!AC$1, Sheet11!$A$1:$AF$1, 0), FALSE)</f>
        <v>0.19587628865979381</v>
      </c>
      <c r="AD173" t="str">
        <f>VLOOKUP('full data'!$A173, Sheet11!$A$2:$AF$799, MATCH('full data'!AD$1, Sheet11!$A$1:$AF$1, 0), FALSE)</f>
        <v>0</v>
      </c>
      <c r="AE173" t="str">
        <f>VLOOKUP('full data'!$A173, Sheet11!$A$2:$AF$799, MATCH('full data'!AE$1, Sheet11!$A$1:$AF$1, 0), FALSE)</f>
        <v>0</v>
      </c>
      <c r="AF173">
        <f>VLOOKUP('full data'!$A173, Sheet11!$A$2:$AF$799, MATCH('full data'!AF$1, Sheet11!$A$1:$AF$1, 0), FALSE)</f>
        <v>0.375</v>
      </c>
      <c r="AG173">
        <f>VLOOKUP('full data'!$A173, Sheet11!$A$2:$AF$799, MATCH('full data'!AG$1, Sheet11!$A$1:$AF$1, 0), FALSE)</f>
        <v>0.5</v>
      </c>
      <c r="AH173" s="3">
        <f>VLOOKUP('full data'!$A173, Sheet11!$A$2:$AF$799, MATCH('full data'!AH$1, Sheet11!$A$1:$AF$1, 0), FALSE)</f>
        <v>3.6023960731478143E-2</v>
      </c>
      <c r="AI173" s="2">
        <f t="shared" si="2"/>
        <v>0.57869837987821482</v>
      </c>
      <c r="AJ173" s="2">
        <f>AH173/SUMIFS($AH$2:$AH$799, $B$2:$B$799, B173)</f>
        <v>1.3443644509492376E-2</v>
      </c>
      <c r="AK173">
        <f>IF(AJ173=_xlfn.MAXIFS($AJ$2:$AJ$799, $B$2:$B$799, B173, $AA$2:$AA$799, AA173), 1, 0)</f>
        <v>0</v>
      </c>
      <c r="AL173" s="2">
        <f>AJ173-AI173</f>
        <v>-0.56525473536872239</v>
      </c>
      <c r="AM173">
        <f>IF(AK173=AE173, 1, 0)</f>
        <v>0</v>
      </c>
    </row>
    <row r="174" spans="1:39" hidden="1" x14ac:dyDescent="0.45">
      <c r="A174" t="s">
        <v>718</v>
      </c>
      <c r="B174">
        <v>2019</v>
      </c>
      <c r="C174" t="s">
        <v>94</v>
      </c>
      <c r="D174" t="str">
        <f>VLOOKUP(C174, ids!$A$2:$B$37,2,FALSE)</f>
        <v>Pittsburgh Steelers</v>
      </c>
      <c r="E174">
        <f>VLOOKUP('full data'!$A174, Sheet11!$A$2:$AF$799, MATCH('full data'!E$1, Sheet11!$A$1:$AF$1, 0), FALSE)</f>
        <v>16</v>
      </c>
      <c r="F174">
        <f>VLOOKUP('full data'!$A174, Sheet11!$A$2:$AF$799, MATCH('full data'!F$1, Sheet11!$A$1:$AF$1, 0), FALSE)</f>
        <v>-3.557651365989273</v>
      </c>
      <c r="G174">
        <f>VLOOKUP('full data'!$A174, Sheet11!$A$2:$AF$799, MATCH('full data'!G$1, Sheet11!$A$1:$AF$1, 0), FALSE)</f>
        <v>-6.2228556142195863</v>
      </c>
      <c r="H174">
        <f>VLOOKUP('full data'!$A174, Sheet11!$A$2:$AF$799, MATCH('full data'!H$1, Sheet11!$A$1:$AF$1, 0), FALSE)</f>
        <v>-0.14311387510889079</v>
      </c>
      <c r="I174">
        <f>VLOOKUP('full data'!$A174, Sheet11!$A$2:$AF$799, MATCH('full data'!I$1, Sheet11!$A$1:$AF$1, 0), FALSE)</f>
        <v>55.8125</v>
      </c>
      <c r="J174">
        <f>VLOOKUP('full data'!$A174, Sheet11!$A$2:$AF$799, MATCH('full data'!J$1, Sheet11!$A$1:$AF$1, 0), FALSE)</f>
        <v>0.93548387096774188</v>
      </c>
      <c r="K174">
        <f>VLOOKUP('full data'!$A174, Sheet11!$A$2:$AF$799, MATCH('full data'!K$1, Sheet11!$A$1:$AF$1, 0), FALSE)</f>
        <v>-14.5625</v>
      </c>
      <c r="L174">
        <f>VLOOKUP('full data'!$A174, Sheet11!$A$2:$AF$799, MATCH('full data'!L$1, Sheet11!$A$1:$AF$1, 0), FALSE)</f>
        <v>1.1875</v>
      </c>
      <c r="M174">
        <f>VLOOKUP('full data'!$A174, Sheet11!$A$2:$AF$799, MATCH('full data'!M$1, Sheet11!$A$1:$AF$1, 0), FALSE)</f>
        <v>1.125</v>
      </c>
      <c r="N174">
        <f>VLOOKUP('full data'!$A174, Sheet11!$A$2:$AF$799, MATCH('full data'!N$1, Sheet11!$A$1:$AF$1, 0), FALSE)</f>
        <v>1.25</v>
      </c>
      <c r="O174">
        <f>VLOOKUP('full data'!$A174, Sheet11!$A$2:$AF$799, MATCH('full data'!O$1, Sheet11!$A$1:$AF$1, 0), FALSE)</f>
        <v>20.9375</v>
      </c>
      <c r="P174">
        <f>VLOOKUP('full data'!$A174, Sheet11!$A$2:$AF$799, MATCH('full data'!P$1, Sheet11!$A$1:$AF$1, 0), FALSE)</f>
        <v>1.5</v>
      </c>
      <c r="Q174">
        <f>VLOOKUP('full data'!$A174, Sheet11!$A$2:$AF$799, MATCH('full data'!Q$1, Sheet11!$A$1:$AF$1, 0), FALSE)</f>
        <v>2.375</v>
      </c>
      <c r="R174">
        <f>VLOOKUP('full data'!$A174, Sheet11!$A$2:$AF$799, MATCH('full data'!R$1, Sheet11!$A$1:$AF$1, 0), FALSE)</f>
        <v>8</v>
      </c>
      <c r="S174">
        <f>VLOOKUP('full data'!$A174, Sheet11!$A$2:$AF$799, MATCH('full data'!S$1, Sheet11!$A$1:$AF$1, 0), FALSE)</f>
        <v>8</v>
      </c>
      <c r="T174">
        <f>VLOOKUP('full data'!$A174, Sheet11!$A$2:$AF$799, MATCH('full data'!T$1, Sheet11!$A$1:$AF$1, 0), FALSE)</f>
        <v>0</v>
      </c>
      <c r="U174">
        <f>VLOOKUP('full data'!$A174, Sheet11!$A$2:$AF$799, MATCH('full data'!U$1, Sheet11!$A$1:$AF$1, 0), FALSE)</f>
        <v>0.5</v>
      </c>
      <c r="V174">
        <f>VLOOKUP('full data'!$A174, Sheet11!$A$2:$AF$799, MATCH('full data'!V$1, Sheet11!$A$1:$AF$1, 0), FALSE)</f>
        <v>0.32421875</v>
      </c>
      <c r="W174">
        <f>VLOOKUP('full data'!$A174, Sheet11!$A$2:$AF$799, MATCH('full data'!W$1, Sheet11!$A$1:$AF$1, 0), FALSE)</f>
        <v>0.501953125</v>
      </c>
      <c r="X174" t="str">
        <f>VLOOKUP('full data'!$A174, Sheet11!$A$2:$AF$799, MATCH('full data'!X$1, Sheet11!$A$1:$AF$1, 0), FALSE)</f>
        <v>0</v>
      </c>
      <c r="Y174">
        <f>VLOOKUP('full data'!$A174, Sheet11!$A$2:$AF$799, MATCH('full data'!Y$1, Sheet11!$A$1:$AF$1, 0), FALSE)</f>
        <v>2</v>
      </c>
      <c r="Z174" t="str">
        <f>VLOOKUP('full data'!$A174, Sheet11!$A$2:$AF$799, MATCH('full data'!Z$1, Sheet11!$A$1:$AF$1, 0), FALSE)</f>
        <v>AFC North</v>
      </c>
      <c r="AA174" t="s">
        <v>891</v>
      </c>
      <c r="AB174">
        <f>VLOOKUP('full data'!$A174, Sheet11!$A$2:$AF$799, MATCH('full data'!AB$1, Sheet11!$A$1:$AF$1, 0), FALSE)</f>
        <v>0.3</v>
      </c>
      <c r="AC174">
        <f>VLOOKUP('full data'!$A174, Sheet11!$A$2:$AF$799, MATCH('full data'!AC$1, Sheet11!$A$1:$AF$1, 0), FALSE)</f>
        <v>0.25</v>
      </c>
      <c r="AD174" t="str">
        <f>VLOOKUP('full data'!$A174, Sheet11!$A$2:$AF$799, MATCH('full data'!AD$1, Sheet11!$A$1:$AF$1, 0), FALSE)</f>
        <v>0</v>
      </c>
      <c r="AE174" t="str">
        <f>VLOOKUP('full data'!$A174, Sheet11!$A$2:$AF$799, MATCH('full data'!AE$1, Sheet11!$A$1:$AF$1, 0), FALSE)</f>
        <v>0</v>
      </c>
      <c r="AF174">
        <f>VLOOKUP('full data'!$A174, Sheet11!$A$2:$AF$799, MATCH('full data'!AF$1, Sheet11!$A$1:$AF$1, 0), FALSE)</f>
        <v>0.3125</v>
      </c>
      <c r="AG174">
        <f>VLOOKUP('full data'!$A174, Sheet11!$A$2:$AF$799, MATCH('full data'!AG$1, Sheet11!$A$1:$AF$1, 0), FALSE)</f>
        <v>0.5</v>
      </c>
      <c r="AH174" s="3">
        <f>VLOOKUP('full data'!$A174, Sheet11!$A$2:$AF$799, MATCH('full data'!AH$1, Sheet11!$A$1:$AF$1, 0), FALSE)</f>
        <v>2.2772830599523709E-2</v>
      </c>
      <c r="AI174" s="2">
        <f t="shared" si="2"/>
        <v>0.57869837987821482</v>
      </c>
      <c r="AJ174" s="2">
        <f>AH174/SUMIFS($AH$2:$AH$799, $B$2:$B$799, B174)</f>
        <v>8.4985057955431799E-3</v>
      </c>
      <c r="AK174">
        <f>IF(AJ174=_xlfn.MAXIFS($AJ$2:$AJ$799, $B$2:$B$799, B174, $AA$2:$AA$799, AA174), 1, 0)</f>
        <v>0</v>
      </c>
      <c r="AL174" s="2">
        <f>AJ174-AI174</f>
        <v>-0.57019987408267159</v>
      </c>
      <c r="AM174">
        <f>IF(AK174=AE174, 1, 0)</f>
        <v>0</v>
      </c>
    </row>
    <row r="175" spans="1:39" hidden="1" x14ac:dyDescent="0.45">
      <c r="A175" t="s">
        <v>717</v>
      </c>
      <c r="B175">
        <v>2019</v>
      </c>
      <c r="C175" t="s">
        <v>92</v>
      </c>
      <c r="D175" t="str">
        <f>VLOOKUP(C175, ids!$A$2:$B$37,2,FALSE)</f>
        <v>Philadelphia Eagles</v>
      </c>
      <c r="E175">
        <f>VLOOKUP('full data'!$A175, Sheet11!$A$2:$AF$799, MATCH('full data'!E$1, Sheet11!$A$1:$AF$1, 0), FALSE)</f>
        <v>16</v>
      </c>
      <c r="F175">
        <f>VLOOKUP('full data'!$A175, Sheet11!$A$2:$AF$799, MATCH('full data'!F$1, Sheet11!$A$1:$AF$1, 0), FALSE)</f>
        <v>2.5784094160993201</v>
      </c>
      <c r="G175">
        <f>VLOOKUP('full data'!$A175, Sheet11!$A$2:$AF$799, MATCH('full data'!G$1, Sheet11!$A$1:$AF$1, 0), FALSE)</f>
        <v>-2.229137211208374</v>
      </c>
      <c r="H175">
        <f>VLOOKUP('full data'!$A175, Sheet11!$A$2:$AF$799, MATCH('full data'!H$1, Sheet11!$A$1:$AF$1, 0), FALSE)</f>
        <v>5.5586465321862741</v>
      </c>
      <c r="I175">
        <f>VLOOKUP('full data'!$A175, Sheet11!$A$2:$AF$799, MATCH('full data'!I$1, Sheet11!$A$1:$AF$1, 0), FALSE)</f>
        <v>52.25</v>
      </c>
      <c r="J175">
        <f>VLOOKUP('full data'!$A175, Sheet11!$A$2:$AF$799, MATCH('full data'!J$1, Sheet11!$A$1:$AF$1, 0), FALSE)</f>
        <v>0.84615384615384615</v>
      </c>
      <c r="K175">
        <f>VLOOKUP('full data'!$A175, Sheet11!$A$2:$AF$799, MATCH('full data'!K$1, Sheet11!$A$1:$AF$1, 0), FALSE)</f>
        <v>-14.375</v>
      </c>
      <c r="L175">
        <f>VLOOKUP('full data'!$A175, Sheet11!$A$2:$AF$799, MATCH('full data'!L$1, Sheet11!$A$1:$AF$1, 0), FALSE)</f>
        <v>0.5</v>
      </c>
      <c r="M175">
        <f>VLOOKUP('full data'!$A175, Sheet11!$A$2:$AF$799, MATCH('full data'!M$1, Sheet11!$A$1:$AF$1, 0), FALSE)</f>
        <v>0.5625</v>
      </c>
      <c r="N175">
        <f>VLOOKUP('full data'!$A175, Sheet11!$A$2:$AF$799, MATCH('full data'!N$1, Sheet11!$A$1:$AF$1, 0), FALSE)</f>
        <v>0.6875</v>
      </c>
      <c r="O175">
        <f>VLOOKUP('full data'!$A175, Sheet11!$A$2:$AF$799, MATCH('full data'!O$1, Sheet11!$A$1:$AF$1, 0), FALSE)</f>
        <v>16.9375</v>
      </c>
      <c r="P175">
        <f>VLOOKUP('full data'!$A175, Sheet11!$A$2:$AF$799, MATCH('full data'!P$1, Sheet11!$A$1:$AF$1, 0), FALSE)</f>
        <v>1</v>
      </c>
      <c r="Q175">
        <f>VLOOKUP('full data'!$A175, Sheet11!$A$2:$AF$799, MATCH('full data'!Q$1, Sheet11!$A$1:$AF$1, 0), FALSE)</f>
        <v>1.25</v>
      </c>
      <c r="R175">
        <f>VLOOKUP('full data'!$A175, Sheet11!$A$2:$AF$799, MATCH('full data'!R$1, Sheet11!$A$1:$AF$1, 0), FALSE)</f>
        <v>9</v>
      </c>
      <c r="S175">
        <f>VLOOKUP('full data'!$A175, Sheet11!$A$2:$AF$799, MATCH('full data'!S$1, Sheet11!$A$1:$AF$1, 0), FALSE)</f>
        <v>7</v>
      </c>
      <c r="T175">
        <f>VLOOKUP('full data'!$A175, Sheet11!$A$2:$AF$799, MATCH('full data'!T$1, Sheet11!$A$1:$AF$1, 0), FALSE)</f>
        <v>0</v>
      </c>
      <c r="U175">
        <f>VLOOKUP('full data'!$A175, Sheet11!$A$2:$AF$799, MATCH('full data'!U$1, Sheet11!$A$1:$AF$1, 0), FALSE)</f>
        <v>0.5625</v>
      </c>
      <c r="V175">
        <f>VLOOKUP('full data'!$A175, Sheet11!$A$2:$AF$799, MATCH('full data'!V$1, Sheet11!$A$1:$AF$1, 0), FALSE)</f>
        <v>0.41666666666666669</v>
      </c>
      <c r="W175">
        <f>VLOOKUP('full data'!$A175, Sheet11!$A$2:$AF$799, MATCH('full data'!W$1, Sheet11!$A$1:$AF$1, 0), FALSE)</f>
        <v>0.455078125</v>
      </c>
      <c r="X175" t="str">
        <f>VLOOKUP('full data'!$A175, Sheet11!$A$2:$AF$799, MATCH('full data'!X$1, Sheet11!$A$1:$AF$1, 0), FALSE)</f>
        <v>4</v>
      </c>
      <c r="Y175">
        <f>VLOOKUP('full data'!$A175, Sheet11!$A$2:$AF$799, MATCH('full data'!Y$1, Sheet11!$A$1:$AF$1, 0), FALSE)</f>
        <v>1</v>
      </c>
      <c r="Z175" t="str">
        <f>VLOOKUP('full data'!$A175, Sheet11!$A$2:$AF$799, MATCH('full data'!Z$1, Sheet11!$A$1:$AF$1, 0), FALSE)</f>
        <v>NFC East</v>
      </c>
      <c r="AA175" t="s">
        <v>892</v>
      </c>
      <c r="AB175">
        <f>VLOOKUP('full data'!$A175, Sheet11!$A$2:$AF$799, MATCH('full data'!AB$1, Sheet11!$A$1:$AF$1, 0), FALSE)</f>
        <v>0.14736842105263159</v>
      </c>
      <c r="AC175">
        <f>VLOOKUP('full data'!$A175, Sheet11!$A$2:$AF$799, MATCH('full data'!AC$1, Sheet11!$A$1:$AF$1, 0), FALSE)</f>
        <v>0.20512820512820509</v>
      </c>
      <c r="AD175" t="str">
        <f>VLOOKUP('full data'!$A175, Sheet11!$A$2:$AF$799, MATCH('full data'!AD$1, Sheet11!$A$1:$AF$1, 0), FALSE)</f>
        <v>0</v>
      </c>
      <c r="AE175" t="str">
        <f>VLOOKUP('full data'!$A175, Sheet11!$A$2:$AF$799, MATCH('full data'!AE$1, Sheet11!$A$1:$AF$1, 0), FALSE)</f>
        <v>0</v>
      </c>
      <c r="AF175">
        <f>VLOOKUP('full data'!$A175, Sheet11!$A$2:$AF$799, MATCH('full data'!AF$1, Sheet11!$A$1:$AF$1, 0), FALSE)</f>
        <v>0.5</v>
      </c>
      <c r="AG175">
        <f>VLOOKUP('full data'!$A175, Sheet11!$A$2:$AF$799, MATCH('full data'!AG$1, Sheet11!$A$1:$AF$1, 0), FALSE)</f>
        <v>0.5</v>
      </c>
      <c r="AH175" s="3">
        <f>VLOOKUP('full data'!$A175, Sheet11!$A$2:$AF$799, MATCH('full data'!AH$1, Sheet11!$A$1:$AF$1, 0), FALSE)</f>
        <v>1.352637709827726E-2</v>
      </c>
      <c r="AI175" s="2">
        <f t="shared" si="2"/>
        <v>0.48364060586841728</v>
      </c>
      <c r="AJ175" s="2">
        <f>AH175/SUMIFS($AH$2:$AH$799, $B$2:$B$799, B175)</f>
        <v>5.0478570795154509E-3</v>
      </c>
      <c r="AK175">
        <f>IF(AJ175=_xlfn.MAXIFS($AJ$2:$AJ$799, $B$2:$B$799, B175, $AA$2:$AA$799, AA175), 1, 0)</f>
        <v>0</v>
      </c>
      <c r="AL175" s="2">
        <f>AJ175-AI175</f>
        <v>-0.47859274878890185</v>
      </c>
      <c r="AM175">
        <f>IF(AK175=AE175, 1, 0)</f>
        <v>0</v>
      </c>
    </row>
    <row r="176" spans="1:39" hidden="1" x14ac:dyDescent="0.45">
      <c r="A176" t="s">
        <v>697</v>
      </c>
      <c r="B176">
        <v>2019</v>
      </c>
      <c r="C176" t="s">
        <v>50</v>
      </c>
      <c r="D176" t="str">
        <f>VLOOKUP(C176, ids!$A$2:$B$37,2,FALSE)</f>
        <v>Chicago Bears</v>
      </c>
      <c r="E176">
        <f>VLOOKUP('full data'!$A176, Sheet11!$A$2:$AF$799, MATCH('full data'!E$1, Sheet11!$A$1:$AF$1, 0), FALSE)</f>
        <v>16</v>
      </c>
      <c r="F176">
        <f>VLOOKUP('full data'!$A176, Sheet11!$A$2:$AF$799, MATCH('full data'!F$1, Sheet11!$A$1:$AF$1, 0), FALSE)</f>
        <v>-1.8943327489713651</v>
      </c>
      <c r="G176">
        <f>VLOOKUP('full data'!$A176, Sheet11!$A$2:$AF$799, MATCH('full data'!G$1, Sheet11!$A$1:$AF$1, 0), FALSE)</f>
        <v>-3.8849738777361642</v>
      </c>
      <c r="H176">
        <f>VLOOKUP('full data'!$A176, Sheet11!$A$2:$AF$799, MATCH('full data'!H$1, Sheet11!$A$1:$AF$1, 0), FALSE)</f>
        <v>3.3732138757750461</v>
      </c>
      <c r="I176">
        <f>VLOOKUP('full data'!$A176, Sheet11!$A$2:$AF$799, MATCH('full data'!I$1, Sheet11!$A$1:$AF$1, 0), FALSE)</f>
        <v>52.375</v>
      </c>
      <c r="J176">
        <f>VLOOKUP('full data'!$A176, Sheet11!$A$2:$AF$799, MATCH('full data'!J$1, Sheet11!$A$1:$AF$1, 0), FALSE)</f>
        <v>0.8214285714285714</v>
      </c>
      <c r="K176">
        <f>VLOOKUP('full data'!$A176, Sheet11!$A$2:$AF$799, MATCH('full data'!K$1, Sheet11!$A$1:$AF$1, 0), FALSE)</f>
        <v>-17.625</v>
      </c>
      <c r="L176">
        <f>VLOOKUP('full data'!$A176, Sheet11!$A$2:$AF$799, MATCH('full data'!L$1, Sheet11!$A$1:$AF$1, 0), FALSE)</f>
        <v>0.75</v>
      </c>
      <c r="M176">
        <f>VLOOKUP('full data'!$A176, Sheet11!$A$2:$AF$799, MATCH('full data'!M$1, Sheet11!$A$1:$AF$1, 0), FALSE)</f>
        <v>0.5625</v>
      </c>
      <c r="N176">
        <f>VLOOKUP('full data'!$A176, Sheet11!$A$2:$AF$799, MATCH('full data'!N$1, Sheet11!$A$1:$AF$1, 0), FALSE)</f>
        <v>0.625</v>
      </c>
      <c r="O176">
        <f>VLOOKUP('full data'!$A176, Sheet11!$A$2:$AF$799, MATCH('full data'!O$1, Sheet11!$A$1:$AF$1, 0), FALSE)</f>
        <v>15.125</v>
      </c>
      <c r="P176">
        <f>VLOOKUP('full data'!$A176, Sheet11!$A$2:$AF$799, MATCH('full data'!P$1, Sheet11!$A$1:$AF$1, 0), FALSE)</f>
        <v>1.0625</v>
      </c>
      <c r="Q176">
        <f>VLOOKUP('full data'!$A176, Sheet11!$A$2:$AF$799, MATCH('full data'!Q$1, Sheet11!$A$1:$AF$1, 0), FALSE)</f>
        <v>1.1875</v>
      </c>
      <c r="R176">
        <f>VLOOKUP('full data'!$A176, Sheet11!$A$2:$AF$799, MATCH('full data'!R$1, Sheet11!$A$1:$AF$1, 0), FALSE)</f>
        <v>8</v>
      </c>
      <c r="S176">
        <f>VLOOKUP('full data'!$A176, Sheet11!$A$2:$AF$799, MATCH('full data'!S$1, Sheet11!$A$1:$AF$1, 0), FALSE)</f>
        <v>8</v>
      </c>
      <c r="T176">
        <f>VLOOKUP('full data'!$A176, Sheet11!$A$2:$AF$799, MATCH('full data'!T$1, Sheet11!$A$1:$AF$1, 0), FALSE)</f>
        <v>0</v>
      </c>
      <c r="U176">
        <f>VLOOKUP('full data'!$A176, Sheet11!$A$2:$AF$799, MATCH('full data'!U$1, Sheet11!$A$1:$AF$1, 0), FALSE)</f>
        <v>0.5</v>
      </c>
      <c r="V176">
        <f>VLOOKUP('full data'!$A176, Sheet11!$A$2:$AF$799, MATCH('full data'!V$1, Sheet11!$A$1:$AF$1, 0), FALSE)</f>
        <v>0.3828125</v>
      </c>
      <c r="W176">
        <f>VLOOKUP('full data'!$A176, Sheet11!$A$2:$AF$799, MATCH('full data'!W$1, Sheet11!$A$1:$AF$1, 0), FALSE)</f>
        <v>0.5078125</v>
      </c>
      <c r="X176" t="str">
        <f>VLOOKUP('full data'!$A176, Sheet11!$A$2:$AF$799, MATCH('full data'!X$1, Sheet11!$A$1:$AF$1, 0), FALSE)</f>
        <v>0</v>
      </c>
      <c r="Y176">
        <f>VLOOKUP('full data'!$A176, Sheet11!$A$2:$AF$799, MATCH('full data'!Y$1, Sheet11!$A$1:$AF$1, 0), FALSE)</f>
        <v>3</v>
      </c>
      <c r="Z176" t="str">
        <f>VLOOKUP('full data'!$A176, Sheet11!$A$2:$AF$799, MATCH('full data'!Z$1, Sheet11!$A$1:$AF$1, 0), FALSE)</f>
        <v>NFC North</v>
      </c>
      <c r="AA176" t="s">
        <v>892</v>
      </c>
      <c r="AB176">
        <f>VLOOKUP('full data'!$A176, Sheet11!$A$2:$AF$799, MATCH('full data'!AB$1, Sheet11!$A$1:$AF$1, 0), FALSE)</f>
        <v>0.22413793103448279</v>
      </c>
      <c r="AC176">
        <f>VLOOKUP('full data'!$A176, Sheet11!$A$2:$AF$799, MATCH('full data'!AC$1, Sheet11!$A$1:$AF$1, 0), FALSE)</f>
        <v>0.23076923076923081</v>
      </c>
      <c r="AD176" t="str">
        <f>VLOOKUP('full data'!$A176, Sheet11!$A$2:$AF$799, MATCH('full data'!AD$1, Sheet11!$A$1:$AF$1, 0), FALSE)</f>
        <v>0</v>
      </c>
      <c r="AE176" t="str">
        <f>VLOOKUP('full data'!$A176, Sheet11!$A$2:$AF$799, MATCH('full data'!AE$1, Sheet11!$A$1:$AF$1, 0), FALSE)</f>
        <v>0</v>
      </c>
      <c r="AF176">
        <f>VLOOKUP('full data'!$A176, Sheet11!$A$2:$AF$799, MATCH('full data'!AF$1, Sheet11!$A$1:$AF$1, 0), FALSE)</f>
        <v>0.3125</v>
      </c>
      <c r="AG176">
        <f>VLOOKUP('full data'!$A176, Sheet11!$A$2:$AF$799, MATCH('full data'!AG$1, Sheet11!$A$1:$AF$1, 0), FALSE)</f>
        <v>0.5</v>
      </c>
      <c r="AH176" s="3">
        <f>VLOOKUP('full data'!$A176, Sheet11!$A$2:$AF$799, MATCH('full data'!AH$1, Sheet11!$A$1:$AF$1, 0), FALSE)</f>
        <v>1.1150311844657619E-2</v>
      </c>
      <c r="AI176" s="2">
        <f t="shared" si="2"/>
        <v>0.48364060586841728</v>
      </c>
      <c r="AJ176" s="2">
        <f>AH176/SUMIFS($AH$2:$AH$799, $B$2:$B$799, B176)</f>
        <v>4.161142349863106E-3</v>
      </c>
      <c r="AK176">
        <f>IF(AJ176=_xlfn.MAXIFS($AJ$2:$AJ$799, $B$2:$B$799, B176, $AA$2:$AA$799, AA176), 1, 0)</f>
        <v>0</v>
      </c>
      <c r="AL176" s="2">
        <f>AJ176-AI176</f>
        <v>-0.47947946351855419</v>
      </c>
      <c r="AM176">
        <f>IF(AK176=AE176, 1, 0)</f>
        <v>0</v>
      </c>
    </row>
    <row r="177" spans="1:39" hidden="1" x14ac:dyDescent="0.45">
      <c r="A177" t="s">
        <v>700</v>
      </c>
      <c r="B177">
        <v>2019</v>
      </c>
      <c r="C177" t="s">
        <v>57</v>
      </c>
      <c r="D177" t="str">
        <f>VLOOKUP(C177, ids!$A$2:$B$37,2,FALSE)</f>
        <v>Dallas Cowboys</v>
      </c>
      <c r="E177">
        <f>VLOOKUP('full data'!$A177, Sheet11!$A$2:$AF$799, MATCH('full data'!E$1, Sheet11!$A$1:$AF$1, 0), FALSE)</f>
        <v>16</v>
      </c>
      <c r="F177">
        <f>VLOOKUP('full data'!$A177, Sheet11!$A$2:$AF$799, MATCH('full data'!F$1, Sheet11!$A$1:$AF$1, 0), FALSE)</f>
        <v>7.764881194529778</v>
      </c>
      <c r="G177">
        <f>VLOOKUP('full data'!$A177, Sheet11!$A$2:$AF$799, MATCH('full data'!G$1, Sheet11!$A$1:$AF$1, 0), FALSE)</f>
        <v>0.82077408299075749</v>
      </c>
      <c r="H177">
        <f>VLOOKUP('full data'!$A177, Sheet11!$A$2:$AF$799, MATCH('full data'!H$1, Sheet11!$A$1:$AF$1, 0), FALSE)</f>
        <v>11.001484449330739</v>
      </c>
      <c r="I177">
        <f>VLOOKUP('full data'!$A177, Sheet11!$A$2:$AF$799, MATCH('full data'!I$1, Sheet11!$A$1:$AF$1, 0), FALSE)</f>
        <v>63</v>
      </c>
      <c r="J177">
        <f>VLOOKUP('full data'!$A177, Sheet11!$A$2:$AF$799, MATCH('full data'!J$1, Sheet11!$A$1:$AF$1, 0), FALSE)</f>
        <v>0.75</v>
      </c>
      <c r="K177">
        <f>VLOOKUP('full data'!$A177, Sheet11!$A$2:$AF$799, MATCH('full data'!K$1, Sheet11!$A$1:$AF$1, 0), FALSE)</f>
        <v>-9.4375</v>
      </c>
      <c r="L177">
        <f>VLOOKUP('full data'!$A177, Sheet11!$A$2:$AF$799, MATCH('full data'!L$1, Sheet11!$A$1:$AF$1, 0), FALSE)</f>
        <v>0.6875</v>
      </c>
      <c r="M177">
        <f>VLOOKUP('full data'!$A177, Sheet11!$A$2:$AF$799, MATCH('full data'!M$1, Sheet11!$A$1:$AF$1, 0), FALSE)</f>
        <v>0.625</v>
      </c>
      <c r="N177">
        <f>VLOOKUP('full data'!$A177, Sheet11!$A$2:$AF$799, MATCH('full data'!N$1, Sheet11!$A$1:$AF$1, 0), FALSE)</f>
        <v>0.4375</v>
      </c>
      <c r="O177">
        <f>VLOOKUP('full data'!$A177, Sheet11!$A$2:$AF$799, MATCH('full data'!O$1, Sheet11!$A$1:$AF$1, 0), FALSE)</f>
        <v>18.9375</v>
      </c>
      <c r="P177">
        <f>VLOOKUP('full data'!$A177, Sheet11!$A$2:$AF$799, MATCH('full data'!P$1, Sheet11!$A$1:$AF$1, 0), FALSE)</f>
        <v>1</v>
      </c>
      <c r="Q177">
        <f>VLOOKUP('full data'!$A177, Sheet11!$A$2:$AF$799, MATCH('full data'!Q$1, Sheet11!$A$1:$AF$1, 0), FALSE)</f>
        <v>1.0625</v>
      </c>
      <c r="R177">
        <f>VLOOKUP('full data'!$A177, Sheet11!$A$2:$AF$799, MATCH('full data'!R$1, Sheet11!$A$1:$AF$1, 0), FALSE)</f>
        <v>8</v>
      </c>
      <c r="S177">
        <f>VLOOKUP('full data'!$A177, Sheet11!$A$2:$AF$799, MATCH('full data'!S$1, Sheet11!$A$1:$AF$1, 0), FALSE)</f>
        <v>8</v>
      </c>
      <c r="T177">
        <f>VLOOKUP('full data'!$A177, Sheet11!$A$2:$AF$799, MATCH('full data'!T$1, Sheet11!$A$1:$AF$1, 0), FALSE)</f>
        <v>0</v>
      </c>
      <c r="U177">
        <f>VLOOKUP('full data'!$A177, Sheet11!$A$2:$AF$799, MATCH('full data'!U$1, Sheet11!$A$1:$AF$1, 0), FALSE)</f>
        <v>0.5</v>
      </c>
      <c r="V177">
        <f>VLOOKUP('full data'!$A177, Sheet11!$A$2:$AF$799, MATCH('full data'!V$1, Sheet11!$A$1:$AF$1, 0), FALSE)</f>
        <v>0.31640625</v>
      </c>
      <c r="W177">
        <f>VLOOKUP('full data'!$A177, Sheet11!$A$2:$AF$799, MATCH('full data'!W$1, Sheet11!$A$1:$AF$1, 0), FALSE)</f>
        <v>0.478515625</v>
      </c>
      <c r="X177" t="str">
        <f>VLOOKUP('full data'!$A177, Sheet11!$A$2:$AF$799, MATCH('full data'!X$1, Sheet11!$A$1:$AF$1, 0), FALSE)</f>
        <v>0</v>
      </c>
      <c r="Y177">
        <f>VLOOKUP('full data'!$A177, Sheet11!$A$2:$AF$799, MATCH('full data'!Y$1, Sheet11!$A$1:$AF$1, 0), FALSE)</f>
        <v>2</v>
      </c>
      <c r="Z177" t="str">
        <f>VLOOKUP('full data'!$A177, Sheet11!$A$2:$AF$799, MATCH('full data'!Z$1, Sheet11!$A$1:$AF$1, 0), FALSE)</f>
        <v>NFC East</v>
      </c>
      <c r="AA177" t="s">
        <v>892</v>
      </c>
      <c r="AB177">
        <f>VLOOKUP('full data'!$A177, Sheet11!$A$2:$AF$799, MATCH('full data'!AB$1, Sheet11!$A$1:$AF$1, 0), FALSE)</f>
        <v>0.19298245614035089</v>
      </c>
      <c r="AC177">
        <f>VLOOKUP('full data'!$A177, Sheet11!$A$2:$AF$799, MATCH('full data'!AC$1, Sheet11!$A$1:$AF$1, 0), FALSE)</f>
        <v>0.14285714285714279</v>
      </c>
      <c r="AD177" t="str">
        <f>VLOOKUP('full data'!$A177, Sheet11!$A$2:$AF$799, MATCH('full data'!AD$1, Sheet11!$A$1:$AF$1, 0), FALSE)</f>
        <v>0</v>
      </c>
      <c r="AE177" t="str">
        <f>VLOOKUP('full data'!$A177, Sheet11!$A$2:$AF$799, MATCH('full data'!AE$1, Sheet11!$A$1:$AF$1, 0), FALSE)</f>
        <v>0</v>
      </c>
      <c r="AF177">
        <f>VLOOKUP('full data'!$A177, Sheet11!$A$2:$AF$799, MATCH('full data'!AF$1, Sheet11!$A$1:$AF$1, 0), FALSE)</f>
        <v>0.3125</v>
      </c>
      <c r="AG177">
        <f>VLOOKUP('full data'!$A177, Sheet11!$A$2:$AF$799, MATCH('full data'!AG$1, Sheet11!$A$1:$AF$1, 0), FALSE)</f>
        <v>0.5</v>
      </c>
      <c r="AH177" s="3">
        <f>VLOOKUP('full data'!$A177, Sheet11!$A$2:$AF$799, MATCH('full data'!AH$1, Sheet11!$A$1:$AF$1, 0), FALSE)</f>
        <v>6.4729758549981944E-3</v>
      </c>
      <c r="AI177" s="2">
        <f t="shared" si="2"/>
        <v>0.48364060586841728</v>
      </c>
      <c r="AJ177" s="2">
        <f>AH177/SUMIFS($AH$2:$AH$799, $B$2:$B$799, B177)</f>
        <v>2.4156251713067134E-3</v>
      </c>
      <c r="AK177">
        <f>IF(AJ177=_xlfn.MAXIFS($AJ$2:$AJ$799, $B$2:$B$799, B177, $AA$2:$AA$799, AA177), 1, 0)</f>
        <v>0</v>
      </c>
      <c r="AL177" s="2">
        <f>AJ177-AI177</f>
        <v>-0.48122498069711056</v>
      </c>
      <c r="AM177">
        <f>IF(AK177=AE177, 1, 0)</f>
        <v>0</v>
      </c>
    </row>
    <row r="178" spans="1:39" hidden="1" x14ac:dyDescent="0.45">
      <c r="A178" t="s">
        <v>706</v>
      </c>
      <c r="B178">
        <v>2019</v>
      </c>
      <c r="C178" t="s">
        <v>72</v>
      </c>
      <c r="D178" t="str">
        <f>VLOOKUP(C178, ids!$A$2:$B$37,2,FALSE)</f>
        <v>Jacksonville Jaguars</v>
      </c>
      <c r="E178">
        <f>VLOOKUP('full data'!$A178, Sheet11!$A$2:$AF$799, MATCH('full data'!E$1, Sheet11!$A$1:$AF$1, 0), FALSE)</f>
        <v>16</v>
      </c>
      <c r="F178">
        <f>VLOOKUP('full data'!$A178, Sheet11!$A$2:$AF$799, MATCH('full data'!F$1, Sheet11!$A$1:$AF$1, 0), FALSE)</f>
        <v>-1.6597327850623089</v>
      </c>
      <c r="G178">
        <f>VLOOKUP('full data'!$A178, Sheet11!$A$2:$AF$799, MATCH('full data'!G$1, Sheet11!$A$1:$AF$1, 0), FALSE)</f>
        <v>-1.809898636344915</v>
      </c>
      <c r="H178">
        <f>VLOOKUP('full data'!$A178, Sheet11!$A$2:$AF$799, MATCH('full data'!H$1, Sheet11!$A$1:$AF$1, 0), FALSE)</f>
        <v>4.9299118528831993</v>
      </c>
      <c r="I178">
        <f>VLOOKUP('full data'!$A178, Sheet11!$A$2:$AF$799, MATCH('full data'!I$1, Sheet11!$A$1:$AF$1, 0), FALSE)</f>
        <v>72.8125</v>
      </c>
      <c r="J178">
        <f>VLOOKUP('full data'!$A178, Sheet11!$A$2:$AF$799, MATCH('full data'!J$1, Sheet11!$A$1:$AF$1, 0), FALSE)</f>
        <v>0.97058823529411764</v>
      </c>
      <c r="K178">
        <f>VLOOKUP('full data'!$A178, Sheet11!$A$2:$AF$799, MATCH('full data'!K$1, Sheet11!$A$1:$AF$1, 0), FALSE)</f>
        <v>-16.4375</v>
      </c>
      <c r="L178">
        <f>VLOOKUP('full data'!$A178, Sheet11!$A$2:$AF$799, MATCH('full data'!L$1, Sheet11!$A$1:$AF$1, 0), FALSE)</f>
        <v>0.5</v>
      </c>
      <c r="M178">
        <f>VLOOKUP('full data'!$A178, Sheet11!$A$2:$AF$799, MATCH('full data'!M$1, Sheet11!$A$1:$AF$1, 0), FALSE)</f>
        <v>0.5625</v>
      </c>
      <c r="N178">
        <f>VLOOKUP('full data'!$A178, Sheet11!$A$2:$AF$799, MATCH('full data'!N$1, Sheet11!$A$1:$AF$1, 0), FALSE)</f>
        <v>0.625</v>
      </c>
      <c r="O178">
        <f>VLOOKUP('full data'!$A178, Sheet11!$A$2:$AF$799, MATCH('full data'!O$1, Sheet11!$A$1:$AF$1, 0), FALSE)</f>
        <v>19</v>
      </c>
      <c r="P178">
        <f>VLOOKUP('full data'!$A178, Sheet11!$A$2:$AF$799, MATCH('full data'!P$1, Sheet11!$A$1:$AF$1, 0), FALSE)</f>
        <v>1.0625</v>
      </c>
      <c r="Q178">
        <f>VLOOKUP('full data'!$A178, Sheet11!$A$2:$AF$799, MATCH('full data'!Q$1, Sheet11!$A$1:$AF$1, 0), FALSE)</f>
        <v>1.1875</v>
      </c>
      <c r="R178">
        <f>VLOOKUP('full data'!$A178, Sheet11!$A$2:$AF$799, MATCH('full data'!R$1, Sheet11!$A$1:$AF$1, 0), FALSE)</f>
        <v>6</v>
      </c>
      <c r="S178">
        <f>VLOOKUP('full data'!$A178, Sheet11!$A$2:$AF$799, MATCH('full data'!S$1, Sheet11!$A$1:$AF$1, 0), FALSE)</f>
        <v>10</v>
      </c>
      <c r="T178">
        <f>VLOOKUP('full data'!$A178, Sheet11!$A$2:$AF$799, MATCH('full data'!T$1, Sheet11!$A$1:$AF$1, 0), FALSE)</f>
        <v>0</v>
      </c>
      <c r="U178">
        <f>VLOOKUP('full data'!$A178, Sheet11!$A$2:$AF$799, MATCH('full data'!U$1, Sheet11!$A$1:$AF$1, 0), FALSE)</f>
        <v>0.375</v>
      </c>
      <c r="V178">
        <f>VLOOKUP('full data'!$A178, Sheet11!$A$2:$AF$799, MATCH('full data'!V$1, Sheet11!$A$1:$AF$1, 0), FALSE)</f>
        <v>0.40625</v>
      </c>
      <c r="W178">
        <f>VLOOKUP('full data'!$A178, Sheet11!$A$2:$AF$799, MATCH('full data'!W$1, Sheet11!$A$1:$AF$1, 0), FALSE)</f>
        <v>0.484375</v>
      </c>
      <c r="X178" t="str">
        <f>VLOOKUP('full data'!$A178, Sheet11!$A$2:$AF$799, MATCH('full data'!X$1, Sheet11!$A$1:$AF$1, 0), FALSE)</f>
        <v>0</v>
      </c>
      <c r="Y178">
        <f>VLOOKUP('full data'!$A178, Sheet11!$A$2:$AF$799, MATCH('full data'!Y$1, Sheet11!$A$1:$AF$1, 0), FALSE)</f>
        <v>4</v>
      </c>
      <c r="Z178" t="str">
        <f>VLOOKUP('full data'!$A178, Sheet11!$A$2:$AF$799, MATCH('full data'!Z$1, Sheet11!$A$1:$AF$1, 0), FALSE)</f>
        <v>AFC South</v>
      </c>
      <c r="AA178" t="s">
        <v>891</v>
      </c>
      <c r="AB178">
        <f>VLOOKUP('full data'!$A178, Sheet11!$A$2:$AF$799, MATCH('full data'!AB$1, Sheet11!$A$1:$AF$1, 0), FALSE)</f>
        <v>0.34482758620689657</v>
      </c>
      <c r="AC178">
        <f>VLOOKUP('full data'!$A178, Sheet11!$A$2:$AF$799, MATCH('full data'!AC$1, Sheet11!$A$1:$AF$1, 0), FALSE)</f>
        <v>0.2</v>
      </c>
      <c r="AD178" t="str">
        <f>VLOOKUP('full data'!$A178, Sheet11!$A$2:$AF$799, MATCH('full data'!AD$1, Sheet11!$A$1:$AF$1, 0), FALSE)</f>
        <v>0</v>
      </c>
      <c r="AE178" t="str">
        <f>VLOOKUP('full data'!$A178, Sheet11!$A$2:$AF$799, MATCH('full data'!AE$1, Sheet11!$A$1:$AF$1, 0), FALSE)</f>
        <v>0</v>
      </c>
      <c r="AF178">
        <f>VLOOKUP('full data'!$A178, Sheet11!$A$2:$AF$799, MATCH('full data'!AF$1, Sheet11!$A$1:$AF$1, 0), FALSE)</f>
        <v>0.5625</v>
      </c>
      <c r="AG178">
        <f>VLOOKUP('full data'!$A178, Sheet11!$A$2:$AF$799, MATCH('full data'!AG$1, Sheet11!$A$1:$AF$1, 0), FALSE)</f>
        <v>0.5</v>
      </c>
      <c r="AH178" s="3">
        <f>VLOOKUP('full data'!$A178, Sheet11!$A$2:$AF$799, MATCH('full data'!AH$1, Sheet11!$A$1:$AF$1, 0), FALSE)</f>
        <v>5.8321491985727589E-3</v>
      </c>
      <c r="AI178" s="2">
        <f t="shared" si="2"/>
        <v>0.57869837987821482</v>
      </c>
      <c r="AJ178" s="2">
        <f>AH178/SUMIFS($AH$2:$AH$799, $B$2:$B$799, B178)</f>
        <v>2.1764775155170978E-3</v>
      </c>
      <c r="AK178">
        <f>IF(AJ178=_xlfn.MAXIFS($AJ$2:$AJ$799, $B$2:$B$799, B178, $AA$2:$AA$799, AA178), 1, 0)</f>
        <v>0</v>
      </c>
      <c r="AL178" s="2">
        <f>AJ178-AI178</f>
        <v>-0.57652190236269774</v>
      </c>
      <c r="AM178">
        <f>IF(AK178=AE178, 1, 0)</f>
        <v>0</v>
      </c>
    </row>
    <row r="179" spans="1:39" hidden="1" x14ac:dyDescent="0.45">
      <c r="A179" t="s">
        <v>693</v>
      </c>
      <c r="B179">
        <v>2019</v>
      </c>
      <c r="C179" t="s">
        <v>37</v>
      </c>
      <c r="D179" t="str">
        <f>VLOOKUP(C179, ids!$A$2:$B$37,2,FALSE)</f>
        <v>Atlanta Falcons</v>
      </c>
      <c r="E179">
        <f>VLOOKUP('full data'!$A179, Sheet11!$A$2:$AF$799, MATCH('full data'!E$1, Sheet11!$A$1:$AF$1, 0), FALSE)</f>
        <v>16</v>
      </c>
      <c r="F179">
        <f>VLOOKUP('full data'!$A179, Sheet11!$A$2:$AF$799, MATCH('full data'!F$1, Sheet11!$A$1:$AF$1, 0), FALSE)</f>
        <v>2.6577146373219489</v>
      </c>
      <c r="G179">
        <f>VLOOKUP('full data'!$A179, Sheet11!$A$2:$AF$799, MATCH('full data'!G$1, Sheet11!$A$1:$AF$1, 0), FALSE)</f>
        <v>-2.486883904400599</v>
      </c>
      <c r="H179">
        <f>VLOOKUP('full data'!$A179, Sheet11!$A$2:$AF$799, MATCH('full data'!H$1, Sheet11!$A$1:$AF$1, 0), FALSE)</f>
        <v>9.8753002447973479</v>
      </c>
      <c r="I179">
        <f>VLOOKUP('full data'!$A179, Sheet11!$A$2:$AF$799, MATCH('full data'!I$1, Sheet11!$A$1:$AF$1, 0), FALSE)</f>
        <v>59.75</v>
      </c>
      <c r="J179">
        <f>VLOOKUP('full data'!$A179, Sheet11!$A$2:$AF$799, MATCH('full data'!J$1, Sheet11!$A$1:$AF$1, 0), FALSE)</f>
        <v>0.8</v>
      </c>
      <c r="K179">
        <f>VLOOKUP('full data'!$A179, Sheet11!$A$2:$AF$799, MATCH('full data'!K$1, Sheet11!$A$1:$AF$1, 0), FALSE)</f>
        <v>-20.9375</v>
      </c>
      <c r="L179">
        <f>VLOOKUP('full data'!$A179, Sheet11!$A$2:$AF$799, MATCH('full data'!L$1, Sheet11!$A$1:$AF$1, 0), FALSE)</f>
        <v>0.9375</v>
      </c>
      <c r="M179">
        <f>VLOOKUP('full data'!$A179, Sheet11!$A$2:$AF$799, MATCH('full data'!M$1, Sheet11!$A$1:$AF$1, 0), FALSE)</f>
        <v>0.5</v>
      </c>
      <c r="N179">
        <f>VLOOKUP('full data'!$A179, Sheet11!$A$2:$AF$799, MATCH('full data'!N$1, Sheet11!$A$1:$AF$1, 0), FALSE)</f>
        <v>0.75</v>
      </c>
      <c r="O179">
        <f>VLOOKUP('full data'!$A179, Sheet11!$A$2:$AF$799, MATCH('full data'!O$1, Sheet11!$A$1:$AF$1, 0), FALSE)</f>
        <v>13.6875</v>
      </c>
      <c r="P179">
        <f>VLOOKUP('full data'!$A179, Sheet11!$A$2:$AF$799, MATCH('full data'!P$1, Sheet11!$A$1:$AF$1, 0), FALSE)</f>
        <v>1.375</v>
      </c>
      <c r="Q179">
        <f>VLOOKUP('full data'!$A179, Sheet11!$A$2:$AF$799, MATCH('full data'!Q$1, Sheet11!$A$1:$AF$1, 0), FALSE)</f>
        <v>1.25</v>
      </c>
      <c r="R179">
        <f>VLOOKUP('full data'!$A179, Sheet11!$A$2:$AF$799, MATCH('full data'!R$1, Sheet11!$A$1:$AF$1, 0), FALSE)</f>
        <v>7</v>
      </c>
      <c r="S179">
        <f>VLOOKUP('full data'!$A179, Sheet11!$A$2:$AF$799, MATCH('full data'!S$1, Sheet11!$A$1:$AF$1, 0), FALSE)</f>
        <v>9</v>
      </c>
      <c r="T179">
        <f>VLOOKUP('full data'!$A179, Sheet11!$A$2:$AF$799, MATCH('full data'!T$1, Sheet11!$A$1:$AF$1, 0), FALSE)</f>
        <v>0</v>
      </c>
      <c r="U179">
        <f>VLOOKUP('full data'!$A179, Sheet11!$A$2:$AF$799, MATCH('full data'!U$1, Sheet11!$A$1:$AF$1, 0), FALSE)</f>
        <v>0.4375</v>
      </c>
      <c r="V179">
        <f>VLOOKUP('full data'!$A179, Sheet11!$A$2:$AF$799, MATCH('full data'!V$1, Sheet11!$A$1:$AF$1, 0), FALSE)</f>
        <v>0.5178571428571429</v>
      </c>
      <c r="W179">
        <f>VLOOKUP('full data'!$A179, Sheet11!$A$2:$AF$799, MATCH('full data'!W$1, Sheet11!$A$1:$AF$1, 0), FALSE)</f>
        <v>0.544921875</v>
      </c>
      <c r="X179" t="str">
        <f>VLOOKUP('full data'!$A179, Sheet11!$A$2:$AF$799, MATCH('full data'!X$1, Sheet11!$A$1:$AF$1, 0), FALSE)</f>
        <v>0</v>
      </c>
      <c r="Y179">
        <f>VLOOKUP('full data'!$A179, Sheet11!$A$2:$AF$799, MATCH('full data'!Y$1, Sheet11!$A$1:$AF$1, 0), FALSE)</f>
        <v>2</v>
      </c>
      <c r="Z179" t="str">
        <f>VLOOKUP('full data'!$A179, Sheet11!$A$2:$AF$799, MATCH('full data'!Z$1, Sheet11!$A$1:$AF$1, 0), FALSE)</f>
        <v>NFC South</v>
      </c>
      <c r="AA179" t="s">
        <v>892</v>
      </c>
      <c r="AB179">
        <f>VLOOKUP('full data'!$A179, Sheet11!$A$2:$AF$799, MATCH('full data'!AB$1, Sheet11!$A$1:$AF$1, 0), FALSE)</f>
        <v>0.2162162162162162</v>
      </c>
      <c r="AC179">
        <f>VLOOKUP('full data'!$A179, Sheet11!$A$2:$AF$799, MATCH('full data'!AC$1, Sheet11!$A$1:$AF$1, 0), FALSE)</f>
        <v>4.3478260869565223E-2</v>
      </c>
      <c r="AD179" t="str">
        <f>VLOOKUP('full data'!$A179, Sheet11!$A$2:$AF$799, MATCH('full data'!AD$1, Sheet11!$A$1:$AF$1, 0), FALSE)</f>
        <v>0</v>
      </c>
      <c r="AE179" t="str">
        <f>VLOOKUP('full data'!$A179, Sheet11!$A$2:$AF$799, MATCH('full data'!AE$1, Sheet11!$A$1:$AF$1, 0), FALSE)</f>
        <v>0</v>
      </c>
      <c r="AF179">
        <f>VLOOKUP('full data'!$A179, Sheet11!$A$2:$AF$799, MATCH('full data'!AF$1, Sheet11!$A$1:$AF$1, 0), FALSE)</f>
        <v>0.4375</v>
      </c>
      <c r="AG179">
        <f>VLOOKUP('full data'!$A179, Sheet11!$A$2:$AF$799, MATCH('full data'!AG$1, Sheet11!$A$1:$AF$1, 0), FALSE)</f>
        <v>0.5</v>
      </c>
      <c r="AH179" s="3">
        <f>VLOOKUP('full data'!$A179, Sheet11!$A$2:$AF$799, MATCH('full data'!AH$1, Sheet11!$A$1:$AF$1, 0), FALSE)</f>
        <v>5.2239832743264268E-3</v>
      </c>
      <c r="AI179" s="2">
        <f t="shared" si="2"/>
        <v>0.48364060586841728</v>
      </c>
      <c r="AJ179" s="2">
        <f>AH179/SUMIFS($AH$2:$AH$799, $B$2:$B$799, B179)</f>
        <v>1.9495183938009143E-3</v>
      </c>
      <c r="AK179">
        <f>IF(AJ179=_xlfn.MAXIFS($AJ$2:$AJ$799, $B$2:$B$799, B179, $AA$2:$AA$799, AA179), 1, 0)</f>
        <v>0</v>
      </c>
      <c r="AL179" s="2">
        <f>AJ179-AI179</f>
        <v>-0.48169108747461636</v>
      </c>
      <c r="AM179">
        <f>IF(AK179=AE179, 1, 0)</f>
        <v>0</v>
      </c>
    </row>
    <row r="180" spans="1:39" hidden="1" x14ac:dyDescent="0.45">
      <c r="A180" t="s">
        <v>716</v>
      </c>
      <c r="B180">
        <v>2019</v>
      </c>
      <c r="C180" t="s">
        <v>88</v>
      </c>
      <c r="D180" t="str">
        <f>VLOOKUP(C180, ids!$A$2:$B$37,2,FALSE)</f>
        <v>New York Jets</v>
      </c>
      <c r="E180">
        <f>VLOOKUP('full data'!$A180, Sheet11!$A$2:$AF$799, MATCH('full data'!E$1, Sheet11!$A$1:$AF$1, 0), FALSE)</f>
        <v>16</v>
      </c>
      <c r="F180">
        <f>VLOOKUP('full data'!$A180, Sheet11!$A$2:$AF$799, MATCH('full data'!F$1, Sheet11!$A$1:$AF$1, 0), FALSE)</f>
        <v>-4.8210666759234186</v>
      </c>
      <c r="G180">
        <f>VLOOKUP('full data'!$A180, Sheet11!$A$2:$AF$799, MATCH('full data'!G$1, Sheet11!$A$1:$AF$1, 0), FALSE)</f>
        <v>-4.3086501436203246</v>
      </c>
      <c r="H180">
        <f>VLOOKUP('full data'!$A180, Sheet11!$A$2:$AF$799, MATCH('full data'!H$1, Sheet11!$A$1:$AF$1, 0), FALSE)</f>
        <v>1.6722418307593021</v>
      </c>
      <c r="I180">
        <f>VLOOKUP('full data'!$A180, Sheet11!$A$2:$AF$799, MATCH('full data'!I$1, Sheet11!$A$1:$AF$1, 0), FALSE)</f>
        <v>69.0625</v>
      </c>
      <c r="J180">
        <f>VLOOKUP('full data'!$A180, Sheet11!$A$2:$AF$799, MATCH('full data'!J$1, Sheet11!$A$1:$AF$1, 0), FALSE)</f>
        <v>0.6785714285714286</v>
      </c>
      <c r="K180">
        <f>VLOOKUP('full data'!$A180, Sheet11!$A$2:$AF$799, MATCH('full data'!K$1, Sheet11!$A$1:$AF$1, 0), FALSE)</f>
        <v>-20.75</v>
      </c>
      <c r="L180">
        <f>VLOOKUP('full data'!$A180, Sheet11!$A$2:$AF$799, MATCH('full data'!L$1, Sheet11!$A$1:$AF$1, 0), FALSE)</f>
        <v>1</v>
      </c>
      <c r="M180">
        <f>VLOOKUP('full data'!$A180, Sheet11!$A$2:$AF$799, MATCH('full data'!M$1, Sheet11!$A$1:$AF$1, 0), FALSE)</f>
        <v>0.5625</v>
      </c>
      <c r="N180">
        <f>VLOOKUP('full data'!$A180, Sheet11!$A$2:$AF$799, MATCH('full data'!N$1, Sheet11!$A$1:$AF$1, 0), FALSE)</f>
        <v>0.75</v>
      </c>
      <c r="O180">
        <f>VLOOKUP('full data'!$A180, Sheet11!$A$2:$AF$799, MATCH('full data'!O$1, Sheet11!$A$1:$AF$1, 0), FALSE)</f>
        <v>13.875</v>
      </c>
      <c r="P180">
        <f>VLOOKUP('full data'!$A180, Sheet11!$A$2:$AF$799, MATCH('full data'!P$1, Sheet11!$A$1:$AF$1, 0), FALSE)</f>
        <v>1.25</v>
      </c>
      <c r="Q180">
        <f>VLOOKUP('full data'!$A180, Sheet11!$A$2:$AF$799, MATCH('full data'!Q$1, Sheet11!$A$1:$AF$1, 0), FALSE)</f>
        <v>1.3125</v>
      </c>
      <c r="R180">
        <f>VLOOKUP('full data'!$A180, Sheet11!$A$2:$AF$799, MATCH('full data'!R$1, Sheet11!$A$1:$AF$1, 0), FALSE)</f>
        <v>7</v>
      </c>
      <c r="S180">
        <f>VLOOKUP('full data'!$A180, Sheet11!$A$2:$AF$799, MATCH('full data'!S$1, Sheet11!$A$1:$AF$1, 0), FALSE)</f>
        <v>9</v>
      </c>
      <c r="T180">
        <f>VLOOKUP('full data'!$A180, Sheet11!$A$2:$AF$799, MATCH('full data'!T$1, Sheet11!$A$1:$AF$1, 0), FALSE)</f>
        <v>0</v>
      </c>
      <c r="U180">
        <f>VLOOKUP('full data'!$A180, Sheet11!$A$2:$AF$799, MATCH('full data'!U$1, Sheet11!$A$1:$AF$1, 0), FALSE)</f>
        <v>0.4375</v>
      </c>
      <c r="V180">
        <f>VLOOKUP('full data'!$A180, Sheet11!$A$2:$AF$799, MATCH('full data'!V$1, Sheet11!$A$1:$AF$1, 0), FALSE)</f>
        <v>0.4017857142857143</v>
      </c>
      <c r="W180">
        <f>VLOOKUP('full data'!$A180, Sheet11!$A$2:$AF$799, MATCH('full data'!W$1, Sheet11!$A$1:$AF$1, 0), FALSE)</f>
        <v>0.47265625</v>
      </c>
      <c r="X180" t="str">
        <f>VLOOKUP('full data'!$A180, Sheet11!$A$2:$AF$799, MATCH('full data'!X$1, Sheet11!$A$1:$AF$1, 0), FALSE)</f>
        <v>0</v>
      </c>
      <c r="Y180">
        <f>VLOOKUP('full data'!$A180, Sheet11!$A$2:$AF$799, MATCH('full data'!Y$1, Sheet11!$A$1:$AF$1, 0), FALSE)</f>
        <v>3</v>
      </c>
      <c r="Z180" t="str">
        <f>VLOOKUP('full data'!$A180, Sheet11!$A$2:$AF$799, MATCH('full data'!Z$1, Sheet11!$A$1:$AF$1, 0), FALSE)</f>
        <v>AFC East</v>
      </c>
      <c r="AA180" t="s">
        <v>891</v>
      </c>
      <c r="AB180">
        <f>VLOOKUP('full data'!$A180, Sheet11!$A$2:$AF$799, MATCH('full data'!AB$1, Sheet11!$A$1:$AF$1, 0), FALSE)</f>
        <v>0.2142857142857143</v>
      </c>
      <c r="AC180">
        <f>VLOOKUP('full data'!$A180, Sheet11!$A$2:$AF$799, MATCH('full data'!AC$1, Sheet11!$A$1:$AF$1, 0), FALSE)</f>
        <v>0.1785714285714286</v>
      </c>
      <c r="AD180" t="str">
        <f>VLOOKUP('full data'!$A180, Sheet11!$A$2:$AF$799, MATCH('full data'!AD$1, Sheet11!$A$1:$AF$1, 0), FALSE)</f>
        <v>0</v>
      </c>
      <c r="AE180" t="str">
        <f>VLOOKUP('full data'!$A180, Sheet11!$A$2:$AF$799, MATCH('full data'!AE$1, Sheet11!$A$1:$AF$1, 0), FALSE)</f>
        <v>0</v>
      </c>
      <c r="AF180">
        <f>VLOOKUP('full data'!$A180, Sheet11!$A$2:$AF$799, MATCH('full data'!AF$1, Sheet11!$A$1:$AF$1, 0), FALSE)</f>
        <v>0.25</v>
      </c>
      <c r="AG180">
        <f>VLOOKUP('full data'!$A180, Sheet11!$A$2:$AF$799, MATCH('full data'!AG$1, Sheet11!$A$1:$AF$1, 0), FALSE)</f>
        <v>0.5</v>
      </c>
      <c r="AH180" s="3">
        <f>VLOOKUP('full data'!$A180, Sheet11!$A$2:$AF$799, MATCH('full data'!AH$1, Sheet11!$A$1:$AF$1, 0), FALSE)</f>
        <v>5.1513705917816651E-3</v>
      </c>
      <c r="AI180" s="2">
        <f t="shared" si="2"/>
        <v>0.57869837987821482</v>
      </c>
      <c r="AJ180" s="2">
        <f>AH180/SUMIFS($AH$2:$AH$799, $B$2:$B$799, B180)</f>
        <v>1.9224203437478173E-3</v>
      </c>
      <c r="AK180">
        <f>IF(AJ180=_xlfn.MAXIFS($AJ$2:$AJ$799, $B$2:$B$799, B180, $AA$2:$AA$799, AA180), 1, 0)</f>
        <v>0</v>
      </c>
      <c r="AL180" s="2">
        <f>AJ180-AI180</f>
        <v>-0.57677595953446703</v>
      </c>
      <c r="AM180">
        <f>IF(AK180=AE180, 1, 0)</f>
        <v>0</v>
      </c>
    </row>
    <row r="181" spans="1:39" hidden="1" x14ac:dyDescent="0.45">
      <c r="A181" t="s">
        <v>710</v>
      </c>
      <c r="B181">
        <v>2019</v>
      </c>
      <c r="C181" t="s">
        <v>230</v>
      </c>
      <c r="D181" t="str">
        <f>VLOOKUP(C181, ids!$A$2:$B$37,2,FALSE)</f>
        <v>Las Vegas Raiders</v>
      </c>
      <c r="E181">
        <f>VLOOKUP('full data'!$A181, Sheet11!$A$2:$AF$799, MATCH('full data'!E$1, Sheet11!$A$1:$AF$1, 0), FALSE)</f>
        <v>16</v>
      </c>
      <c r="F181">
        <f>VLOOKUP('full data'!$A181, Sheet11!$A$2:$AF$799, MATCH('full data'!F$1, Sheet11!$A$1:$AF$1, 0), FALSE)</f>
        <v>6.201395918258342</v>
      </c>
      <c r="G181">
        <f>VLOOKUP('full data'!$A181, Sheet11!$A$2:$AF$799, MATCH('full data'!G$1, Sheet11!$A$1:$AF$1, 0), FALSE)</f>
        <v>-2.2786428924393549</v>
      </c>
      <c r="H181">
        <f>VLOOKUP('full data'!$A181, Sheet11!$A$2:$AF$799, MATCH('full data'!H$1, Sheet11!$A$1:$AF$1, 0), FALSE)</f>
        <v>9.4582843462542012</v>
      </c>
      <c r="I181">
        <f>VLOOKUP('full data'!$A181, Sheet11!$A$2:$AF$799, MATCH('full data'!I$1, Sheet11!$A$1:$AF$1, 0), FALSE)</f>
        <v>71.125</v>
      </c>
      <c r="J181">
        <f>VLOOKUP('full data'!$A181, Sheet11!$A$2:$AF$799, MATCH('full data'!J$1, Sheet11!$A$1:$AF$1, 0), FALSE)</f>
        <v>0.73076923076923073</v>
      </c>
      <c r="K181">
        <f>VLOOKUP('full data'!$A181, Sheet11!$A$2:$AF$799, MATCH('full data'!K$1, Sheet11!$A$1:$AF$1, 0), FALSE)</f>
        <v>-11.5</v>
      </c>
      <c r="L181">
        <f>VLOOKUP('full data'!$A181, Sheet11!$A$2:$AF$799, MATCH('full data'!L$1, Sheet11!$A$1:$AF$1, 0), FALSE)</f>
        <v>0.5</v>
      </c>
      <c r="M181">
        <f>VLOOKUP('full data'!$A181, Sheet11!$A$2:$AF$799, MATCH('full data'!M$1, Sheet11!$A$1:$AF$1, 0), FALSE)</f>
        <v>0.375</v>
      </c>
      <c r="N181">
        <f>VLOOKUP('full data'!$A181, Sheet11!$A$2:$AF$799, MATCH('full data'!N$1, Sheet11!$A$1:$AF$1, 0), FALSE)</f>
        <v>0.5625</v>
      </c>
      <c r="O181">
        <f>VLOOKUP('full data'!$A181, Sheet11!$A$2:$AF$799, MATCH('full data'!O$1, Sheet11!$A$1:$AF$1, 0), FALSE)</f>
        <v>15.5</v>
      </c>
      <c r="P181">
        <f>VLOOKUP('full data'!$A181, Sheet11!$A$2:$AF$799, MATCH('full data'!P$1, Sheet11!$A$1:$AF$1, 0), FALSE)</f>
        <v>0.8125</v>
      </c>
      <c r="Q181">
        <f>VLOOKUP('full data'!$A181, Sheet11!$A$2:$AF$799, MATCH('full data'!Q$1, Sheet11!$A$1:$AF$1, 0), FALSE)</f>
        <v>0.9375</v>
      </c>
      <c r="R181">
        <f>VLOOKUP('full data'!$A181, Sheet11!$A$2:$AF$799, MATCH('full data'!R$1, Sheet11!$A$1:$AF$1, 0), FALSE)</f>
        <v>7</v>
      </c>
      <c r="S181">
        <f>VLOOKUP('full data'!$A181, Sheet11!$A$2:$AF$799, MATCH('full data'!S$1, Sheet11!$A$1:$AF$1, 0), FALSE)</f>
        <v>9</v>
      </c>
      <c r="T181">
        <f>VLOOKUP('full data'!$A181, Sheet11!$A$2:$AF$799, MATCH('full data'!T$1, Sheet11!$A$1:$AF$1, 0), FALSE)</f>
        <v>0</v>
      </c>
      <c r="U181">
        <f>VLOOKUP('full data'!$A181, Sheet11!$A$2:$AF$799, MATCH('full data'!U$1, Sheet11!$A$1:$AF$1, 0), FALSE)</f>
        <v>0.4375</v>
      </c>
      <c r="V181">
        <f>VLOOKUP('full data'!$A181, Sheet11!$A$2:$AF$799, MATCH('full data'!V$1, Sheet11!$A$1:$AF$1, 0), FALSE)</f>
        <v>0.33482139999999999</v>
      </c>
      <c r="W181">
        <f>VLOOKUP('full data'!$A181, Sheet11!$A$2:$AF$799, MATCH('full data'!W$1, Sheet11!$A$1:$AF$1, 0), FALSE)</f>
        <v>0.48242190000000001</v>
      </c>
      <c r="X181" t="str">
        <f>VLOOKUP('full data'!$A181, Sheet11!$A$2:$AF$799, MATCH('full data'!X$1, Sheet11!$A$1:$AF$1, 0), FALSE)</f>
        <v>0</v>
      </c>
      <c r="Y181">
        <f>VLOOKUP('full data'!$A181, Sheet11!$A$2:$AF$799, MATCH('full data'!Y$1, Sheet11!$A$1:$AF$1, 0), FALSE)</f>
        <v>3</v>
      </c>
      <c r="Z181" t="str">
        <f>VLOOKUP('full data'!$A181, Sheet11!$A$2:$AF$799, MATCH('full data'!Z$1, Sheet11!$A$1:$AF$1, 0), FALSE)</f>
        <v>AFC West</v>
      </c>
      <c r="AA181" t="s">
        <v>891</v>
      </c>
      <c r="AB181">
        <f>VLOOKUP('full data'!$A181, Sheet11!$A$2:$AF$799, MATCH('full data'!AB$1, Sheet11!$A$1:$AF$1, 0), FALSE)</f>
        <v>0.22222222222222221</v>
      </c>
      <c r="AC181">
        <f>VLOOKUP('full data'!$A181, Sheet11!$A$2:$AF$799, MATCH('full data'!AC$1, Sheet11!$A$1:$AF$1, 0), FALSE)</f>
        <v>0.12962962962962959</v>
      </c>
      <c r="AD181" t="str">
        <f>VLOOKUP('full data'!$A181, Sheet11!$A$2:$AF$799, MATCH('full data'!AD$1, Sheet11!$A$1:$AF$1, 0), FALSE)</f>
        <v>0</v>
      </c>
      <c r="AE181" t="str">
        <f>VLOOKUP('full data'!$A181, Sheet11!$A$2:$AF$799, MATCH('full data'!AE$1, Sheet11!$A$1:$AF$1, 0), FALSE)</f>
        <v>0</v>
      </c>
      <c r="AF181">
        <f>VLOOKUP('full data'!$A181, Sheet11!$A$2:$AF$799, MATCH('full data'!AF$1, Sheet11!$A$1:$AF$1, 0), FALSE)</f>
        <v>0.3125</v>
      </c>
      <c r="AG181">
        <f>VLOOKUP('full data'!$A181, Sheet11!$A$2:$AF$799, MATCH('full data'!AG$1, Sheet11!$A$1:$AF$1, 0), FALSE)</f>
        <v>0.5</v>
      </c>
      <c r="AH181" s="3">
        <f>VLOOKUP('full data'!$A181, Sheet11!$A$2:$AF$799, MATCH('full data'!AH$1, Sheet11!$A$1:$AF$1, 0), FALSE)</f>
        <v>3.116426646645801E-3</v>
      </c>
      <c r="AI181" s="2">
        <f t="shared" si="2"/>
        <v>0.57869837987821482</v>
      </c>
      <c r="AJ181" s="2">
        <f>AH181/SUMIFS($AH$2:$AH$799, $B$2:$B$799, B181)</f>
        <v>1.1630073741671124E-3</v>
      </c>
      <c r="AK181">
        <f>IF(AJ181=_xlfn.MAXIFS($AJ$2:$AJ$799, $B$2:$B$799, B181, $AA$2:$AA$799, AA181), 1, 0)</f>
        <v>0</v>
      </c>
      <c r="AL181" s="2">
        <f>AJ181-AI181</f>
        <v>-0.57753537250404774</v>
      </c>
      <c r="AM181">
        <f>IF(AK181=AE181, 1, 0)</f>
        <v>0</v>
      </c>
    </row>
    <row r="182" spans="1:39" hidden="1" x14ac:dyDescent="0.45">
      <c r="A182" t="s">
        <v>705</v>
      </c>
      <c r="B182">
        <v>2019</v>
      </c>
      <c r="C182" t="s">
        <v>68</v>
      </c>
      <c r="D182" t="str">
        <f>VLOOKUP(C182, ids!$A$2:$B$37,2,FALSE)</f>
        <v>Indiannapolis Colts</v>
      </c>
      <c r="E182">
        <f>VLOOKUP('full data'!$A182, Sheet11!$A$2:$AF$799, MATCH('full data'!E$1, Sheet11!$A$1:$AF$1, 0), FALSE)</f>
        <v>16</v>
      </c>
      <c r="F182">
        <f>VLOOKUP('full data'!$A182, Sheet11!$A$2:$AF$799, MATCH('full data'!F$1, Sheet11!$A$1:$AF$1, 0), FALSE)</f>
        <v>-0.98422906226538165</v>
      </c>
      <c r="G182">
        <f>VLOOKUP('full data'!$A182, Sheet11!$A$2:$AF$799, MATCH('full data'!G$1, Sheet11!$A$1:$AF$1, 0), FALSE)</f>
        <v>1.243257158056474</v>
      </c>
      <c r="H182">
        <f>VLOOKUP('full data'!$A182, Sheet11!$A$2:$AF$799, MATCH('full data'!H$1, Sheet11!$A$1:$AF$1, 0), FALSE)</f>
        <v>3.3528461140331278</v>
      </c>
      <c r="I182">
        <f>VLOOKUP('full data'!$A182, Sheet11!$A$2:$AF$799, MATCH('full data'!I$1, Sheet11!$A$1:$AF$1, 0), FALSE)</f>
        <v>41.875</v>
      </c>
      <c r="J182">
        <f>VLOOKUP('full data'!$A182, Sheet11!$A$2:$AF$799, MATCH('full data'!J$1, Sheet11!$A$1:$AF$1, 0), FALSE)</f>
        <v>0.70967741935483875</v>
      </c>
      <c r="K182">
        <f>VLOOKUP('full data'!$A182, Sheet11!$A$2:$AF$799, MATCH('full data'!K$1, Sheet11!$A$1:$AF$1, 0), FALSE)</f>
        <v>-12.875</v>
      </c>
      <c r="L182">
        <f>VLOOKUP('full data'!$A182, Sheet11!$A$2:$AF$799, MATCH('full data'!L$1, Sheet11!$A$1:$AF$1, 0), FALSE)</f>
        <v>0.625</v>
      </c>
      <c r="M182">
        <f>VLOOKUP('full data'!$A182, Sheet11!$A$2:$AF$799, MATCH('full data'!M$1, Sheet11!$A$1:$AF$1, 0), FALSE)</f>
        <v>0.5</v>
      </c>
      <c r="N182">
        <f>VLOOKUP('full data'!$A182, Sheet11!$A$2:$AF$799, MATCH('full data'!N$1, Sheet11!$A$1:$AF$1, 0), FALSE)</f>
        <v>0.9375</v>
      </c>
      <c r="O182">
        <f>VLOOKUP('full data'!$A182, Sheet11!$A$2:$AF$799, MATCH('full data'!O$1, Sheet11!$A$1:$AF$1, 0), FALSE)</f>
        <v>15.5625</v>
      </c>
      <c r="P182">
        <f>VLOOKUP('full data'!$A182, Sheet11!$A$2:$AF$799, MATCH('full data'!P$1, Sheet11!$A$1:$AF$1, 0), FALSE)</f>
        <v>1</v>
      </c>
      <c r="Q182">
        <f>VLOOKUP('full data'!$A182, Sheet11!$A$2:$AF$799, MATCH('full data'!Q$1, Sheet11!$A$1:$AF$1, 0), FALSE)</f>
        <v>1.4375</v>
      </c>
      <c r="R182">
        <f>VLOOKUP('full data'!$A182, Sheet11!$A$2:$AF$799, MATCH('full data'!R$1, Sheet11!$A$1:$AF$1, 0), FALSE)</f>
        <v>7</v>
      </c>
      <c r="S182">
        <f>VLOOKUP('full data'!$A182, Sheet11!$A$2:$AF$799, MATCH('full data'!S$1, Sheet11!$A$1:$AF$1, 0), FALSE)</f>
        <v>9</v>
      </c>
      <c r="T182">
        <f>VLOOKUP('full data'!$A182, Sheet11!$A$2:$AF$799, MATCH('full data'!T$1, Sheet11!$A$1:$AF$1, 0), FALSE)</f>
        <v>0</v>
      </c>
      <c r="U182">
        <f>VLOOKUP('full data'!$A182, Sheet11!$A$2:$AF$799, MATCH('full data'!U$1, Sheet11!$A$1:$AF$1, 0), FALSE)</f>
        <v>0.4375</v>
      </c>
      <c r="V182">
        <f>VLOOKUP('full data'!$A182, Sheet11!$A$2:$AF$799, MATCH('full data'!V$1, Sheet11!$A$1:$AF$1, 0), FALSE)</f>
        <v>0.5</v>
      </c>
      <c r="W182">
        <f>VLOOKUP('full data'!$A182, Sheet11!$A$2:$AF$799, MATCH('full data'!W$1, Sheet11!$A$1:$AF$1, 0), FALSE)</f>
        <v>0.4921875</v>
      </c>
      <c r="X182" t="str">
        <f>VLOOKUP('full data'!$A182, Sheet11!$A$2:$AF$799, MATCH('full data'!X$1, Sheet11!$A$1:$AF$1, 0), FALSE)</f>
        <v>0</v>
      </c>
      <c r="Y182">
        <f>VLOOKUP('full data'!$A182, Sheet11!$A$2:$AF$799, MATCH('full data'!Y$1, Sheet11!$A$1:$AF$1, 0), FALSE)</f>
        <v>3</v>
      </c>
      <c r="Z182" t="str">
        <f>VLOOKUP('full data'!$A182, Sheet11!$A$2:$AF$799, MATCH('full data'!Z$1, Sheet11!$A$1:$AF$1, 0), FALSE)</f>
        <v>AFC South</v>
      </c>
      <c r="AA182" t="s">
        <v>891</v>
      </c>
      <c r="AB182">
        <f>VLOOKUP('full data'!$A182, Sheet11!$A$2:$AF$799, MATCH('full data'!AB$1, Sheet11!$A$1:$AF$1, 0), FALSE)</f>
        <v>0.2</v>
      </c>
      <c r="AC182">
        <f>VLOOKUP('full data'!$A182, Sheet11!$A$2:$AF$799, MATCH('full data'!AC$1, Sheet11!$A$1:$AF$1, 0), FALSE)</f>
        <v>0.34482758620689657</v>
      </c>
      <c r="AD182" t="str">
        <f>VLOOKUP('full data'!$A182, Sheet11!$A$2:$AF$799, MATCH('full data'!AD$1, Sheet11!$A$1:$AF$1, 0), FALSE)</f>
        <v>0</v>
      </c>
      <c r="AE182" t="str">
        <f>VLOOKUP('full data'!$A182, Sheet11!$A$2:$AF$799, MATCH('full data'!AE$1, Sheet11!$A$1:$AF$1, 0), FALSE)</f>
        <v>0</v>
      </c>
      <c r="AF182">
        <f>VLOOKUP('full data'!$A182, Sheet11!$A$2:$AF$799, MATCH('full data'!AF$1, Sheet11!$A$1:$AF$1, 0), FALSE)</f>
        <v>0.375</v>
      </c>
      <c r="AG182">
        <f>VLOOKUP('full data'!$A182, Sheet11!$A$2:$AF$799, MATCH('full data'!AG$1, Sheet11!$A$1:$AF$1, 0), FALSE)</f>
        <v>0.5</v>
      </c>
      <c r="AH182" s="3">
        <f>VLOOKUP('full data'!$A182, Sheet11!$A$2:$AF$799, MATCH('full data'!AH$1, Sheet11!$A$1:$AF$1, 0), FALSE)</f>
        <v>2.957703960538969E-3</v>
      </c>
      <c r="AI182" s="2">
        <f t="shared" si="2"/>
        <v>0.57869837987821482</v>
      </c>
      <c r="AJ182" s="2">
        <f>AH182/SUMIFS($AH$2:$AH$799, $B$2:$B$799, B182)</f>
        <v>1.1037742603094392E-3</v>
      </c>
      <c r="AK182">
        <f>IF(AJ182=_xlfn.MAXIFS($AJ$2:$AJ$799, $B$2:$B$799, B182, $AA$2:$AA$799, AA182), 1, 0)</f>
        <v>0</v>
      </c>
      <c r="AL182" s="2">
        <f>AJ182-AI182</f>
        <v>-0.57759460561790543</v>
      </c>
      <c r="AM182">
        <f>IF(AK182=AE182, 1, 0)</f>
        <v>0</v>
      </c>
    </row>
    <row r="183" spans="1:39" hidden="1" x14ac:dyDescent="0.45">
      <c r="A183" t="s">
        <v>696</v>
      </c>
      <c r="B183">
        <v>2019</v>
      </c>
      <c r="C183" t="s">
        <v>48</v>
      </c>
      <c r="D183" t="str">
        <f>VLOOKUP(C183, ids!$A$2:$B$37,2,FALSE)</f>
        <v>Carolina Panthers</v>
      </c>
      <c r="E183">
        <f>VLOOKUP('full data'!$A183, Sheet11!$A$2:$AF$799, MATCH('full data'!E$1, Sheet11!$A$1:$AF$1, 0), FALSE)</f>
        <v>16</v>
      </c>
      <c r="F183">
        <f>VLOOKUP('full data'!$A183, Sheet11!$A$2:$AF$799, MATCH('full data'!F$1, Sheet11!$A$1:$AF$1, 0), FALSE)</f>
        <v>-3.9394386748670942</v>
      </c>
      <c r="G183">
        <f>VLOOKUP('full data'!$A183, Sheet11!$A$2:$AF$799, MATCH('full data'!G$1, Sheet11!$A$1:$AF$1, 0), FALSE)</f>
        <v>-1.9750618695958371</v>
      </c>
      <c r="H183">
        <f>VLOOKUP('full data'!$A183, Sheet11!$A$2:$AF$799, MATCH('full data'!H$1, Sheet11!$A$1:$AF$1, 0), FALSE)</f>
        <v>4.6332001137518164</v>
      </c>
      <c r="I183">
        <f>VLOOKUP('full data'!$A183, Sheet11!$A$2:$AF$799, MATCH('full data'!I$1, Sheet11!$A$1:$AF$1, 0), FALSE)</f>
        <v>47.125</v>
      </c>
      <c r="J183">
        <f>VLOOKUP('full data'!$A183, Sheet11!$A$2:$AF$799, MATCH('full data'!J$1, Sheet11!$A$1:$AF$1, 0), FALSE)</f>
        <v>0.78125</v>
      </c>
      <c r="K183">
        <f>VLOOKUP('full data'!$A183, Sheet11!$A$2:$AF$799, MATCH('full data'!K$1, Sheet11!$A$1:$AF$1, 0), FALSE)</f>
        <v>-30.25</v>
      </c>
      <c r="L183">
        <f>VLOOKUP('full data'!$A183, Sheet11!$A$2:$AF$799, MATCH('full data'!L$1, Sheet11!$A$1:$AF$1, 0), FALSE)</f>
        <v>1.3125</v>
      </c>
      <c r="M183">
        <f>VLOOKUP('full data'!$A183, Sheet11!$A$2:$AF$799, MATCH('full data'!M$1, Sheet11!$A$1:$AF$1, 0), FALSE)</f>
        <v>0.4375</v>
      </c>
      <c r="N183">
        <f>VLOOKUP('full data'!$A183, Sheet11!$A$2:$AF$799, MATCH('full data'!N$1, Sheet11!$A$1:$AF$1, 0), FALSE)</f>
        <v>0.875</v>
      </c>
      <c r="O183">
        <f>VLOOKUP('full data'!$A183, Sheet11!$A$2:$AF$799, MATCH('full data'!O$1, Sheet11!$A$1:$AF$1, 0), FALSE)</f>
        <v>18.8125</v>
      </c>
      <c r="P183">
        <f>VLOOKUP('full data'!$A183, Sheet11!$A$2:$AF$799, MATCH('full data'!P$1, Sheet11!$A$1:$AF$1, 0), FALSE)</f>
        <v>1.9375</v>
      </c>
      <c r="Q183">
        <f>VLOOKUP('full data'!$A183, Sheet11!$A$2:$AF$799, MATCH('full data'!Q$1, Sheet11!$A$1:$AF$1, 0), FALSE)</f>
        <v>1.3125</v>
      </c>
      <c r="R183">
        <f>VLOOKUP('full data'!$A183, Sheet11!$A$2:$AF$799, MATCH('full data'!R$1, Sheet11!$A$1:$AF$1, 0), FALSE)</f>
        <v>5</v>
      </c>
      <c r="S183">
        <f>VLOOKUP('full data'!$A183, Sheet11!$A$2:$AF$799, MATCH('full data'!S$1, Sheet11!$A$1:$AF$1, 0), FALSE)</f>
        <v>11</v>
      </c>
      <c r="T183">
        <f>VLOOKUP('full data'!$A183, Sheet11!$A$2:$AF$799, MATCH('full data'!T$1, Sheet11!$A$1:$AF$1, 0), FALSE)</f>
        <v>0</v>
      </c>
      <c r="U183">
        <f>VLOOKUP('full data'!$A183, Sheet11!$A$2:$AF$799, MATCH('full data'!U$1, Sheet11!$A$1:$AF$1, 0), FALSE)</f>
        <v>0.3125</v>
      </c>
      <c r="V183">
        <f>VLOOKUP('full data'!$A183, Sheet11!$A$2:$AF$799, MATCH('full data'!V$1, Sheet11!$A$1:$AF$1, 0), FALSE)</f>
        <v>0.46875</v>
      </c>
      <c r="W183">
        <f>VLOOKUP('full data'!$A183, Sheet11!$A$2:$AF$799, MATCH('full data'!W$1, Sheet11!$A$1:$AF$1, 0), FALSE)</f>
        <v>0.548828125</v>
      </c>
      <c r="X183" t="str">
        <f>VLOOKUP('full data'!$A183, Sheet11!$A$2:$AF$799, MATCH('full data'!X$1, Sheet11!$A$1:$AF$1, 0), FALSE)</f>
        <v>0</v>
      </c>
      <c r="Y183">
        <f>VLOOKUP('full data'!$A183, Sheet11!$A$2:$AF$799, MATCH('full data'!Y$1, Sheet11!$A$1:$AF$1, 0), FALSE)</f>
        <v>4</v>
      </c>
      <c r="Z183" t="str">
        <f>VLOOKUP('full data'!$A183, Sheet11!$A$2:$AF$799, MATCH('full data'!Z$1, Sheet11!$A$1:$AF$1, 0), FALSE)</f>
        <v>NFC South</v>
      </c>
      <c r="AA183" t="s">
        <v>892</v>
      </c>
      <c r="AB183">
        <f>VLOOKUP('full data'!$A183, Sheet11!$A$2:$AF$799, MATCH('full data'!AB$1, Sheet11!$A$1:$AF$1, 0), FALSE)</f>
        <v>0.1785714285714286</v>
      </c>
      <c r="AC183">
        <f>VLOOKUP('full data'!$A183, Sheet11!$A$2:$AF$799, MATCH('full data'!AC$1, Sheet11!$A$1:$AF$1, 0), FALSE)</f>
        <v>0.1290322580645161</v>
      </c>
      <c r="AD183" t="str">
        <f>VLOOKUP('full data'!$A183, Sheet11!$A$2:$AF$799, MATCH('full data'!AD$1, Sheet11!$A$1:$AF$1, 0), FALSE)</f>
        <v>0</v>
      </c>
      <c r="AE183" t="str">
        <f>VLOOKUP('full data'!$A183, Sheet11!$A$2:$AF$799, MATCH('full data'!AE$1, Sheet11!$A$1:$AF$1, 0), FALSE)</f>
        <v>0</v>
      </c>
      <c r="AF183">
        <f>VLOOKUP('full data'!$A183, Sheet11!$A$2:$AF$799, MATCH('full data'!AF$1, Sheet11!$A$1:$AF$1, 0), FALSE)</f>
        <v>0.625</v>
      </c>
      <c r="AG183">
        <f>VLOOKUP('full data'!$A183, Sheet11!$A$2:$AF$799, MATCH('full data'!AG$1, Sheet11!$A$1:$AF$1, 0), FALSE)</f>
        <v>0.5</v>
      </c>
      <c r="AH183" s="3">
        <f>VLOOKUP('full data'!$A183, Sheet11!$A$2:$AF$799, MATCH('full data'!AH$1, Sheet11!$A$1:$AF$1, 0), FALSE)</f>
        <v>2.091483679484181E-3</v>
      </c>
      <c r="AI183" s="2">
        <f t="shared" si="2"/>
        <v>0.48364060586841728</v>
      </c>
      <c r="AJ183" s="2">
        <f>AH183/SUMIFS($AH$2:$AH$799, $B$2:$B$799, B183)</f>
        <v>7.8051281739881901E-4</v>
      </c>
      <c r="AK183">
        <f>IF(AJ183=_xlfn.MAXIFS($AJ$2:$AJ$799, $B$2:$B$799, B183, $AA$2:$AA$799, AA183), 1, 0)</f>
        <v>0</v>
      </c>
      <c r="AL183" s="2">
        <f>AJ183-AI183</f>
        <v>-0.48286009305101846</v>
      </c>
      <c r="AM183">
        <f>IF(AK183=AE183, 1, 0)</f>
        <v>0</v>
      </c>
    </row>
    <row r="184" spans="1:39" hidden="1" x14ac:dyDescent="0.45">
      <c r="A184" t="s">
        <v>701</v>
      </c>
      <c r="B184">
        <v>2019</v>
      </c>
      <c r="C184" t="s">
        <v>60</v>
      </c>
      <c r="D184" t="str">
        <f>VLOOKUP(C184, ids!$A$2:$B$37,2,FALSE)</f>
        <v>Denver Broncos</v>
      </c>
      <c r="E184">
        <f>VLOOKUP('full data'!$A184, Sheet11!$A$2:$AF$799, MATCH('full data'!E$1, Sheet11!$A$1:$AF$1, 0), FALSE)</f>
        <v>16</v>
      </c>
      <c r="F184">
        <f>VLOOKUP('full data'!$A184, Sheet11!$A$2:$AF$799, MATCH('full data'!F$1, Sheet11!$A$1:$AF$1, 0), FALSE)</f>
        <v>-1.7707088467588279</v>
      </c>
      <c r="G184">
        <f>VLOOKUP('full data'!$A184, Sheet11!$A$2:$AF$799, MATCH('full data'!G$1, Sheet11!$A$1:$AF$1, 0), FALSE)</f>
        <v>-2.0215290186473029</v>
      </c>
      <c r="H184">
        <f>VLOOKUP('full data'!$A184, Sheet11!$A$2:$AF$799, MATCH('full data'!H$1, Sheet11!$A$1:$AF$1, 0), FALSE)</f>
        <v>3.779559746087088</v>
      </c>
      <c r="I184">
        <f>VLOOKUP('full data'!$A184, Sheet11!$A$2:$AF$799, MATCH('full data'!I$1, Sheet11!$A$1:$AF$1, 0), FALSE)</f>
        <v>57</v>
      </c>
      <c r="J184">
        <f>VLOOKUP('full data'!$A184, Sheet11!$A$2:$AF$799, MATCH('full data'!J$1, Sheet11!$A$1:$AF$1, 0), FALSE)</f>
        <v>0.8529411764705882</v>
      </c>
      <c r="K184">
        <f>VLOOKUP('full data'!$A184, Sheet11!$A$2:$AF$799, MATCH('full data'!K$1, Sheet11!$A$1:$AF$1, 0), FALSE)</f>
        <v>-17.875</v>
      </c>
      <c r="L184">
        <f>VLOOKUP('full data'!$A184, Sheet11!$A$2:$AF$799, MATCH('full data'!L$1, Sheet11!$A$1:$AF$1, 0), FALSE)</f>
        <v>0.625</v>
      </c>
      <c r="M184">
        <f>VLOOKUP('full data'!$A184, Sheet11!$A$2:$AF$799, MATCH('full data'!M$1, Sheet11!$A$1:$AF$1, 0), FALSE)</f>
        <v>0.375</v>
      </c>
      <c r="N184">
        <f>VLOOKUP('full data'!$A184, Sheet11!$A$2:$AF$799, MATCH('full data'!N$1, Sheet11!$A$1:$AF$1, 0), FALSE)</f>
        <v>0.625</v>
      </c>
      <c r="O184">
        <f>VLOOKUP('full data'!$A184, Sheet11!$A$2:$AF$799, MATCH('full data'!O$1, Sheet11!$A$1:$AF$1, 0), FALSE)</f>
        <v>13.3125</v>
      </c>
      <c r="P184">
        <f>VLOOKUP('full data'!$A184, Sheet11!$A$2:$AF$799, MATCH('full data'!P$1, Sheet11!$A$1:$AF$1, 0), FALSE)</f>
        <v>0.875</v>
      </c>
      <c r="Q184">
        <f>VLOOKUP('full data'!$A184, Sheet11!$A$2:$AF$799, MATCH('full data'!Q$1, Sheet11!$A$1:$AF$1, 0), FALSE)</f>
        <v>1</v>
      </c>
      <c r="R184">
        <f>VLOOKUP('full data'!$A184, Sheet11!$A$2:$AF$799, MATCH('full data'!R$1, Sheet11!$A$1:$AF$1, 0), FALSE)</f>
        <v>7</v>
      </c>
      <c r="S184">
        <f>VLOOKUP('full data'!$A184, Sheet11!$A$2:$AF$799, MATCH('full data'!S$1, Sheet11!$A$1:$AF$1, 0), FALSE)</f>
        <v>9</v>
      </c>
      <c r="T184">
        <f>VLOOKUP('full data'!$A184, Sheet11!$A$2:$AF$799, MATCH('full data'!T$1, Sheet11!$A$1:$AF$1, 0), FALSE)</f>
        <v>0</v>
      </c>
      <c r="U184">
        <f>VLOOKUP('full data'!$A184, Sheet11!$A$2:$AF$799, MATCH('full data'!U$1, Sheet11!$A$1:$AF$1, 0), FALSE)</f>
        <v>0.4375</v>
      </c>
      <c r="V184">
        <f>VLOOKUP('full data'!$A184, Sheet11!$A$2:$AF$799, MATCH('full data'!V$1, Sheet11!$A$1:$AF$1, 0), FALSE)</f>
        <v>0.40625</v>
      </c>
      <c r="W184">
        <f>VLOOKUP('full data'!$A184, Sheet11!$A$2:$AF$799, MATCH('full data'!W$1, Sheet11!$A$1:$AF$1, 0), FALSE)</f>
        <v>0.509765625</v>
      </c>
      <c r="X184" t="str">
        <f>VLOOKUP('full data'!$A184, Sheet11!$A$2:$AF$799, MATCH('full data'!X$1, Sheet11!$A$1:$AF$1, 0), FALSE)</f>
        <v>0</v>
      </c>
      <c r="Y184">
        <f>VLOOKUP('full data'!$A184, Sheet11!$A$2:$AF$799, MATCH('full data'!Y$1, Sheet11!$A$1:$AF$1, 0), FALSE)</f>
        <v>2</v>
      </c>
      <c r="Z184" t="str">
        <f>VLOOKUP('full data'!$A184, Sheet11!$A$2:$AF$799, MATCH('full data'!Z$1, Sheet11!$A$1:$AF$1, 0), FALSE)</f>
        <v>AFC West</v>
      </c>
      <c r="AA184" t="s">
        <v>891</v>
      </c>
      <c r="AB184">
        <f>VLOOKUP('full data'!$A184, Sheet11!$A$2:$AF$799, MATCH('full data'!AB$1, Sheet11!$A$1:$AF$1, 0), FALSE)</f>
        <v>0.1153846153846154</v>
      </c>
      <c r="AC184">
        <f>VLOOKUP('full data'!$A184, Sheet11!$A$2:$AF$799, MATCH('full data'!AC$1, Sheet11!$A$1:$AF$1, 0), FALSE)</f>
        <v>0.17241379310344829</v>
      </c>
      <c r="AD184" t="str">
        <f>VLOOKUP('full data'!$A184, Sheet11!$A$2:$AF$799, MATCH('full data'!AD$1, Sheet11!$A$1:$AF$1, 0), FALSE)</f>
        <v>0</v>
      </c>
      <c r="AE184" t="str">
        <f>VLOOKUP('full data'!$A184, Sheet11!$A$2:$AF$799, MATCH('full data'!AE$1, Sheet11!$A$1:$AF$1, 0), FALSE)</f>
        <v>0</v>
      </c>
      <c r="AF184">
        <f>VLOOKUP('full data'!$A184, Sheet11!$A$2:$AF$799, MATCH('full data'!AF$1, Sheet11!$A$1:$AF$1, 0), FALSE)</f>
        <v>0.25</v>
      </c>
      <c r="AG184">
        <f>VLOOKUP('full data'!$A184, Sheet11!$A$2:$AF$799, MATCH('full data'!AG$1, Sheet11!$A$1:$AF$1, 0), FALSE)</f>
        <v>0.5</v>
      </c>
      <c r="AH184" s="3">
        <f>VLOOKUP('full data'!$A184, Sheet11!$A$2:$AF$799, MATCH('full data'!AH$1, Sheet11!$A$1:$AF$1, 0), FALSE)</f>
        <v>1.9975636434874499E-3</v>
      </c>
      <c r="AI184" s="2">
        <f t="shared" si="2"/>
        <v>0.57869837987821482</v>
      </c>
      <c r="AJ184" s="2">
        <f>AH184/SUMIFS($AH$2:$AH$799, $B$2:$B$799, B184)</f>
        <v>7.4546315737752424E-4</v>
      </c>
      <c r="AK184">
        <f>IF(AJ184=_xlfn.MAXIFS($AJ$2:$AJ$799, $B$2:$B$799, B184, $AA$2:$AA$799, AA184), 1, 0)</f>
        <v>0</v>
      </c>
      <c r="AL184" s="2">
        <f>AJ184-AI184</f>
        <v>-0.57795291672083726</v>
      </c>
      <c r="AM184">
        <f>IF(AK184=AE184, 1, 0)</f>
        <v>0</v>
      </c>
    </row>
    <row r="185" spans="1:39" hidden="1" x14ac:dyDescent="0.45">
      <c r="A185" t="s">
        <v>721</v>
      </c>
      <c r="B185">
        <v>2019</v>
      </c>
      <c r="C185" t="s">
        <v>104</v>
      </c>
      <c r="D185" t="str">
        <f>VLOOKUP(C185, ids!$A$2:$B$37,2,FALSE)</f>
        <v>Tampa Bay Buccaneers</v>
      </c>
      <c r="E185">
        <f>VLOOKUP('full data'!$A185, Sheet11!$A$2:$AF$799, MATCH('full data'!E$1, Sheet11!$A$1:$AF$1, 0), FALSE)</f>
        <v>16</v>
      </c>
      <c r="F185">
        <f>VLOOKUP('full data'!$A185, Sheet11!$A$2:$AF$799, MATCH('full data'!F$1, Sheet11!$A$1:$AF$1, 0), FALSE)</f>
        <v>2.7138893327935691</v>
      </c>
      <c r="G185">
        <f>VLOOKUP('full data'!$A185, Sheet11!$A$2:$AF$799, MATCH('full data'!G$1, Sheet11!$A$1:$AF$1, 0), FALSE)</f>
        <v>-3.1733329693005539</v>
      </c>
      <c r="H185">
        <f>VLOOKUP('full data'!$A185, Sheet11!$A$2:$AF$799, MATCH('full data'!H$1, Sheet11!$A$1:$AF$1, 0), FALSE)</f>
        <v>8.7012688389651291</v>
      </c>
      <c r="I185">
        <f>VLOOKUP('full data'!$A185, Sheet11!$A$2:$AF$799, MATCH('full data'!I$1, Sheet11!$A$1:$AF$1, 0), FALSE)</f>
        <v>69.4375</v>
      </c>
      <c r="J185">
        <f>VLOOKUP('full data'!$A185, Sheet11!$A$2:$AF$799, MATCH('full data'!J$1, Sheet11!$A$1:$AF$1, 0), FALSE)</f>
        <v>0.77142857142857146</v>
      </c>
      <c r="K185">
        <f>VLOOKUP('full data'!$A185, Sheet11!$A$2:$AF$799, MATCH('full data'!K$1, Sheet11!$A$1:$AF$1, 0), FALSE)</f>
        <v>-17.625</v>
      </c>
      <c r="L185">
        <f>VLOOKUP('full data'!$A185, Sheet11!$A$2:$AF$799, MATCH('full data'!L$1, Sheet11!$A$1:$AF$1, 0), FALSE)</f>
        <v>1.875</v>
      </c>
      <c r="M185">
        <f>VLOOKUP('full data'!$A185, Sheet11!$A$2:$AF$799, MATCH('full data'!M$1, Sheet11!$A$1:$AF$1, 0), FALSE)</f>
        <v>1</v>
      </c>
      <c r="N185">
        <f>VLOOKUP('full data'!$A185, Sheet11!$A$2:$AF$799, MATCH('full data'!N$1, Sheet11!$A$1:$AF$1, 0), FALSE)</f>
        <v>0.75</v>
      </c>
      <c r="O185">
        <f>VLOOKUP('full data'!$A185, Sheet11!$A$2:$AF$799, MATCH('full data'!O$1, Sheet11!$A$1:$AF$1, 0), FALSE)</f>
        <v>20.3125</v>
      </c>
      <c r="P185">
        <f>VLOOKUP('full data'!$A185, Sheet11!$A$2:$AF$799, MATCH('full data'!P$1, Sheet11!$A$1:$AF$1, 0), FALSE)</f>
        <v>2.3125</v>
      </c>
      <c r="Q185">
        <f>VLOOKUP('full data'!$A185, Sheet11!$A$2:$AF$799, MATCH('full data'!Q$1, Sheet11!$A$1:$AF$1, 0), FALSE)</f>
        <v>1.75</v>
      </c>
      <c r="R185">
        <f>VLOOKUP('full data'!$A185, Sheet11!$A$2:$AF$799, MATCH('full data'!R$1, Sheet11!$A$1:$AF$1, 0), FALSE)</f>
        <v>7</v>
      </c>
      <c r="S185">
        <f>VLOOKUP('full data'!$A185, Sheet11!$A$2:$AF$799, MATCH('full data'!S$1, Sheet11!$A$1:$AF$1, 0), FALSE)</f>
        <v>9</v>
      </c>
      <c r="T185">
        <f>VLOOKUP('full data'!$A185, Sheet11!$A$2:$AF$799, MATCH('full data'!T$1, Sheet11!$A$1:$AF$1, 0), FALSE)</f>
        <v>0</v>
      </c>
      <c r="U185">
        <f>VLOOKUP('full data'!$A185, Sheet11!$A$2:$AF$799, MATCH('full data'!U$1, Sheet11!$A$1:$AF$1, 0), FALSE)</f>
        <v>0.4375</v>
      </c>
      <c r="V185">
        <f>VLOOKUP('full data'!$A185, Sheet11!$A$2:$AF$799, MATCH('full data'!V$1, Sheet11!$A$1:$AF$1, 0), FALSE)</f>
        <v>0.38392857142857151</v>
      </c>
      <c r="W185">
        <f>VLOOKUP('full data'!$A185, Sheet11!$A$2:$AF$799, MATCH('full data'!W$1, Sheet11!$A$1:$AF$1, 0), FALSE)</f>
        <v>0.5</v>
      </c>
      <c r="X185" t="str">
        <f>VLOOKUP('full data'!$A185, Sheet11!$A$2:$AF$799, MATCH('full data'!X$1, Sheet11!$A$1:$AF$1, 0), FALSE)</f>
        <v>0</v>
      </c>
      <c r="Y185">
        <f>VLOOKUP('full data'!$A185, Sheet11!$A$2:$AF$799, MATCH('full data'!Y$1, Sheet11!$A$1:$AF$1, 0), FALSE)</f>
        <v>3</v>
      </c>
      <c r="Z185" t="str">
        <f>VLOOKUP('full data'!$A185, Sheet11!$A$2:$AF$799, MATCH('full data'!Z$1, Sheet11!$A$1:$AF$1, 0), FALSE)</f>
        <v>NFC South</v>
      </c>
      <c r="AA185" t="s">
        <v>892</v>
      </c>
      <c r="AB185">
        <f>VLOOKUP('full data'!$A185, Sheet11!$A$2:$AF$799, MATCH('full data'!AB$1, Sheet11!$A$1:$AF$1, 0), FALSE)</f>
        <v>4.3478260869565223E-2</v>
      </c>
      <c r="AC185">
        <f>VLOOKUP('full data'!$A185, Sheet11!$A$2:$AF$799, MATCH('full data'!AC$1, Sheet11!$A$1:$AF$1, 0), FALSE)</f>
        <v>0.2162162162162162</v>
      </c>
      <c r="AD185" t="str">
        <f>VLOOKUP('full data'!$A185, Sheet11!$A$2:$AF$799, MATCH('full data'!AD$1, Sheet11!$A$1:$AF$1, 0), FALSE)</f>
        <v>0</v>
      </c>
      <c r="AE185" t="str">
        <f>VLOOKUP('full data'!$A185, Sheet11!$A$2:$AF$799, MATCH('full data'!AE$1, Sheet11!$A$1:$AF$1, 0), FALSE)</f>
        <v>0</v>
      </c>
      <c r="AF185">
        <f>VLOOKUP('full data'!$A185, Sheet11!$A$2:$AF$799, MATCH('full data'!AF$1, Sheet11!$A$1:$AF$1, 0), FALSE)</f>
        <v>0.4375</v>
      </c>
      <c r="AG185">
        <f>VLOOKUP('full data'!$A185, Sheet11!$A$2:$AF$799, MATCH('full data'!AG$1, Sheet11!$A$1:$AF$1, 0), FALSE)</f>
        <v>0.5</v>
      </c>
      <c r="AH185" s="3">
        <f>VLOOKUP('full data'!$A185, Sheet11!$A$2:$AF$799, MATCH('full data'!AH$1, Sheet11!$A$1:$AF$1, 0), FALSE)</f>
        <v>1.937270445303903E-3</v>
      </c>
      <c r="AI185" s="2">
        <f t="shared" si="2"/>
        <v>0.48364060586841728</v>
      </c>
      <c r="AJ185" s="2">
        <f>AH185/SUMIFS($AH$2:$AH$799, $B$2:$B$799, B185)</f>
        <v>7.2296256870650394E-4</v>
      </c>
      <c r="AK185">
        <f>IF(AJ185=_xlfn.MAXIFS($AJ$2:$AJ$799, $B$2:$B$799, B185, $AA$2:$AA$799, AA185), 1, 0)</f>
        <v>0</v>
      </c>
      <c r="AL185" s="2">
        <f>AJ185-AI185</f>
        <v>-0.48291764329971076</v>
      </c>
      <c r="AM185">
        <f>IF(AK185=AE185, 1, 0)</f>
        <v>0</v>
      </c>
    </row>
    <row r="186" spans="1:39" hidden="1" x14ac:dyDescent="0.45">
      <c r="A186" t="s">
        <v>699</v>
      </c>
      <c r="B186">
        <v>2019</v>
      </c>
      <c r="C186" t="s">
        <v>55</v>
      </c>
      <c r="D186" t="str">
        <f>VLOOKUP(C186, ids!$A$2:$B$37,2,FALSE)</f>
        <v>Cleveland Browns</v>
      </c>
      <c r="E186">
        <f>VLOOKUP('full data'!$A186, Sheet11!$A$2:$AF$799, MATCH('full data'!E$1, Sheet11!$A$1:$AF$1, 0), FALSE)</f>
        <v>16</v>
      </c>
      <c r="F186">
        <f>VLOOKUP('full data'!$A186, Sheet11!$A$2:$AF$799, MATCH('full data'!F$1, Sheet11!$A$1:$AF$1, 0), FALSE)</f>
        <v>-0.51519299622114179</v>
      </c>
      <c r="G186">
        <f>VLOOKUP('full data'!$A186, Sheet11!$A$2:$AF$799, MATCH('full data'!G$1, Sheet11!$A$1:$AF$1, 0), FALSE)</f>
        <v>-1.395233500757886</v>
      </c>
      <c r="H186">
        <f>VLOOKUP('full data'!$A186, Sheet11!$A$2:$AF$799, MATCH('full data'!H$1, Sheet11!$A$1:$AF$1, 0), FALSE)</f>
        <v>4.0220622101839574</v>
      </c>
      <c r="I186">
        <f>VLOOKUP('full data'!$A186, Sheet11!$A$2:$AF$799, MATCH('full data'!I$1, Sheet11!$A$1:$AF$1, 0), FALSE)</f>
        <v>69.125</v>
      </c>
      <c r="J186">
        <f>VLOOKUP('full data'!$A186, Sheet11!$A$2:$AF$799, MATCH('full data'!J$1, Sheet11!$A$1:$AF$1, 0), FALSE)</f>
        <v>0.86206896551724133</v>
      </c>
      <c r="K186">
        <f>VLOOKUP('full data'!$A186, Sheet11!$A$2:$AF$799, MATCH('full data'!K$1, Sheet11!$A$1:$AF$1, 0), FALSE)</f>
        <v>-18.3125</v>
      </c>
      <c r="L186">
        <f>VLOOKUP('full data'!$A186, Sheet11!$A$2:$AF$799, MATCH('full data'!L$1, Sheet11!$A$1:$AF$1, 0), FALSE)</f>
        <v>1.3125</v>
      </c>
      <c r="M186">
        <f>VLOOKUP('full data'!$A186, Sheet11!$A$2:$AF$799, MATCH('full data'!M$1, Sheet11!$A$1:$AF$1, 0), FALSE)</f>
        <v>0.375</v>
      </c>
      <c r="N186">
        <f>VLOOKUP('full data'!$A186, Sheet11!$A$2:$AF$799, MATCH('full data'!N$1, Sheet11!$A$1:$AF$1, 0), FALSE)</f>
        <v>0.875</v>
      </c>
      <c r="O186">
        <f>VLOOKUP('full data'!$A186, Sheet11!$A$2:$AF$799, MATCH('full data'!O$1, Sheet11!$A$1:$AF$1, 0), FALSE)</f>
        <v>16.875</v>
      </c>
      <c r="P186">
        <f>VLOOKUP('full data'!$A186, Sheet11!$A$2:$AF$799, MATCH('full data'!P$1, Sheet11!$A$1:$AF$1, 0), FALSE)</f>
        <v>1.5625</v>
      </c>
      <c r="Q186">
        <f>VLOOKUP('full data'!$A186, Sheet11!$A$2:$AF$799, MATCH('full data'!Q$1, Sheet11!$A$1:$AF$1, 0), FALSE)</f>
        <v>1.25</v>
      </c>
      <c r="R186">
        <f>VLOOKUP('full data'!$A186, Sheet11!$A$2:$AF$799, MATCH('full data'!R$1, Sheet11!$A$1:$AF$1, 0), FALSE)</f>
        <v>6</v>
      </c>
      <c r="S186">
        <f>VLOOKUP('full data'!$A186, Sheet11!$A$2:$AF$799, MATCH('full data'!S$1, Sheet11!$A$1:$AF$1, 0), FALSE)</f>
        <v>10</v>
      </c>
      <c r="T186">
        <f>VLOOKUP('full data'!$A186, Sheet11!$A$2:$AF$799, MATCH('full data'!T$1, Sheet11!$A$1:$AF$1, 0), FALSE)</f>
        <v>0</v>
      </c>
      <c r="U186">
        <f>VLOOKUP('full data'!$A186, Sheet11!$A$2:$AF$799, MATCH('full data'!U$1, Sheet11!$A$1:$AF$1, 0), FALSE)</f>
        <v>0.375</v>
      </c>
      <c r="V186">
        <f>VLOOKUP('full data'!$A186, Sheet11!$A$2:$AF$799, MATCH('full data'!V$1, Sheet11!$A$1:$AF$1, 0), FALSE)</f>
        <v>0.47916666666666669</v>
      </c>
      <c r="W186">
        <f>VLOOKUP('full data'!$A186, Sheet11!$A$2:$AF$799, MATCH('full data'!W$1, Sheet11!$A$1:$AF$1, 0), FALSE)</f>
        <v>0.533203125</v>
      </c>
      <c r="X186" t="str">
        <f>VLOOKUP('full data'!$A186, Sheet11!$A$2:$AF$799, MATCH('full data'!X$1, Sheet11!$A$1:$AF$1, 0), FALSE)</f>
        <v>0</v>
      </c>
      <c r="Y186">
        <f>VLOOKUP('full data'!$A186, Sheet11!$A$2:$AF$799, MATCH('full data'!Y$1, Sheet11!$A$1:$AF$1, 0), FALSE)</f>
        <v>3</v>
      </c>
      <c r="Z186" t="str">
        <f>VLOOKUP('full data'!$A186, Sheet11!$A$2:$AF$799, MATCH('full data'!Z$1, Sheet11!$A$1:$AF$1, 0), FALSE)</f>
        <v>AFC North</v>
      </c>
      <c r="AA186" t="s">
        <v>891</v>
      </c>
      <c r="AB186">
        <f>VLOOKUP('full data'!$A186, Sheet11!$A$2:$AF$799, MATCH('full data'!AB$1, Sheet11!$A$1:$AF$1, 0), FALSE)</f>
        <v>0.17391304347826089</v>
      </c>
      <c r="AC186">
        <f>VLOOKUP('full data'!$A186, Sheet11!$A$2:$AF$799, MATCH('full data'!AC$1, Sheet11!$A$1:$AF$1, 0), FALSE)</f>
        <v>0.35714285714285721</v>
      </c>
      <c r="AD186" t="str">
        <f>VLOOKUP('full data'!$A186, Sheet11!$A$2:$AF$799, MATCH('full data'!AD$1, Sheet11!$A$1:$AF$1, 0), FALSE)</f>
        <v>0</v>
      </c>
      <c r="AE186" t="str">
        <f>VLOOKUP('full data'!$A186, Sheet11!$A$2:$AF$799, MATCH('full data'!AE$1, Sheet11!$A$1:$AF$1, 0), FALSE)</f>
        <v>0</v>
      </c>
      <c r="AF186">
        <f>VLOOKUP('full data'!$A186, Sheet11!$A$2:$AF$799, MATCH('full data'!AF$1, Sheet11!$A$1:$AF$1, 0), FALSE)</f>
        <v>0.25</v>
      </c>
      <c r="AG186">
        <f>VLOOKUP('full data'!$A186, Sheet11!$A$2:$AF$799, MATCH('full data'!AG$1, Sheet11!$A$1:$AF$1, 0), FALSE)</f>
        <v>0.5</v>
      </c>
      <c r="AH186" s="3">
        <f>VLOOKUP('full data'!$A186, Sheet11!$A$2:$AF$799, MATCH('full data'!AH$1, Sheet11!$A$1:$AF$1, 0), FALSE)</f>
        <v>1.721732337695029E-3</v>
      </c>
      <c r="AI186" s="2">
        <f t="shared" si="2"/>
        <v>0.57869837987821482</v>
      </c>
      <c r="AJ186" s="2">
        <f>AH186/SUMIFS($AH$2:$AH$799, $B$2:$B$799, B186)</f>
        <v>6.4252672439329256E-4</v>
      </c>
      <c r="AK186">
        <f>IF(AJ186=_xlfn.MAXIFS($AJ$2:$AJ$799, $B$2:$B$799, B186, $AA$2:$AA$799, AA186), 1, 0)</f>
        <v>0</v>
      </c>
      <c r="AL186" s="2">
        <f>AJ186-AI186</f>
        <v>-0.57805585315382157</v>
      </c>
      <c r="AM186">
        <f>IF(AK186=AE186, 1, 0)</f>
        <v>0</v>
      </c>
    </row>
    <row r="187" spans="1:39" hidden="1" x14ac:dyDescent="0.45">
      <c r="A187" t="s">
        <v>692</v>
      </c>
      <c r="B187">
        <v>2019</v>
      </c>
      <c r="C187" t="s">
        <v>33</v>
      </c>
      <c r="D187" t="str">
        <f>VLOOKUP(C187, ids!$A$2:$B$37,2,FALSE)</f>
        <v>Arizona Cardinals</v>
      </c>
      <c r="E187">
        <f>VLOOKUP('full data'!$A187, Sheet11!$A$2:$AF$799, MATCH('full data'!E$1, Sheet11!$A$1:$AF$1, 0), FALSE)</f>
        <v>16</v>
      </c>
      <c r="F187">
        <f>VLOOKUP('full data'!$A187, Sheet11!$A$2:$AF$799, MATCH('full data'!F$1, Sheet11!$A$1:$AF$1, 0), FALSE)</f>
        <v>0.29045743869899687</v>
      </c>
      <c r="G187">
        <f>VLOOKUP('full data'!$A187, Sheet11!$A$2:$AF$799, MATCH('full data'!G$1, Sheet11!$A$1:$AF$1, 0), FALSE)</f>
        <v>0.13526289541231809</v>
      </c>
      <c r="H187">
        <f>VLOOKUP('full data'!$A187, Sheet11!$A$2:$AF$799, MATCH('full data'!H$1, Sheet11!$A$1:$AF$1, 0), FALSE)</f>
        <v>5.0708451266020722</v>
      </c>
      <c r="I187">
        <f>VLOOKUP('full data'!$A187, Sheet11!$A$2:$AF$799, MATCH('full data'!I$1, Sheet11!$A$1:$AF$1, 0), FALSE)</f>
        <v>59.125</v>
      </c>
      <c r="J187">
        <f>VLOOKUP('full data'!$A187, Sheet11!$A$2:$AF$799, MATCH('full data'!J$1, Sheet11!$A$1:$AF$1, 0), FALSE)</f>
        <v>0.88571428571428568</v>
      </c>
      <c r="K187">
        <f>VLOOKUP('full data'!$A187, Sheet11!$A$2:$AF$799, MATCH('full data'!K$1, Sheet11!$A$1:$AF$1, 0), FALSE)</f>
        <v>-20</v>
      </c>
      <c r="L187">
        <f>VLOOKUP('full data'!$A187, Sheet11!$A$2:$AF$799, MATCH('full data'!L$1, Sheet11!$A$1:$AF$1, 0), FALSE)</f>
        <v>0.75</v>
      </c>
      <c r="M187">
        <f>VLOOKUP('full data'!$A187, Sheet11!$A$2:$AF$799, MATCH('full data'!M$1, Sheet11!$A$1:$AF$1, 0), FALSE)</f>
        <v>0.625</v>
      </c>
      <c r="N187">
        <f>VLOOKUP('full data'!$A187, Sheet11!$A$2:$AF$799, MATCH('full data'!N$1, Sheet11!$A$1:$AF$1, 0), FALSE)</f>
        <v>0.4375</v>
      </c>
      <c r="O187">
        <f>VLOOKUP('full data'!$A187, Sheet11!$A$2:$AF$799, MATCH('full data'!O$1, Sheet11!$A$1:$AF$1, 0), FALSE)</f>
        <v>17.1875</v>
      </c>
      <c r="P187">
        <f>VLOOKUP('full data'!$A187, Sheet11!$A$2:$AF$799, MATCH('full data'!P$1, Sheet11!$A$1:$AF$1, 0), FALSE)</f>
        <v>0.875</v>
      </c>
      <c r="Q187">
        <f>VLOOKUP('full data'!$A187, Sheet11!$A$2:$AF$799, MATCH('full data'!Q$1, Sheet11!$A$1:$AF$1, 0), FALSE)</f>
        <v>1.0625</v>
      </c>
      <c r="R187">
        <f>VLOOKUP('full data'!$A187, Sheet11!$A$2:$AF$799, MATCH('full data'!R$1, Sheet11!$A$1:$AF$1, 0), FALSE)</f>
        <v>5</v>
      </c>
      <c r="S187">
        <f>VLOOKUP('full data'!$A187, Sheet11!$A$2:$AF$799, MATCH('full data'!S$1, Sheet11!$A$1:$AF$1, 0), FALSE)</f>
        <v>10</v>
      </c>
      <c r="T187">
        <f>VLOOKUP('full data'!$A187, Sheet11!$A$2:$AF$799, MATCH('full data'!T$1, Sheet11!$A$1:$AF$1, 0), FALSE)</f>
        <v>1</v>
      </c>
      <c r="U187">
        <f>VLOOKUP('full data'!$A187, Sheet11!$A$2:$AF$799, MATCH('full data'!U$1, Sheet11!$A$1:$AF$1, 0), FALSE)</f>
        <v>0.34375</v>
      </c>
      <c r="V187">
        <f>VLOOKUP('full data'!$A187, Sheet11!$A$2:$AF$799, MATCH('full data'!V$1, Sheet11!$A$1:$AF$1, 0), FALSE)</f>
        <v>0.375</v>
      </c>
      <c r="W187">
        <f>VLOOKUP('full data'!$A187, Sheet11!$A$2:$AF$799, MATCH('full data'!W$1, Sheet11!$A$1:$AF$1, 0), FALSE)</f>
        <v>0.529296875</v>
      </c>
      <c r="X187" t="str">
        <f>VLOOKUP('full data'!$A187, Sheet11!$A$2:$AF$799, MATCH('full data'!X$1, Sheet11!$A$1:$AF$1, 0), FALSE)</f>
        <v>0</v>
      </c>
      <c r="Y187">
        <f>VLOOKUP('full data'!$A187, Sheet11!$A$2:$AF$799, MATCH('full data'!Y$1, Sheet11!$A$1:$AF$1, 0), FALSE)</f>
        <v>4</v>
      </c>
      <c r="Z187" t="str">
        <f>VLOOKUP('full data'!$A187, Sheet11!$A$2:$AF$799, MATCH('full data'!Z$1, Sheet11!$A$1:$AF$1, 0), FALSE)</f>
        <v>NFC West</v>
      </c>
      <c r="AA187" t="s">
        <v>892</v>
      </c>
      <c r="AB187">
        <f>VLOOKUP('full data'!$A187, Sheet11!$A$2:$AF$799, MATCH('full data'!AB$1, Sheet11!$A$1:$AF$1, 0), FALSE)</f>
        <v>0.18032786885245899</v>
      </c>
      <c r="AC187">
        <f>VLOOKUP('full data'!$A187, Sheet11!$A$2:$AF$799, MATCH('full data'!AC$1, Sheet11!$A$1:$AF$1, 0), FALSE)</f>
        <v>0.25</v>
      </c>
      <c r="AD187" t="str">
        <f>VLOOKUP('full data'!$A187, Sheet11!$A$2:$AF$799, MATCH('full data'!AD$1, Sheet11!$A$1:$AF$1, 0), FALSE)</f>
        <v>0</v>
      </c>
      <c r="AE187" t="str">
        <f>VLOOKUP('full data'!$A187, Sheet11!$A$2:$AF$799, MATCH('full data'!AE$1, Sheet11!$A$1:$AF$1, 0), FALSE)</f>
        <v>0</v>
      </c>
      <c r="AF187">
        <f>VLOOKUP('full data'!$A187, Sheet11!$A$2:$AF$799, MATCH('full data'!AF$1, Sheet11!$A$1:$AF$1, 0), FALSE)</f>
        <v>0.125</v>
      </c>
      <c r="AG187">
        <f>VLOOKUP('full data'!$A187, Sheet11!$A$2:$AF$799, MATCH('full data'!AG$1, Sheet11!$A$1:$AF$1, 0), FALSE)</f>
        <v>0.5</v>
      </c>
      <c r="AH187" s="3">
        <f>VLOOKUP('full data'!$A187, Sheet11!$A$2:$AF$799, MATCH('full data'!AH$1, Sheet11!$A$1:$AF$1, 0), FALSE)</f>
        <v>1.3641801596866621E-3</v>
      </c>
      <c r="AI187" s="2">
        <f t="shared" si="2"/>
        <v>0.48364060586841728</v>
      </c>
      <c r="AJ187" s="2">
        <f>AH187/SUMIFS($AH$2:$AH$799, $B$2:$B$799, B187)</f>
        <v>5.090931907913369E-4</v>
      </c>
      <c r="AK187">
        <f>IF(AJ187=_xlfn.MAXIFS($AJ$2:$AJ$799, $B$2:$B$799, B187, $AA$2:$AA$799, AA187), 1, 0)</f>
        <v>0</v>
      </c>
      <c r="AL187" s="2">
        <f>AJ187-AI187</f>
        <v>-0.48313151267762594</v>
      </c>
      <c r="AM187">
        <f>IF(AK187=AE187, 1, 0)</f>
        <v>0</v>
      </c>
    </row>
    <row r="188" spans="1:39" hidden="1" x14ac:dyDescent="0.45">
      <c r="A188" t="s">
        <v>709</v>
      </c>
      <c r="B188">
        <v>2019</v>
      </c>
      <c r="C188" t="s">
        <v>195</v>
      </c>
      <c r="D188" t="str">
        <f>VLOOKUP(C188, ids!$A$2:$B$37,2,FALSE)</f>
        <v>Los Angeles Chargers</v>
      </c>
      <c r="E188">
        <f>VLOOKUP('full data'!$A188, Sheet11!$A$2:$AF$799, MATCH('full data'!E$1, Sheet11!$A$1:$AF$1, 0), FALSE)</f>
        <v>16</v>
      </c>
      <c r="F188">
        <f>VLOOKUP('full data'!$A188, Sheet11!$A$2:$AF$799, MATCH('full data'!F$1, Sheet11!$A$1:$AF$1, 0), FALSE)</f>
        <v>4.5241544449714963</v>
      </c>
      <c r="G188">
        <f>VLOOKUP('full data'!$A188, Sheet11!$A$2:$AF$799, MATCH('full data'!G$1, Sheet11!$A$1:$AF$1, 0), FALSE)</f>
        <v>-2.625422066966665</v>
      </c>
      <c r="H188">
        <f>VLOOKUP('full data'!$A188, Sheet11!$A$2:$AF$799, MATCH('full data'!H$1, Sheet11!$A$1:$AF$1, 0), FALSE)</f>
        <v>8.9639996206391022</v>
      </c>
      <c r="I188">
        <f>VLOOKUP('full data'!$A188, Sheet11!$A$2:$AF$799, MATCH('full data'!I$1, Sheet11!$A$1:$AF$1, 0), FALSE)</f>
        <v>54.5</v>
      </c>
      <c r="J188">
        <f>VLOOKUP('full data'!$A188, Sheet11!$A$2:$AF$799, MATCH('full data'!J$1, Sheet11!$A$1:$AF$1, 0), FALSE)</f>
        <v>0.76470588235294112</v>
      </c>
      <c r="K188">
        <f>VLOOKUP('full data'!$A188, Sheet11!$A$2:$AF$799, MATCH('full data'!K$1, Sheet11!$A$1:$AF$1, 0), FALSE)</f>
        <v>-13.875</v>
      </c>
      <c r="L188">
        <f>VLOOKUP('full data'!$A188, Sheet11!$A$2:$AF$799, MATCH('full data'!L$1, Sheet11!$A$1:$AF$1, 0), FALSE)</f>
        <v>1.25</v>
      </c>
      <c r="M188">
        <f>VLOOKUP('full data'!$A188, Sheet11!$A$2:$AF$799, MATCH('full data'!M$1, Sheet11!$A$1:$AF$1, 0), FALSE)</f>
        <v>0.1875</v>
      </c>
      <c r="N188">
        <f>VLOOKUP('full data'!$A188, Sheet11!$A$2:$AF$799, MATCH('full data'!N$1, Sheet11!$A$1:$AF$1, 0), FALSE)</f>
        <v>0.6875</v>
      </c>
      <c r="O188">
        <f>VLOOKUP('full data'!$A188, Sheet11!$A$2:$AF$799, MATCH('full data'!O$1, Sheet11!$A$1:$AF$1, 0), FALSE)</f>
        <v>11</v>
      </c>
      <c r="P188">
        <f>VLOOKUP('full data'!$A188, Sheet11!$A$2:$AF$799, MATCH('full data'!P$1, Sheet11!$A$1:$AF$1, 0), FALSE)</f>
        <v>1.625</v>
      </c>
      <c r="Q188">
        <f>VLOOKUP('full data'!$A188, Sheet11!$A$2:$AF$799, MATCH('full data'!Q$1, Sheet11!$A$1:$AF$1, 0), FALSE)</f>
        <v>0.875</v>
      </c>
      <c r="R188">
        <f>VLOOKUP('full data'!$A188, Sheet11!$A$2:$AF$799, MATCH('full data'!R$1, Sheet11!$A$1:$AF$1, 0), FALSE)</f>
        <v>5</v>
      </c>
      <c r="S188">
        <f>VLOOKUP('full data'!$A188, Sheet11!$A$2:$AF$799, MATCH('full data'!S$1, Sheet11!$A$1:$AF$1, 0), FALSE)</f>
        <v>11</v>
      </c>
      <c r="T188">
        <f>VLOOKUP('full data'!$A188, Sheet11!$A$2:$AF$799, MATCH('full data'!T$1, Sheet11!$A$1:$AF$1, 0), FALSE)</f>
        <v>0</v>
      </c>
      <c r="U188">
        <f>VLOOKUP('full data'!$A188, Sheet11!$A$2:$AF$799, MATCH('full data'!U$1, Sheet11!$A$1:$AF$1, 0), FALSE)</f>
        <v>0.3125</v>
      </c>
      <c r="V188">
        <f>VLOOKUP('full data'!$A188, Sheet11!$A$2:$AF$799, MATCH('full data'!V$1, Sheet11!$A$1:$AF$1, 0), FALSE)</f>
        <v>0.48749999999999999</v>
      </c>
      <c r="W188">
        <f>VLOOKUP('full data'!$A188, Sheet11!$A$2:$AF$799, MATCH('full data'!W$1, Sheet11!$A$1:$AF$1, 0), FALSE)</f>
        <v>0.513671875</v>
      </c>
      <c r="X188" t="str">
        <f>VLOOKUP('full data'!$A188, Sheet11!$A$2:$AF$799, MATCH('full data'!X$1, Sheet11!$A$1:$AF$1, 0), FALSE)</f>
        <v>0</v>
      </c>
      <c r="Y188">
        <f>VLOOKUP('full data'!$A188, Sheet11!$A$2:$AF$799, MATCH('full data'!Y$1, Sheet11!$A$1:$AF$1, 0), FALSE)</f>
        <v>4</v>
      </c>
      <c r="Z188" t="str">
        <f>VLOOKUP('full data'!$A188, Sheet11!$A$2:$AF$799, MATCH('full data'!Z$1, Sheet11!$A$1:$AF$1, 0), FALSE)</f>
        <v>AFC West</v>
      </c>
      <c r="AA188" t="s">
        <v>891</v>
      </c>
      <c r="AB188">
        <f>VLOOKUP('full data'!$A188, Sheet11!$A$2:$AF$799, MATCH('full data'!AB$1, Sheet11!$A$1:$AF$1, 0), FALSE)</f>
        <v>0.20338983050847459</v>
      </c>
      <c r="AC188">
        <f>VLOOKUP('full data'!$A188, Sheet11!$A$2:$AF$799, MATCH('full data'!AC$1, Sheet11!$A$1:$AF$1, 0), FALSE)</f>
        <v>0.32608695652173908</v>
      </c>
      <c r="AD188" t="str">
        <f>VLOOKUP('full data'!$A188, Sheet11!$A$2:$AF$799, MATCH('full data'!AD$1, Sheet11!$A$1:$AF$1, 0), FALSE)</f>
        <v>0</v>
      </c>
      <c r="AE188" t="str">
        <f>VLOOKUP('full data'!$A188, Sheet11!$A$2:$AF$799, MATCH('full data'!AE$1, Sheet11!$A$1:$AF$1, 0), FALSE)</f>
        <v>0</v>
      </c>
      <c r="AF188">
        <f>VLOOKUP('full data'!$A188, Sheet11!$A$2:$AF$799, MATCH('full data'!AF$1, Sheet11!$A$1:$AF$1, 0), FALSE)</f>
        <v>0.375</v>
      </c>
      <c r="AG188">
        <f>VLOOKUP('full data'!$A188, Sheet11!$A$2:$AF$799, MATCH('full data'!AG$1, Sheet11!$A$1:$AF$1, 0), FALSE)</f>
        <v>0.5</v>
      </c>
      <c r="AH188" s="3">
        <f>VLOOKUP('full data'!$A188, Sheet11!$A$2:$AF$799, MATCH('full data'!AH$1, Sheet11!$A$1:$AF$1, 0), FALSE)</f>
        <v>4.333735314281005E-4</v>
      </c>
      <c r="AI188" s="2">
        <f t="shared" si="2"/>
        <v>0.57869837987821482</v>
      </c>
      <c r="AJ188" s="2">
        <f>AH188/SUMIFS($AH$2:$AH$799, $B$2:$B$799, B188)</f>
        <v>1.6172901530096817E-4</v>
      </c>
      <c r="AK188">
        <f>IF(AJ188=_xlfn.MAXIFS($AJ$2:$AJ$799, $B$2:$B$799, B188, $AA$2:$AA$799, AA188), 1, 0)</f>
        <v>0</v>
      </c>
      <c r="AL188" s="2">
        <f>AJ188-AI188</f>
        <v>-0.57853665086291384</v>
      </c>
      <c r="AM188">
        <f>IF(AK188=AE188, 1, 0)</f>
        <v>0</v>
      </c>
    </row>
    <row r="189" spans="1:39" hidden="1" x14ac:dyDescent="0.45">
      <c r="A189" t="s">
        <v>711</v>
      </c>
      <c r="B189">
        <v>2019</v>
      </c>
      <c r="C189" t="s">
        <v>76</v>
      </c>
      <c r="D189" t="str">
        <f>VLOOKUP(C189, ids!$A$2:$B$37,2,FALSE)</f>
        <v>Miami Dolphins</v>
      </c>
      <c r="E189">
        <f>VLOOKUP('full data'!$A189, Sheet11!$A$2:$AF$799, MATCH('full data'!E$1, Sheet11!$A$1:$AF$1, 0), FALSE)</f>
        <v>16</v>
      </c>
      <c r="F189">
        <f>VLOOKUP('full data'!$A189, Sheet11!$A$2:$AF$799, MATCH('full data'!F$1, Sheet11!$A$1:$AF$1, 0), FALSE)</f>
        <v>-1.7666412454789009</v>
      </c>
      <c r="G189">
        <f>VLOOKUP('full data'!$A189, Sheet11!$A$2:$AF$799, MATCH('full data'!G$1, Sheet11!$A$1:$AF$1, 0), FALSE)</f>
        <v>-3.615915498347491</v>
      </c>
      <c r="H189">
        <f>VLOOKUP('full data'!$A189, Sheet11!$A$2:$AF$799, MATCH('full data'!H$1, Sheet11!$A$1:$AF$1, 0), FALSE)</f>
        <v>2.9325234994826568</v>
      </c>
      <c r="I189">
        <f>VLOOKUP('full data'!$A189, Sheet11!$A$2:$AF$799, MATCH('full data'!I$1, Sheet11!$A$1:$AF$1, 0), FALSE)</f>
        <v>48.0625</v>
      </c>
      <c r="J189">
        <f>VLOOKUP('full data'!$A189, Sheet11!$A$2:$AF$799, MATCH('full data'!J$1, Sheet11!$A$1:$AF$1, 0), FALSE)</f>
        <v>0.76666666666666672</v>
      </c>
      <c r="K189">
        <f>VLOOKUP('full data'!$A189, Sheet11!$A$2:$AF$799, MATCH('full data'!K$1, Sheet11!$A$1:$AF$1, 0), FALSE)</f>
        <v>-19.5625</v>
      </c>
      <c r="L189">
        <f>VLOOKUP('full data'!$A189, Sheet11!$A$2:$AF$799, MATCH('full data'!L$1, Sheet11!$A$1:$AF$1, 0), FALSE)</f>
        <v>1.125</v>
      </c>
      <c r="M189">
        <f>VLOOKUP('full data'!$A189, Sheet11!$A$2:$AF$799, MATCH('full data'!M$1, Sheet11!$A$1:$AF$1, 0), FALSE)</f>
        <v>0.1875</v>
      </c>
      <c r="N189">
        <f>VLOOKUP('full data'!$A189, Sheet11!$A$2:$AF$799, MATCH('full data'!N$1, Sheet11!$A$1:$AF$1, 0), FALSE)</f>
        <v>0.8125</v>
      </c>
      <c r="O189">
        <f>VLOOKUP('full data'!$A189, Sheet11!$A$2:$AF$799, MATCH('full data'!O$1, Sheet11!$A$1:$AF$1, 0), FALSE)</f>
        <v>9.6875</v>
      </c>
      <c r="P189">
        <f>VLOOKUP('full data'!$A189, Sheet11!$A$2:$AF$799, MATCH('full data'!P$1, Sheet11!$A$1:$AF$1, 0), FALSE)</f>
        <v>1.3125</v>
      </c>
      <c r="Q189">
        <f>VLOOKUP('full data'!$A189, Sheet11!$A$2:$AF$799, MATCH('full data'!Q$1, Sheet11!$A$1:$AF$1, 0), FALSE)</f>
        <v>1</v>
      </c>
      <c r="R189">
        <f>VLOOKUP('full data'!$A189, Sheet11!$A$2:$AF$799, MATCH('full data'!R$1, Sheet11!$A$1:$AF$1, 0), FALSE)</f>
        <v>5</v>
      </c>
      <c r="S189">
        <f>VLOOKUP('full data'!$A189, Sheet11!$A$2:$AF$799, MATCH('full data'!S$1, Sheet11!$A$1:$AF$1, 0), FALSE)</f>
        <v>11</v>
      </c>
      <c r="T189">
        <f>VLOOKUP('full data'!$A189, Sheet11!$A$2:$AF$799, MATCH('full data'!T$1, Sheet11!$A$1:$AF$1, 0), FALSE)</f>
        <v>0</v>
      </c>
      <c r="U189">
        <f>VLOOKUP('full data'!$A189, Sheet11!$A$2:$AF$799, MATCH('full data'!U$1, Sheet11!$A$1:$AF$1, 0), FALSE)</f>
        <v>0.3125</v>
      </c>
      <c r="V189">
        <f>VLOOKUP('full data'!$A189, Sheet11!$A$2:$AF$799, MATCH('full data'!V$1, Sheet11!$A$1:$AF$1, 0), FALSE)</f>
        <v>0.46250000000000002</v>
      </c>
      <c r="W189">
        <f>VLOOKUP('full data'!$A189, Sheet11!$A$2:$AF$799, MATCH('full data'!W$1, Sheet11!$A$1:$AF$1, 0), FALSE)</f>
        <v>0.484375</v>
      </c>
      <c r="X189" t="str">
        <f>VLOOKUP('full data'!$A189, Sheet11!$A$2:$AF$799, MATCH('full data'!X$1, Sheet11!$A$1:$AF$1, 0), FALSE)</f>
        <v>0</v>
      </c>
      <c r="Y189">
        <f>VLOOKUP('full data'!$A189, Sheet11!$A$2:$AF$799, MATCH('full data'!Y$1, Sheet11!$A$1:$AF$1, 0), FALSE)</f>
        <v>4</v>
      </c>
      <c r="Z189" t="str">
        <f>VLOOKUP('full data'!$A189, Sheet11!$A$2:$AF$799, MATCH('full data'!Z$1, Sheet11!$A$1:$AF$1, 0), FALSE)</f>
        <v>AFC East</v>
      </c>
      <c r="AA189" t="s">
        <v>891</v>
      </c>
      <c r="AB189">
        <f>VLOOKUP('full data'!$A189, Sheet11!$A$2:$AF$799, MATCH('full data'!AB$1, Sheet11!$A$1:$AF$1, 0), FALSE)</f>
        <v>0.15151515151515149</v>
      </c>
      <c r="AC189">
        <f>VLOOKUP('full data'!$A189, Sheet11!$A$2:$AF$799, MATCH('full data'!AC$1, Sheet11!$A$1:$AF$1, 0), FALSE)</f>
        <v>0.16</v>
      </c>
      <c r="AD189" t="str">
        <f>VLOOKUP('full data'!$A189, Sheet11!$A$2:$AF$799, MATCH('full data'!AD$1, Sheet11!$A$1:$AF$1, 0), FALSE)</f>
        <v>0</v>
      </c>
      <c r="AE189" t="str">
        <f>VLOOKUP('full data'!$A189, Sheet11!$A$2:$AF$799, MATCH('full data'!AE$1, Sheet11!$A$1:$AF$1, 0), FALSE)</f>
        <v>0</v>
      </c>
      <c r="AF189">
        <f>VLOOKUP('full data'!$A189, Sheet11!$A$2:$AF$799, MATCH('full data'!AF$1, Sheet11!$A$1:$AF$1, 0), FALSE)</f>
        <v>0.1875</v>
      </c>
      <c r="AG189">
        <f>VLOOKUP('full data'!$A189, Sheet11!$A$2:$AF$799, MATCH('full data'!AG$1, Sheet11!$A$1:$AF$1, 0), FALSE)</f>
        <v>0.5</v>
      </c>
      <c r="AH189" s="3">
        <f>VLOOKUP('full data'!$A189, Sheet11!$A$2:$AF$799, MATCH('full data'!AH$1, Sheet11!$A$1:$AF$1, 0), FALSE)</f>
        <v>4.1440094830775387E-4</v>
      </c>
      <c r="AI189" s="2">
        <f t="shared" si="2"/>
        <v>0.57869837987821482</v>
      </c>
      <c r="AJ189" s="2">
        <f>AH189/SUMIFS($AH$2:$AH$799, $B$2:$B$799, B189)</f>
        <v>1.5464870936798228E-4</v>
      </c>
      <c r="AK189">
        <f>IF(AJ189=_xlfn.MAXIFS($AJ$2:$AJ$799, $B$2:$B$799, B189, $AA$2:$AA$799, AA189), 1, 0)</f>
        <v>0</v>
      </c>
      <c r="AL189" s="2">
        <f>AJ189-AI189</f>
        <v>-0.57854373116884683</v>
      </c>
      <c r="AM189">
        <f>IF(AK189=AE189, 1, 0)</f>
        <v>0</v>
      </c>
    </row>
    <row r="190" spans="1:39" hidden="1" x14ac:dyDescent="0.45">
      <c r="A190" t="s">
        <v>715</v>
      </c>
      <c r="B190">
        <v>2019</v>
      </c>
      <c r="C190" t="s">
        <v>86</v>
      </c>
      <c r="D190" t="str">
        <f>VLOOKUP(C190, ids!$A$2:$B$37,2,FALSE)</f>
        <v>New York Giants</v>
      </c>
      <c r="E190">
        <f>VLOOKUP('full data'!$A190, Sheet11!$A$2:$AF$799, MATCH('full data'!E$1, Sheet11!$A$1:$AF$1, 0), FALSE)</f>
        <v>16</v>
      </c>
      <c r="F190">
        <f>VLOOKUP('full data'!$A190, Sheet11!$A$2:$AF$799, MATCH('full data'!F$1, Sheet11!$A$1:$AF$1, 0), FALSE)</f>
        <v>-3.0110256801771009</v>
      </c>
      <c r="G190">
        <f>VLOOKUP('full data'!$A190, Sheet11!$A$2:$AF$799, MATCH('full data'!G$1, Sheet11!$A$1:$AF$1, 0), FALSE)</f>
        <v>-1.3379387624202359</v>
      </c>
      <c r="H190">
        <f>VLOOKUP('full data'!$A190, Sheet11!$A$2:$AF$799, MATCH('full data'!H$1, Sheet11!$A$1:$AF$1, 0), FALSE)</f>
        <v>4.313726793064359</v>
      </c>
      <c r="I190">
        <f>VLOOKUP('full data'!$A190, Sheet11!$A$2:$AF$799, MATCH('full data'!I$1, Sheet11!$A$1:$AF$1, 0), FALSE)</f>
        <v>49</v>
      </c>
      <c r="J190">
        <f>VLOOKUP('full data'!$A190, Sheet11!$A$2:$AF$799, MATCH('full data'!J$1, Sheet11!$A$1:$AF$1, 0), FALSE)</f>
        <v>0.70588235294117652</v>
      </c>
      <c r="K190">
        <f>VLOOKUP('full data'!$A190, Sheet11!$A$2:$AF$799, MATCH('full data'!K$1, Sheet11!$A$1:$AF$1, 0), FALSE)</f>
        <v>-21.1875</v>
      </c>
      <c r="L190">
        <f>VLOOKUP('full data'!$A190, Sheet11!$A$2:$AF$799, MATCH('full data'!L$1, Sheet11!$A$1:$AF$1, 0), FALSE)</f>
        <v>1.0625</v>
      </c>
      <c r="M190">
        <f>VLOOKUP('full data'!$A190, Sheet11!$A$2:$AF$799, MATCH('full data'!M$1, Sheet11!$A$1:$AF$1, 0), FALSE)</f>
        <v>0.375</v>
      </c>
      <c r="N190">
        <f>VLOOKUP('full data'!$A190, Sheet11!$A$2:$AF$799, MATCH('full data'!N$1, Sheet11!$A$1:$AF$1, 0), FALSE)</f>
        <v>0.625</v>
      </c>
      <c r="O190">
        <f>VLOOKUP('full data'!$A190, Sheet11!$A$2:$AF$799, MATCH('full data'!O$1, Sheet11!$A$1:$AF$1, 0), FALSE)</f>
        <v>15.375</v>
      </c>
      <c r="P190">
        <f>VLOOKUP('full data'!$A190, Sheet11!$A$2:$AF$799, MATCH('full data'!P$1, Sheet11!$A$1:$AF$1, 0), FALSE)</f>
        <v>1.9375</v>
      </c>
      <c r="Q190">
        <f>VLOOKUP('full data'!$A190, Sheet11!$A$2:$AF$799, MATCH('full data'!Q$1, Sheet11!$A$1:$AF$1, 0), FALSE)</f>
        <v>1</v>
      </c>
      <c r="R190">
        <f>VLOOKUP('full data'!$A190, Sheet11!$A$2:$AF$799, MATCH('full data'!R$1, Sheet11!$A$1:$AF$1, 0), FALSE)</f>
        <v>4</v>
      </c>
      <c r="S190">
        <f>VLOOKUP('full data'!$A190, Sheet11!$A$2:$AF$799, MATCH('full data'!S$1, Sheet11!$A$1:$AF$1, 0), FALSE)</f>
        <v>12</v>
      </c>
      <c r="T190">
        <f>VLOOKUP('full data'!$A190, Sheet11!$A$2:$AF$799, MATCH('full data'!T$1, Sheet11!$A$1:$AF$1, 0), FALSE)</f>
        <v>0</v>
      </c>
      <c r="U190">
        <f>VLOOKUP('full data'!$A190, Sheet11!$A$2:$AF$799, MATCH('full data'!U$1, Sheet11!$A$1:$AF$1, 0), FALSE)</f>
        <v>0.25</v>
      </c>
      <c r="V190">
        <f>VLOOKUP('full data'!$A190, Sheet11!$A$2:$AF$799, MATCH('full data'!V$1, Sheet11!$A$1:$AF$1, 0), FALSE)</f>
        <v>0.28125</v>
      </c>
      <c r="W190">
        <f>VLOOKUP('full data'!$A190, Sheet11!$A$2:$AF$799, MATCH('full data'!W$1, Sheet11!$A$1:$AF$1, 0), FALSE)</f>
        <v>0.47265625</v>
      </c>
      <c r="X190" t="str">
        <f>VLOOKUP('full data'!$A190, Sheet11!$A$2:$AF$799, MATCH('full data'!X$1, Sheet11!$A$1:$AF$1, 0), FALSE)</f>
        <v>0</v>
      </c>
      <c r="Y190">
        <f>VLOOKUP('full data'!$A190, Sheet11!$A$2:$AF$799, MATCH('full data'!Y$1, Sheet11!$A$1:$AF$1, 0), FALSE)</f>
        <v>3</v>
      </c>
      <c r="Z190" t="str">
        <f>VLOOKUP('full data'!$A190, Sheet11!$A$2:$AF$799, MATCH('full data'!Z$1, Sheet11!$A$1:$AF$1, 0), FALSE)</f>
        <v>NFC East</v>
      </c>
      <c r="AA190" t="s">
        <v>892</v>
      </c>
      <c r="AB190">
        <f>VLOOKUP('full data'!$A190, Sheet11!$A$2:$AF$799, MATCH('full data'!AB$1, Sheet11!$A$1:$AF$1, 0), FALSE)</f>
        <v>0.17241379310344829</v>
      </c>
      <c r="AC190">
        <f>VLOOKUP('full data'!$A190, Sheet11!$A$2:$AF$799, MATCH('full data'!AC$1, Sheet11!$A$1:$AF$1, 0), FALSE)</f>
        <v>0.1142857142857143</v>
      </c>
      <c r="AD190" t="str">
        <f>VLOOKUP('full data'!$A190, Sheet11!$A$2:$AF$799, MATCH('full data'!AD$1, Sheet11!$A$1:$AF$1, 0), FALSE)</f>
        <v>0</v>
      </c>
      <c r="AE190" t="str">
        <f>VLOOKUP('full data'!$A190, Sheet11!$A$2:$AF$799, MATCH('full data'!AE$1, Sheet11!$A$1:$AF$1, 0), FALSE)</f>
        <v>0</v>
      </c>
      <c r="AF190">
        <f>VLOOKUP('full data'!$A190, Sheet11!$A$2:$AF$799, MATCH('full data'!AF$1, Sheet11!$A$1:$AF$1, 0), FALSE)</f>
        <v>0.875</v>
      </c>
      <c r="AG190">
        <f>VLOOKUP('full data'!$A190, Sheet11!$A$2:$AF$799, MATCH('full data'!AG$1, Sheet11!$A$1:$AF$1, 0), FALSE)</f>
        <v>0.5</v>
      </c>
      <c r="AH190" s="3">
        <f>VLOOKUP('full data'!$A190, Sheet11!$A$2:$AF$799, MATCH('full data'!AH$1, Sheet11!$A$1:$AF$1, 0), FALSE)</f>
        <v>3.4694050758501401E-4</v>
      </c>
      <c r="AI190" s="2">
        <f t="shared" si="2"/>
        <v>0.48364060586841728</v>
      </c>
      <c r="AJ190" s="2">
        <f>AH190/SUMIFS($AH$2:$AH$799, $B$2:$B$799, B190)</f>
        <v>1.2947340478972345E-4</v>
      </c>
      <c r="AK190">
        <f>IF(AJ190=_xlfn.MAXIFS($AJ$2:$AJ$799, $B$2:$B$799, B190, $AA$2:$AA$799, AA190), 1, 0)</f>
        <v>0</v>
      </c>
      <c r="AL190" s="2">
        <f>AJ190-AI190</f>
        <v>-0.48351113246362754</v>
      </c>
      <c r="AM190">
        <f>IF(AK190=AE190, 1, 0)</f>
        <v>0</v>
      </c>
    </row>
    <row r="191" spans="1:39" hidden="1" x14ac:dyDescent="0.45">
      <c r="A191" t="s">
        <v>698</v>
      </c>
      <c r="B191">
        <v>2019</v>
      </c>
      <c r="C191" t="s">
        <v>53</v>
      </c>
      <c r="D191" t="str">
        <f>VLOOKUP(C191, ids!$A$2:$B$37,2,FALSE)</f>
        <v>Cincinnati Bengals</v>
      </c>
      <c r="E191">
        <f>VLOOKUP('full data'!$A191, Sheet11!$A$2:$AF$799, MATCH('full data'!E$1, Sheet11!$A$1:$AF$1, 0), FALSE)</f>
        <v>16</v>
      </c>
      <c r="F191">
        <f>VLOOKUP('full data'!$A191, Sheet11!$A$2:$AF$799, MATCH('full data'!F$1, Sheet11!$A$1:$AF$1, 0), FALSE)</f>
        <v>-4.1750336129032668</v>
      </c>
      <c r="G191">
        <f>VLOOKUP('full data'!$A191, Sheet11!$A$2:$AF$799, MATCH('full data'!G$1, Sheet11!$A$1:$AF$1, 0), FALSE)</f>
        <v>-2.0295935686659332</v>
      </c>
      <c r="H191">
        <f>VLOOKUP('full data'!$A191, Sheet11!$A$2:$AF$799, MATCH('full data'!H$1, Sheet11!$A$1:$AF$1, 0), FALSE)</f>
        <v>1.8624393125022769</v>
      </c>
      <c r="I191">
        <f>VLOOKUP('full data'!$A191, Sheet11!$A$2:$AF$799, MATCH('full data'!I$1, Sheet11!$A$1:$AF$1, 0), FALSE)</f>
        <v>47.5625</v>
      </c>
      <c r="J191">
        <f>VLOOKUP('full data'!$A191, Sheet11!$A$2:$AF$799, MATCH('full data'!J$1, Sheet11!$A$1:$AF$1, 0), FALSE)</f>
        <v>0.87096774193548387</v>
      </c>
      <c r="K191">
        <f>VLOOKUP('full data'!$A191, Sheet11!$A$2:$AF$799, MATCH('full data'!K$1, Sheet11!$A$1:$AF$1, 0), FALSE)</f>
        <v>-21.375</v>
      </c>
      <c r="L191">
        <f>VLOOKUP('full data'!$A191, Sheet11!$A$2:$AF$799, MATCH('full data'!L$1, Sheet11!$A$1:$AF$1, 0), FALSE)</f>
        <v>1</v>
      </c>
      <c r="M191">
        <f>VLOOKUP('full data'!$A191, Sheet11!$A$2:$AF$799, MATCH('full data'!M$1, Sheet11!$A$1:$AF$1, 0), FALSE)</f>
        <v>0.3125</v>
      </c>
      <c r="N191">
        <f>VLOOKUP('full data'!$A191, Sheet11!$A$2:$AF$799, MATCH('full data'!N$1, Sheet11!$A$1:$AF$1, 0), FALSE)</f>
        <v>0.6875</v>
      </c>
      <c r="O191">
        <f>VLOOKUP('full data'!$A191, Sheet11!$A$2:$AF$799, MATCH('full data'!O$1, Sheet11!$A$1:$AF$1, 0), FALSE)</f>
        <v>12.75</v>
      </c>
      <c r="P191">
        <f>VLOOKUP('full data'!$A191, Sheet11!$A$2:$AF$799, MATCH('full data'!P$1, Sheet11!$A$1:$AF$1, 0), FALSE)</f>
        <v>1.4375</v>
      </c>
      <c r="Q191">
        <f>VLOOKUP('full data'!$A191, Sheet11!$A$2:$AF$799, MATCH('full data'!Q$1, Sheet11!$A$1:$AF$1, 0), FALSE)</f>
        <v>1</v>
      </c>
      <c r="R191">
        <f>VLOOKUP('full data'!$A191, Sheet11!$A$2:$AF$799, MATCH('full data'!R$1, Sheet11!$A$1:$AF$1, 0), FALSE)</f>
        <v>2</v>
      </c>
      <c r="S191">
        <f>VLOOKUP('full data'!$A191, Sheet11!$A$2:$AF$799, MATCH('full data'!S$1, Sheet11!$A$1:$AF$1, 0), FALSE)</f>
        <v>14</v>
      </c>
      <c r="T191">
        <f>VLOOKUP('full data'!$A191, Sheet11!$A$2:$AF$799, MATCH('full data'!T$1, Sheet11!$A$1:$AF$1, 0), FALSE)</f>
        <v>0</v>
      </c>
      <c r="U191">
        <f>VLOOKUP('full data'!$A191, Sheet11!$A$2:$AF$799, MATCH('full data'!U$1, Sheet11!$A$1:$AF$1, 0), FALSE)</f>
        <v>0.125</v>
      </c>
      <c r="V191">
        <f>VLOOKUP('full data'!$A191, Sheet11!$A$2:$AF$799, MATCH('full data'!V$1, Sheet11!$A$1:$AF$1, 0), FALSE)</f>
        <v>0.40625</v>
      </c>
      <c r="W191">
        <f>VLOOKUP('full data'!$A191, Sheet11!$A$2:$AF$799, MATCH('full data'!W$1, Sheet11!$A$1:$AF$1, 0), FALSE)</f>
        <v>0.552734375</v>
      </c>
      <c r="X191" t="str">
        <f>VLOOKUP('full data'!$A191, Sheet11!$A$2:$AF$799, MATCH('full data'!X$1, Sheet11!$A$1:$AF$1, 0), FALSE)</f>
        <v>0</v>
      </c>
      <c r="Y191">
        <f>VLOOKUP('full data'!$A191, Sheet11!$A$2:$AF$799, MATCH('full data'!Y$1, Sheet11!$A$1:$AF$1, 0), FALSE)</f>
        <v>4</v>
      </c>
      <c r="Z191" t="str">
        <f>VLOOKUP('full data'!$A191, Sheet11!$A$2:$AF$799, MATCH('full data'!Z$1, Sheet11!$A$1:$AF$1, 0), FALSE)</f>
        <v>AFC North</v>
      </c>
      <c r="AA191" t="s">
        <v>891</v>
      </c>
      <c r="AB191">
        <f>VLOOKUP('full data'!$A191, Sheet11!$A$2:$AF$799, MATCH('full data'!AB$1, Sheet11!$A$1:$AF$1, 0), FALSE)</f>
        <v>0.35714285714285721</v>
      </c>
      <c r="AC191">
        <f>VLOOKUP('full data'!$A191, Sheet11!$A$2:$AF$799, MATCH('full data'!AC$1, Sheet11!$A$1:$AF$1, 0), FALSE)</f>
        <v>0.17391304347826089</v>
      </c>
      <c r="AD191" t="str">
        <f>VLOOKUP('full data'!$A191, Sheet11!$A$2:$AF$799, MATCH('full data'!AD$1, Sheet11!$A$1:$AF$1, 0), FALSE)</f>
        <v>0</v>
      </c>
      <c r="AE191" t="str">
        <f>VLOOKUP('full data'!$A191, Sheet11!$A$2:$AF$799, MATCH('full data'!AE$1, Sheet11!$A$1:$AF$1, 0), FALSE)</f>
        <v>0</v>
      </c>
      <c r="AF191">
        <f>VLOOKUP('full data'!$A191, Sheet11!$A$2:$AF$799, MATCH('full data'!AF$1, Sheet11!$A$1:$AF$1, 0), FALSE)</f>
        <v>0.4375</v>
      </c>
      <c r="AG191">
        <f>VLOOKUP('full data'!$A191, Sheet11!$A$2:$AF$799, MATCH('full data'!AG$1, Sheet11!$A$1:$AF$1, 0), FALSE)</f>
        <v>0.5</v>
      </c>
      <c r="AH191" s="3">
        <f>VLOOKUP('full data'!$A191, Sheet11!$A$2:$AF$799, MATCH('full data'!AH$1, Sheet11!$A$1:$AF$1, 0), FALSE)</f>
        <v>1.9806057855579031E-4</v>
      </c>
      <c r="AI191" s="2">
        <f t="shared" si="2"/>
        <v>0.57869837987821482</v>
      </c>
      <c r="AJ191" s="2">
        <f>AH191/SUMIFS($AH$2:$AH$799, $B$2:$B$799, B191)</f>
        <v>7.3913471905430296E-5</v>
      </c>
      <c r="AK191">
        <f>IF(AJ191=_xlfn.MAXIFS($AJ$2:$AJ$799, $B$2:$B$799, B191, $AA$2:$AA$799, AA191), 1, 0)</f>
        <v>0</v>
      </c>
      <c r="AL191" s="2">
        <f>AJ191-AI191</f>
        <v>-0.57862446640630938</v>
      </c>
      <c r="AM191">
        <f>IF(AK191=AE191, 1, 0)</f>
        <v>0</v>
      </c>
    </row>
    <row r="192" spans="1:39" hidden="1" x14ac:dyDescent="0.45">
      <c r="A192" t="s">
        <v>723</v>
      </c>
      <c r="B192">
        <v>2019</v>
      </c>
      <c r="C192" t="s">
        <v>108</v>
      </c>
      <c r="D192" t="str">
        <f>VLOOKUP(C192, ids!$A$2:$B$37,2,FALSE)</f>
        <v>Washigngton Redskins</v>
      </c>
      <c r="E192">
        <f>VLOOKUP('full data'!$A192, Sheet11!$A$2:$AF$799, MATCH('full data'!E$1, Sheet11!$A$1:$AF$1, 0), FALSE)</f>
        <v>16</v>
      </c>
      <c r="F192">
        <f>VLOOKUP('full data'!$A192, Sheet11!$A$2:$AF$799, MATCH('full data'!F$1, Sheet11!$A$1:$AF$1, 0), FALSE)</f>
        <v>-4.9255927044707271</v>
      </c>
      <c r="G192">
        <f>VLOOKUP('full data'!$A192, Sheet11!$A$2:$AF$799, MATCH('full data'!G$1, Sheet11!$A$1:$AF$1, 0), FALSE)</f>
        <v>-2.4777911463607269</v>
      </c>
      <c r="H192">
        <f>VLOOKUP('full data'!$A192, Sheet11!$A$2:$AF$799, MATCH('full data'!H$1, Sheet11!$A$1:$AF$1, 0), FALSE)</f>
        <v>1.4242838851238271</v>
      </c>
      <c r="I192">
        <f>VLOOKUP('full data'!$A192, Sheet11!$A$2:$AF$799, MATCH('full data'!I$1, Sheet11!$A$1:$AF$1, 0), FALSE)</f>
        <v>52.1875</v>
      </c>
      <c r="J192">
        <f>VLOOKUP('full data'!$A192, Sheet11!$A$2:$AF$799, MATCH('full data'!J$1, Sheet11!$A$1:$AF$1, 0), FALSE)</f>
        <v>0.83333333333333337</v>
      </c>
      <c r="K192">
        <f>VLOOKUP('full data'!$A192, Sheet11!$A$2:$AF$799, MATCH('full data'!K$1, Sheet11!$A$1:$AF$1, 0), FALSE)</f>
        <v>-24.5625</v>
      </c>
      <c r="L192">
        <f>VLOOKUP('full data'!$A192, Sheet11!$A$2:$AF$799, MATCH('full data'!L$1, Sheet11!$A$1:$AF$1, 0), FALSE)</f>
        <v>0.8125</v>
      </c>
      <c r="M192">
        <f>VLOOKUP('full data'!$A192, Sheet11!$A$2:$AF$799, MATCH('full data'!M$1, Sheet11!$A$1:$AF$1, 0), FALSE)</f>
        <v>0.5625</v>
      </c>
      <c r="N192">
        <f>VLOOKUP('full data'!$A192, Sheet11!$A$2:$AF$799, MATCH('full data'!N$1, Sheet11!$A$1:$AF$1, 0), FALSE)</f>
        <v>0.8125</v>
      </c>
      <c r="O192">
        <f>VLOOKUP('full data'!$A192, Sheet11!$A$2:$AF$799, MATCH('full data'!O$1, Sheet11!$A$1:$AF$1, 0), FALSE)</f>
        <v>16.875</v>
      </c>
      <c r="P192">
        <f>VLOOKUP('full data'!$A192, Sheet11!$A$2:$AF$799, MATCH('full data'!P$1, Sheet11!$A$1:$AF$1, 0), FALSE)</f>
        <v>1.1875</v>
      </c>
      <c r="Q192">
        <f>VLOOKUP('full data'!$A192, Sheet11!$A$2:$AF$799, MATCH('full data'!Q$1, Sheet11!$A$1:$AF$1, 0), FALSE)</f>
        <v>1.375</v>
      </c>
      <c r="R192">
        <f>VLOOKUP('full data'!$A192, Sheet11!$A$2:$AF$799, MATCH('full data'!R$1, Sheet11!$A$1:$AF$1, 0), FALSE)</f>
        <v>3</v>
      </c>
      <c r="S192">
        <f>VLOOKUP('full data'!$A192, Sheet11!$A$2:$AF$799, MATCH('full data'!S$1, Sheet11!$A$1:$AF$1, 0), FALSE)</f>
        <v>13</v>
      </c>
      <c r="T192">
        <f>VLOOKUP('full data'!$A192, Sheet11!$A$2:$AF$799, MATCH('full data'!T$1, Sheet11!$A$1:$AF$1, 0), FALSE)</f>
        <v>0</v>
      </c>
      <c r="U192">
        <f>VLOOKUP('full data'!$A192, Sheet11!$A$2:$AF$799, MATCH('full data'!U$1, Sheet11!$A$1:$AF$1, 0), FALSE)</f>
        <v>0.1875</v>
      </c>
      <c r="V192">
        <f>VLOOKUP('full data'!$A192, Sheet11!$A$2:$AF$799, MATCH('full data'!V$1, Sheet11!$A$1:$AF$1, 0), FALSE)</f>
        <v>0.28125</v>
      </c>
      <c r="W192">
        <f>VLOOKUP('full data'!$A192, Sheet11!$A$2:$AF$799, MATCH('full data'!W$1, Sheet11!$A$1:$AF$1, 0), FALSE)</f>
        <v>0.501953125</v>
      </c>
      <c r="X192" t="str">
        <f>VLOOKUP('full data'!$A192, Sheet11!$A$2:$AF$799, MATCH('full data'!X$1, Sheet11!$A$1:$AF$1, 0), FALSE)</f>
        <v>0</v>
      </c>
      <c r="Y192">
        <f>VLOOKUP('full data'!$A192, Sheet11!$A$2:$AF$799, MATCH('full data'!Y$1, Sheet11!$A$1:$AF$1, 0), FALSE)</f>
        <v>4</v>
      </c>
      <c r="Z192" t="str">
        <f>VLOOKUP('full data'!$A192, Sheet11!$A$2:$AF$799, MATCH('full data'!Z$1, Sheet11!$A$1:$AF$1, 0), FALSE)</f>
        <v>NFC East</v>
      </c>
      <c r="AA192" t="s">
        <v>892</v>
      </c>
      <c r="AB192">
        <f>VLOOKUP('full data'!$A192, Sheet11!$A$2:$AF$799, MATCH('full data'!AB$1, Sheet11!$A$1:$AF$1, 0), FALSE)</f>
        <v>0.08</v>
      </c>
      <c r="AC192">
        <f>VLOOKUP('full data'!$A192, Sheet11!$A$2:$AF$799, MATCH('full data'!AC$1, Sheet11!$A$1:$AF$1, 0), FALSE)</f>
        <v>0.26666666666666672</v>
      </c>
      <c r="AD192" t="str">
        <f>VLOOKUP('full data'!$A192, Sheet11!$A$2:$AF$799, MATCH('full data'!AD$1, Sheet11!$A$1:$AF$1, 0), FALSE)</f>
        <v>0</v>
      </c>
      <c r="AE192" t="str">
        <f>VLOOKUP('full data'!$A192, Sheet11!$A$2:$AF$799, MATCH('full data'!AE$1, Sheet11!$A$1:$AF$1, 0), FALSE)</f>
        <v>0</v>
      </c>
      <c r="AF192">
        <f>VLOOKUP('full data'!$A192, Sheet11!$A$2:$AF$799, MATCH('full data'!AF$1, Sheet11!$A$1:$AF$1, 0), FALSE)</f>
        <v>0.375</v>
      </c>
      <c r="AG192">
        <f>VLOOKUP('full data'!$A192, Sheet11!$A$2:$AF$799, MATCH('full data'!AG$1, Sheet11!$A$1:$AF$1, 0), FALSE)</f>
        <v>0.5</v>
      </c>
      <c r="AH192" s="3">
        <f>VLOOKUP('full data'!$A192, Sheet11!$A$2:$AF$799, MATCH('full data'!AH$1, Sheet11!$A$1:$AF$1, 0), FALSE)</f>
        <v>1.0993432535306959E-4</v>
      </c>
      <c r="AI192" s="2">
        <f t="shared" si="2"/>
        <v>0.48364060586841728</v>
      </c>
      <c r="AJ192" s="2">
        <f>AH192/SUMIFS($AH$2:$AH$799, $B$2:$B$799, B192)</f>
        <v>4.1025971587464041E-5</v>
      </c>
      <c r="AK192">
        <f>IF(AJ192=_xlfn.MAXIFS($AJ$2:$AJ$799, $B$2:$B$799, B192, $AA$2:$AA$799, AA192), 1, 0)</f>
        <v>0</v>
      </c>
      <c r="AL192" s="2">
        <f>AJ192-AI192</f>
        <v>-0.48359957989682983</v>
      </c>
      <c r="AM192">
        <f>IF(AK192=AE192, 1, 0)</f>
        <v>0</v>
      </c>
    </row>
    <row r="193" spans="1:39" hidden="1" x14ac:dyDescent="0.45">
      <c r="A193" t="s">
        <v>702</v>
      </c>
      <c r="B193">
        <v>2019</v>
      </c>
      <c r="C193" t="s">
        <v>64</v>
      </c>
      <c r="D193" t="str">
        <f>VLOOKUP(C193, ids!$A$2:$B$37,2,FALSE)</f>
        <v>Detriot Lions</v>
      </c>
      <c r="E193">
        <f>VLOOKUP('full data'!$A193, Sheet11!$A$2:$AF$799, MATCH('full data'!E$1, Sheet11!$A$1:$AF$1, 0), FALSE)</f>
        <v>16</v>
      </c>
      <c r="F193">
        <f>VLOOKUP('full data'!$A193, Sheet11!$A$2:$AF$799, MATCH('full data'!F$1, Sheet11!$A$1:$AF$1, 0), FALSE)</f>
        <v>1.0904034038260271</v>
      </c>
      <c r="G193">
        <f>VLOOKUP('full data'!$A193, Sheet11!$A$2:$AF$799, MATCH('full data'!G$1, Sheet11!$A$1:$AF$1, 0), FALSE)</f>
        <v>-3.409721844751366</v>
      </c>
      <c r="H193">
        <f>VLOOKUP('full data'!$A193, Sheet11!$A$2:$AF$799, MATCH('full data'!H$1, Sheet11!$A$1:$AF$1, 0), FALSE)</f>
        <v>6.0498304592570413</v>
      </c>
      <c r="I193">
        <f>VLOOKUP('full data'!$A193, Sheet11!$A$2:$AF$799, MATCH('full data'!I$1, Sheet11!$A$1:$AF$1, 0), FALSE)</f>
        <v>58.5625</v>
      </c>
      <c r="J193">
        <f>VLOOKUP('full data'!$A193, Sheet11!$A$2:$AF$799, MATCH('full data'!J$1, Sheet11!$A$1:$AF$1, 0), FALSE)</f>
        <v>0.83870967741935487</v>
      </c>
      <c r="K193">
        <f>VLOOKUP('full data'!$A193, Sheet11!$A$2:$AF$799, MATCH('full data'!K$1, Sheet11!$A$1:$AF$1, 0), FALSE)</f>
        <v>-17.9375</v>
      </c>
      <c r="L193">
        <f>VLOOKUP('full data'!$A193, Sheet11!$A$2:$AF$799, MATCH('full data'!L$1, Sheet11!$A$1:$AF$1, 0), FALSE)</f>
        <v>0.9375</v>
      </c>
      <c r="M193">
        <f>VLOOKUP('full data'!$A193, Sheet11!$A$2:$AF$799, MATCH('full data'!M$1, Sheet11!$A$1:$AF$1, 0), FALSE)</f>
        <v>0.6875</v>
      </c>
      <c r="N193">
        <f>VLOOKUP('full data'!$A193, Sheet11!$A$2:$AF$799, MATCH('full data'!N$1, Sheet11!$A$1:$AF$1, 0), FALSE)</f>
        <v>0.4375</v>
      </c>
      <c r="O193">
        <f>VLOOKUP('full data'!$A193, Sheet11!$A$2:$AF$799, MATCH('full data'!O$1, Sheet11!$A$1:$AF$1, 0), FALSE)</f>
        <v>11.75</v>
      </c>
      <c r="P193">
        <f>VLOOKUP('full data'!$A193, Sheet11!$A$2:$AF$799, MATCH('full data'!P$1, Sheet11!$A$1:$AF$1, 0), FALSE)</f>
        <v>1.25</v>
      </c>
      <c r="Q193">
        <f>VLOOKUP('full data'!$A193, Sheet11!$A$2:$AF$799, MATCH('full data'!Q$1, Sheet11!$A$1:$AF$1, 0), FALSE)</f>
        <v>1.125</v>
      </c>
      <c r="R193">
        <f>VLOOKUP('full data'!$A193, Sheet11!$A$2:$AF$799, MATCH('full data'!R$1, Sheet11!$A$1:$AF$1, 0), FALSE)</f>
        <v>3</v>
      </c>
      <c r="S193">
        <f>VLOOKUP('full data'!$A193, Sheet11!$A$2:$AF$799, MATCH('full data'!S$1, Sheet11!$A$1:$AF$1, 0), FALSE)</f>
        <v>12</v>
      </c>
      <c r="T193">
        <f>VLOOKUP('full data'!$A193, Sheet11!$A$2:$AF$799, MATCH('full data'!T$1, Sheet11!$A$1:$AF$1, 0), FALSE)</f>
        <v>1</v>
      </c>
      <c r="U193">
        <f>VLOOKUP('full data'!$A193, Sheet11!$A$2:$AF$799, MATCH('full data'!U$1, Sheet11!$A$1:$AF$1, 0), FALSE)</f>
        <v>0.21875</v>
      </c>
      <c r="V193">
        <f>VLOOKUP('full data'!$A193, Sheet11!$A$2:$AF$799, MATCH('full data'!V$1, Sheet11!$A$1:$AF$1, 0), FALSE)</f>
        <v>0.375</v>
      </c>
      <c r="W193">
        <f>VLOOKUP('full data'!$A193, Sheet11!$A$2:$AF$799, MATCH('full data'!W$1, Sheet11!$A$1:$AF$1, 0), FALSE)</f>
        <v>0.505859375</v>
      </c>
      <c r="X193" t="str">
        <f>VLOOKUP('full data'!$A193, Sheet11!$A$2:$AF$799, MATCH('full data'!X$1, Sheet11!$A$1:$AF$1, 0), FALSE)</f>
        <v>0</v>
      </c>
      <c r="Y193">
        <f>VLOOKUP('full data'!$A193, Sheet11!$A$2:$AF$799, MATCH('full data'!Y$1, Sheet11!$A$1:$AF$1, 0), FALSE)</f>
        <v>4</v>
      </c>
      <c r="Z193" t="str">
        <f>VLOOKUP('full data'!$A193, Sheet11!$A$2:$AF$799, MATCH('full data'!Z$1, Sheet11!$A$1:$AF$1, 0), FALSE)</f>
        <v>NFC North</v>
      </c>
      <c r="AA193" t="s">
        <v>892</v>
      </c>
      <c r="AB193">
        <f>VLOOKUP('full data'!$A193, Sheet11!$A$2:$AF$799, MATCH('full data'!AB$1, Sheet11!$A$1:$AF$1, 0), FALSE)</f>
        <v>0.1111111111111111</v>
      </c>
      <c r="AC193">
        <f>VLOOKUP('full data'!$A193, Sheet11!$A$2:$AF$799, MATCH('full data'!AC$1, Sheet11!$A$1:$AF$1, 0), FALSE)</f>
        <v>0.22857142857142859</v>
      </c>
      <c r="AD193" t="str">
        <f>VLOOKUP('full data'!$A193, Sheet11!$A$2:$AF$799, MATCH('full data'!AD$1, Sheet11!$A$1:$AF$1, 0), FALSE)</f>
        <v>0</v>
      </c>
      <c r="AE193" t="str">
        <f>VLOOKUP('full data'!$A193, Sheet11!$A$2:$AF$799, MATCH('full data'!AE$1, Sheet11!$A$1:$AF$1, 0), FALSE)</f>
        <v>0</v>
      </c>
      <c r="AF193">
        <f>VLOOKUP('full data'!$A193, Sheet11!$A$2:$AF$799, MATCH('full data'!AF$1, Sheet11!$A$1:$AF$1, 0), FALSE)</f>
        <v>0.3125</v>
      </c>
      <c r="AG193">
        <f>VLOOKUP('full data'!$A193, Sheet11!$A$2:$AF$799, MATCH('full data'!AG$1, Sheet11!$A$1:$AF$1, 0), FALSE)</f>
        <v>0.5</v>
      </c>
      <c r="AH193" s="3">
        <f>VLOOKUP('full data'!$A193, Sheet11!$A$2:$AF$799, MATCH('full data'!AH$1, Sheet11!$A$1:$AF$1, 0), FALSE)</f>
        <v>8.968658728877193E-5</v>
      </c>
      <c r="AI193" s="2">
        <f t="shared" si="2"/>
        <v>0.48364060586841728</v>
      </c>
      <c r="AJ193" s="2">
        <f>AH193/SUMIFS($AH$2:$AH$799, $B$2:$B$799, B193)</f>
        <v>3.3469795444403773E-5</v>
      </c>
      <c r="AK193">
        <f>IF(AJ193=_xlfn.MAXIFS($AJ$2:$AJ$799, $B$2:$B$799, B193, $AA$2:$AA$799, AA193), 1, 0)</f>
        <v>0</v>
      </c>
      <c r="AL193" s="2">
        <f>AJ193-AI193</f>
        <v>-0.4836071360729729</v>
      </c>
      <c r="AM193">
        <f>IF(AK193=AE193, 1, 0)</f>
        <v>0</v>
      </c>
    </row>
    <row r="194" spans="1:39" x14ac:dyDescent="0.45">
      <c r="A194" t="s">
        <v>676</v>
      </c>
      <c r="B194">
        <v>2018</v>
      </c>
      <c r="C194" t="s">
        <v>192</v>
      </c>
      <c r="D194" t="str">
        <f>VLOOKUP(C194, ids!$A$2:$B$37,2,FALSE)</f>
        <v>Los Angeles Rams</v>
      </c>
      <c r="E194">
        <f>VLOOKUP('full data'!$A194, Sheet11!$A$2:$AF$799, MATCH('full data'!E$1, Sheet11!$A$1:$AF$1, 0), FALSE)</f>
        <v>16</v>
      </c>
      <c r="F194">
        <f>VLOOKUP('full data'!$A194, Sheet11!$A$2:$AF$799, MATCH('full data'!F$1, Sheet11!$A$1:$AF$1, 0), FALSE)</f>
        <v>7.5136738284723474</v>
      </c>
      <c r="G194">
        <f>VLOOKUP('full data'!$A194, Sheet11!$A$2:$AF$799, MATCH('full data'!G$1, Sheet11!$A$1:$AF$1, 0), FALSE)</f>
        <v>1.8016463538738381</v>
      </c>
      <c r="H194">
        <f>VLOOKUP('full data'!$A194, Sheet11!$A$2:$AF$799, MATCH('full data'!H$1, Sheet11!$A$1:$AF$1, 0), FALSE)</f>
        <v>12.90301996669581</v>
      </c>
      <c r="I194">
        <f>VLOOKUP('full data'!$A194, Sheet11!$A$2:$AF$799, MATCH('full data'!I$1, Sheet11!$A$1:$AF$1, 0), FALSE)</f>
        <v>54.875</v>
      </c>
      <c r="J194">
        <f>VLOOKUP('full data'!$A194, Sheet11!$A$2:$AF$799, MATCH('full data'!J$1, Sheet11!$A$1:$AF$1, 0), FALSE)</f>
        <v>0.82926829268292679</v>
      </c>
      <c r="K194">
        <f>VLOOKUP('full data'!$A194, Sheet11!$A$2:$AF$799, MATCH('full data'!K$1, Sheet11!$A$1:$AF$1, 0), FALSE)</f>
        <v>-13.9375</v>
      </c>
      <c r="L194">
        <f>VLOOKUP('full data'!$A194, Sheet11!$A$2:$AF$799, MATCH('full data'!L$1, Sheet11!$A$1:$AF$1, 0), FALSE)</f>
        <v>0.75</v>
      </c>
      <c r="M194">
        <f>VLOOKUP('full data'!$A194, Sheet11!$A$2:$AF$799, MATCH('full data'!M$1, Sheet11!$A$1:$AF$1, 0), FALSE)</f>
        <v>0.75</v>
      </c>
      <c r="N194">
        <f>VLOOKUP('full data'!$A194, Sheet11!$A$2:$AF$799, MATCH('full data'!N$1, Sheet11!$A$1:$AF$1, 0), FALSE)</f>
        <v>1.125</v>
      </c>
      <c r="O194">
        <f>VLOOKUP('full data'!$A194, Sheet11!$A$2:$AF$799, MATCH('full data'!O$1, Sheet11!$A$1:$AF$1, 0), FALSE)</f>
        <v>20.375</v>
      </c>
      <c r="P194">
        <f>VLOOKUP('full data'!$A194, Sheet11!$A$2:$AF$799, MATCH('full data'!P$1, Sheet11!$A$1:$AF$1, 0), FALSE)</f>
        <v>1.0625</v>
      </c>
      <c r="Q194">
        <f>VLOOKUP('full data'!$A194, Sheet11!$A$2:$AF$799, MATCH('full data'!Q$1, Sheet11!$A$1:$AF$1, 0), FALSE)</f>
        <v>1.875</v>
      </c>
      <c r="R194">
        <f>VLOOKUP('full data'!$A194, Sheet11!$A$2:$AF$799, MATCH('full data'!R$1, Sheet11!$A$1:$AF$1, 0), FALSE)</f>
        <v>13</v>
      </c>
      <c r="S194">
        <f>VLOOKUP('full data'!$A194, Sheet11!$A$2:$AF$799, MATCH('full data'!S$1, Sheet11!$A$1:$AF$1, 0), FALSE)</f>
        <v>3</v>
      </c>
      <c r="T194">
        <f>VLOOKUP('full data'!$A194, Sheet11!$A$2:$AF$799, MATCH('full data'!T$1, Sheet11!$A$1:$AF$1, 0), FALSE)</f>
        <v>0</v>
      </c>
      <c r="U194">
        <f>VLOOKUP('full data'!$A194, Sheet11!$A$2:$AF$799, MATCH('full data'!U$1, Sheet11!$A$1:$AF$1, 0), FALSE)</f>
        <v>0.8125</v>
      </c>
      <c r="V194">
        <f>VLOOKUP('full data'!$A194, Sheet11!$A$2:$AF$799, MATCH('full data'!V$1, Sheet11!$A$1:$AF$1, 0), FALSE)</f>
        <v>0.42788461538461542</v>
      </c>
      <c r="W194">
        <f>VLOOKUP('full data'!$A194, Sheet11!$A$2:$AF$799, MATCH('full data'!W$1, Sheet11!$A$1:$AF$1, 0), FALSE)</f>
        <v>0.48046875</v>
      </c>
      <c r="X194" t="str">
        <f>VLOOKUP('full data'!$A194, Sheet11!$A$2:$AF$799, MATCH('full data'!X$1, Sheet11!$A$1:$AF$1, 0), FALSE)</f>
        <v>2</v>
      </c>
      <c r="Y194">
        <f>VLOOKUP('full data'!$A194, Sheet11!$A$2:$AF$799, MATCH('full data'!Y$1, Sheet11!$A$1:$AF$1, 0), FALSE)</f>
        <v>1</v>
      </c>
      <c r="Z194" t="str">
        <f>VLOOKUP('full data'!$A194, Sheet11!$A$2:$AF$799, MATCH('full data'!Z$1, Sheet11!$A$1:$AF$1, 0), FALSE)</f>
        <v>NFC West</v>
      </c>
      <c r="AA194" t="s">
        <v>892</v>
      </c>
      <c r="AB194">
        <f>VLOOKUP('full data'!$A194, Sheet11!$A$2:$AF$799, MATCH('full data'!AB$1, Sheet11!$A$1:$AF$1, 0), FALSE)</f>
        <v>0.20886075949367089</v>
      </c>
      <c r="AC194">
        <f>VLOOKUP('full data'!$A194, Sheet11!$A$2:$AF$799, MATCH('full data'!AC$1, Sheet11!$A$1:$AF$1, 0), FALSE)</f>
        <v>0.1212121212121212</v>
      </c>
      <c r="AD194" t="str">
        <f>VLOOKUP('full data'!$A194, Sheet11!$A$2:$AF$799, MATCH('full data'!AD$1, Sheet11!$A$1:$AF$1, 0), FALSE)</f>
        <v>0</v>
      </c>
      <c r="AE194" t="str">
        <f>VLOOKUP('full data'!$A194, Sheet11!$A$2:$AF$799, MATCH('full data'!AE$1, Sheet11!$A$1:$AF$1, 0), FALSE)</f>
        <v>1</v>
      </c>
      <c r="AF194">
        <f>VLOOKUP('full data'!$A194, Sheet11!$A$2:$AF$799, MATCH('full data'!AF$1, Sheet11!$A$1:$AF$1, 0), FALSE)</f>
        <v>0.3125</v>
      </c>
      <c r="AG194">
        <f>VLOOKUP('full data'!$A194, Sheet11!$A$2:$AF$799, MATCH('full data'!AG$1, Sheet11!$A$1:$AF$1, 0), FALSE)</f>
        <v>9.5</v>
      </c>
      <c r="AH194" s="3">
        <f>VLOOKUP('full data'!$A194, Sheet11!$A$2:$AF$799, MATCH('full data'!AH$1, Sheet11!$A$1:$AF$1, 0), FALSE)</f>
        <v>0.43801111739959953</v>
      </c>
      <c r="AI194" s="2">
        <f t="shared" si="2"/>
        <v>0.43801111739959953</v>
      </c>
      <c r="AJ194" s="2">
        <f>AH194/SUMIFS($AH$2:$AH$799, $B$2:$B$799, B194)</f>
        <v>0.2147618329063587</v>
      </c>
      <c r="AK194">
        <f>IF(AJ194=_xlfn.MAXIFS($AJ$2:$AJ$799, $B$2:$B$799, B194, $AA$2:$AA$799, AA194), 1, 0)</f>
        <v>1</v>
      </c>
      <c r="AL194" s="2">
        <f>AJ194-AI194</f>
        <v>-0.22324928449324083</v>
      </c>
      <c r="AM194">
        <f>IF(AK194=AE194, 1, 0)</f>
        <v>0</v>
      </c>
    </row>
    <row r="195" spans="1:39" hidden="1" x14ac:dyDescent="0.45">
      <c r="A195" t="s">
        <v>682</v>
      </c>
      <c r="B195">
        <v>2018</v>
      </c>
      <c r="C195" t="s">
        <v>83</v>
      </c>
      <c r="D195" t="str">
        <f>VLOOKUP(C195, ids!$A$2:$B$37,2,FALSE)</f>
        <v>New Orleans Saints</v>
      </c>
      <c r="E195">
        <f>VLOOKUP('full data'!$A195, Sheet11!$A$2:$AF$799, MATCH('full data'!E$1, Sheet11!$A$1:$AF$1, 0), FALSE)</f>
        <v>16</v>
      </c>
      <c r="F195">
        <f>VLOOKUP('full data'!$A195, Sheet11!$A$2:$AF$799, MATCH('full data'!F$1, Sheet11!$A$1:$AF$1, 0), FALSE)</f>
        <v>9.2866178233670276</v>
      </c>
      <c r="G195">
        <f>VLOOKUP('full data'!$A195, Sheet11!$A$2:$AF$799, MATCH('full data'!G$1, Sheet11!$A$1:$AF$1, 0), FALSE)</f>
        <v>-0.40179052040423768</v>
      </c>
      <c r="H195">
        <f>VLOOKUP('full data'!$A195, Sheet11!$A$2:$AF$799, MATCH('full data'!H$1, Sheet11!$A$1:$AF$1, 0), FALSE)</f>
        <v>10.447065190415101</v>
      </c>
      <c r="I195">
        <f>VLOOKUP('full data'!$A195, Sheet11!$A$2:$AF$799, MATCH('full data'!I$1, Sheet11!$A$1:$AF$1, 0), FALSE)</f>
        <v>58.6875</v>
      </c>
      <c r="J195">
        <f>VLOOKUP('full data'!$A195, Sheet11!$A$2:$AF$799, MATCH('full data'!J$1, Sheet11!$A$1:$AF$1, 0), FALSE)</f>
        <v>0.93333333333333335</v>
      </c>
      <c r="K195">
        <f>VLOOKUP('full data'!$A195, Sheet11!$A$2:$AF$799, MATCH('full data'!K$1, Sheet11!$A$1:$AF$1, 0), FALSE)</f>
        <v>-8.25</v>
      </c>
      <c r="L195">
        <f>VLOOKUP('full data'!$A195, Sheet11!$A$2:$AF$799, MATCH('full data'!L$1, Sheet11!$A$1:$AF$1, 0), FALSE)</f>
        <v>0.4375</v>
      </c>
      <c r="M195">
        <f>VLOOKUP('full data'!$A195, Sheet11!$A$2:$AF$799, MATCH('full data'!M$1, Sheet11!$A$1:$AF$1, 0), FALSE)</f>
        <v>0.75</v>
      </c>
      <c r="N195">
        <f>VLOOKUP('full data'!$A195, Sheet11!$A$2:$AF$799, MATCH('full data'!N$1, Sheet11!$A$1:$AF$1, 0), FALSE)</f>
        <v>0.75</v>
      </c>
      <c r="O195">
        <f>VLOOKUP('full data'!$A195, Sheet11!$A$2:$AF$799, MATCH('full data'!O$1, Sheet11!$A$1:$AF$1, 0), FALSE)</f>
        <v>20.0625</v>
      </c>
      <c r="P195">
        <f>VLOOKUP('full data'!$A195, Sheet11!$A$2:$AF$799, MATCH('full data'!P$1, Sheet11!$A$1:$AF$1, 0), FALSE)</f>
        <v>0.75</v>
      </c>
      <c r="Q195">
        <f>VLOOKUP('full data'!$A195, Sheet11!$A$2:$AF$799, MATCH('full data'!Q$1, Sheet11!$A$1:$AF$1, 0), FALSE)</f>
        <v>1.5</v>
      </c>
      <c r="R195">
        <f>VLOOKUP('full data'!$A195, Sheet11!$A$2:$AF$799, MATCH('full data'!R$1, Sheet11!$A$1:$AF$1, 0), FALSE)</f>
        <v>13</v>
      </c>
      <c r="S195">
        <f>VLOOKUP('full data'!$A195, Sheet11!$A$2:$AF$799, MATCH('full data'!S$1, Sheet11!$A$1:$AF$1, 0), FALSE)</f>
        <v>3</v>
      </c>
      <c r="T195">
        <f>VLOOKUP('full data'!$A195, Sheet11!$A$2:$AF$799, MATCH('full data'!T$1, Sheet11!$A$1:$AF$1, 0), FALSE)</f>
        <v>0</v>
      </c>
      <c r="U195">
        <f>VLOOKUP('full data'!$A195, Sheet11!$A$2:$AF$799, MATCH('full data'!U$1, Sheet11!$A$1:$AF$1, 0), FALSE)</f>
        <v>0.8125</v>
      </c>
      <c r="V195">
        <f>VLOOKUP('full data'!$A195, Sheet11!$A$2:$AF$799, MATCH('full data'!V$1, Sheet11!$A$1:$AF$1, 0), FALSE)</f>
        <v>0.48798076923076922</v>
      </c>
      <c r="W195">
        <f>VLOOKUP('full data'!$A195, Sheet11!$A$2:$AF$799, MATCH('full data'!W$1, Sheet11!$A$1:$AF$1, 0), FALSE)</f>
        <v>0.482421875</v>
      </c>
      <c r="X195" t="str">
        <f>VLOOKUP('full data'!$A195, Sheet11!$A$2:$AF$799, MATCH('full data'!X$1, Sheet11!$A$1:$AF$1, 0), FALSE)</f>
        <v>1</v>
      </c>
      <c r="Y195">
        <f>VLOOKUP('full data'!$A195, Sheet11!$A$2:$AF$799, MATCH('full data'!Y$1, Sheet11!$A$1:$AF$1, 0), FALSE)</f>
        <v>1</v>
      </c>
      <c r="Z195" t="str">
        <f>VLOOKUP('full data'!$A195, Sheet11!$A$2:$AF$799, MATCH('full data'!Z$1, Sheet11!$A$1:$AF$1, 0), FALSE)</f>
        <v>NFC South</v>
      </c>
      <c r="AA195" t="s">
        <v>892</v>
      </c>
      <c r="AB195">
        <f>VLOOKUP('full data'!$A195, Sheet11!$A$2:$AF$799, MATCH('full data'!AB$1, Sheet11!$A$1:$AF$1, 0), FALSE)</f>
        <v>0.2105263157894737</v>
      </c>
      <c r="AC195">
        <f>VLOOKUP('full data'!$A195, Sheet11!$A$2:$AF$799, MATCH('full data'!AC$1, Sheet11!$A$1:$AF$1, 0), FALSE)</f>
        <v>0.2192982456140351</v>
      </c>
      <c r="AD195" t="str">
        <f>VLOOKUP('full data'!$A195, Sheet11!$A$2:$AF$799, MATCH('full data'!AD$1, Sheet11!$A$1:$AF$1, 0), FALSE)</f>
        <v>0</v>
      </c>
      <c r="AE195" t="str">
        <f>VLOOKUP('full data'!$A195, Sheet11!$A$2:$AF$799, MATCH('full data'!AE$1, Sheet11!$A$1:$AF$1, 0), FALSE)</f>
        <v>0</v>
      </c>
      <c r="AF195">
        <f>VLOOKUP('full data'!$A195, Sheet11!$A$2:$AF$799, MATCH('full data'!AF$1, Sheet11!$A$1:$AF$1, 0), FALSE)</f>
        <v>0.3125</v>
      </c>
      <c r="AG195">
        <f>VLOOKUP('full data'!$A195, Sheet11!$A$2:$AF$799, MATCH('full data'!AG$1, Sheet11!$A$1:$AF$1, 0), FALSE)</f>
        <v>0.5</v>
      </c>
      <c r="AH195" s="3">
        <f>VLOOKUP('full data'!$A195, Sheet11!$A$2:$AF$799, MATCH('full data'!AH$1, Sheet11!$A$1:$AF$1, 0), FALSE)</f>
        <v>0.33729633513975132</v>
      </c>
      <c r="AI195" s="2">
        <f t="shared" ref="AI195:AI258" si="3">_xlfn.MAXIFS($AH$2:$AH$799, $B$2:$B$799, B195, $AA$2:$AA$799,AA195)</f>
        <v>0.43801111739959953</v>
      </c>
      <c r="AJ195" s="2">
        <f>AH195/SUMIFS($AH$2:$AH$799, $B$2:$B$799, B195)</f>
        <v>0.16538022960984478</v>
      </c>
      <c r="AK195">
        <f>IF(AJ195=_xlfn.MAXIFS($AJ$2:$AJ$799, $B$2:$B$799, B195, $AA$2:$AA$799, AA195), 1, 0)</f>
        <v>0</v>
      </c>
      <c r="AL195" s="2">
        <f>AJ195-AI195</f>
        <v>-0.27263088778975475</v>
      </c>
      <c r="AM195">
        <f>IF(AK195=AE195, 1, 0)</f>
        <v>0</v>
      </c>
    </row>
    <row r="196" spans="1:39" hidden="1" x14ac:dyDescent="0.45">
      <c r="A196" t="s">
        <v>665</v>
      </c>
      <c r="B196">
        <v>2018</v>
      </c>
      <c r="C196" t="s">
        <v>50</v>
      </c>
      <c r="D196" t="str">
        <f>VLOOKUP(C196, ids!$A$2:$B$37,2,FALSE)</f>
        <v>Chicago Bears</v>
      </c>
      <c r="E196">
        <f>VLOOKUP('full data'!$A196, Sheet11!$A$2:$AF$799, MATCH('full data'!E$1, Sheet11!$A$1:$AF$1, 0), FALSE)</f>
        <v>16</v>
      </c>
      <c r="F196">
        <f>VLOOKUP('full data'!$A196, Sheet11!$A$2:$AF$799, MATCH('full data'!F$1, Sheet11!$A$1:$AF$1, 0), FALSE)</f>
        <v>3.3134247609692991</v>
      </c>
      <c r="G196">
        <f>VLOOKUP('full data'!$A196, Sheet11!$A$2:$AF$799, MATCH('full data'!G$1, Sheet11!$A$1:$AF$1, 0), FALSE)</f>
        <v>-1.0602657295474991</v>
      </c>
      <c r="H196">
        <f>VLOOKUP('full data'!$A196, Sheet11!$A$2:$AF$799, MATCH('full data'!H$1, Sheet11!$A$1:$AF$1, 0), FALSE)</f>
        <v>5.9413683915911486</v>
      </c>
      <c r="I196">
        <f>VLOOKUP('full data'!$A196, Sheet11!$A$2:$AF$799, MATCH('full data'!I$1, Sheet11!$A$1:$AF$1, 0), FALSE)</f>
        <v>49.75</v>
      </c>
      <c r="J196">
        <f>VLOOKUP('full data'!$A196, Sheet11!$A$2:$AF$799, MATCH('full data'!J$1, Sheet11!$A$1:$AF$1, 0), FALSE)</f>
        <v>0.76666666666666672</v>
      </c>
      <c r="K196">
        <f>VLOOKUP('full data'!$A196, Sheet11!$A$2:$AF$799, MATCH('full data'!K$1, Sheet11!$A$1:$AF$1, 0), FALSE)</f>
        <v>-11.4375</v>
      </c>
      <c r="L196">
        <f>VLOOKUP('full data'!$A196, Sheet11!$A$2:$AF$799, MATCH('full data'!L$1, Sheet11!$A$1:$AF$1, 0), FALSE)</f>
        <v>0.875</v>
      </c>
      <c r="M196">
        <f>VLOOKUP('full data'!$A196, Sheet11!$A$2:$AF$799, MATCH('full data'!M$1, Sheet11!$A$1:$AF$1, 0), FALSE)</f>
        <v>0.5625</v>
      </c>
      <c r="N196">
        <f>VLOOKUP('full data'!$A196, Sheet11!$A$2:$AF$799, MATCH('full data'!N$1, Sheet11!$A$1:$AF$1, 0), FALSE)</f>
        <v>1.6875</v>
      </c>
      <c r="O196">
        <f>VLOOKUP('full data'!$A196, Sheet11!$A$2:$AF$799, MATCH('full data'!O$1, Sheet11!$A$1:$AF$1, 0), FALSE)</f>
        <v>21.1875</v>
      </c>
      <c r="P196">
        <f>VLOOKUP('full data'!$A196, Sheet11!$A$2:$AF$799, MATCH('full data'!P$1, Sheet11!$A$1:$AF$1, 0), FALSE)</f>
        <v>1.25</v>
      </c>
      <c r="Q196">
        <f>VLOOKUP('full data'!$A196, Sheet11!$A$2:$AF$799, MATCH('full data'!Q$1, Sheet11!$A$1:$AF$1, 0), FALSE)</f>
        <v>2.25</v>
      </c>
      <c r="R196">
        <f>VLOOKUP('full data'!$A196, Sheet11!$A$2:$AF$799, MATCH('full data'!R$1, Sheet11!$A$1:$AF$1, 0), FALSE)</f>
        <v>12</v>
      </c>
      <c r="S196">
        <f>VLOOKUP('full data'!$A196, Sheet11!$A$2:$AF$799, MATCH('full data'!S$1, Sheet11!$A$1:$AF$1, 0), FALSE)</f>
        <v>4</v>
      </c>
      <c r="T196">
        <f>VLOOKUP('full data'!$A196, Sheet11!$A$2:$AF$799, MATCH('full data'!T$1, Sheet11!$A$1:$AF$1, 0), FALSE)</f>
        <v>0</v>
      </c>
      <c r="U196">
        <f>VLOOKUP('full data'!$A196, Sheet11!$A$2:$AF$799, MATCH('full data'!U$1, Sheet11!$A$1:$AF$1, 0), FALSE)</f>
        <v>0.75</v>
      </c>
      <c r="V196">
        <f>VLOOKUP('full data'!$A196, Sheet11!$A$2:$AF$799, MATCH('full data'!V$1, Sheet11!$A$1:$AF$1, 0), FALSE)</f>
        <v>0.41927083333333331</v>
      </c>
      <c r="W196">
        <f>VLOOKUP('full data'!$A196, Sheet11!$A$2:$AF$799, MATCH('full data'!W$1, Sheet11!$A$1:$AF$1, 0), FALSE)</f>
        <v>0.4296875</v>
      </c>
      <c r="X196" t="str">
        <f>VLOOKUP('full data'!$A196, Sheet11!$A$2:$AF$799, MATCH('full data'!X$1, Sheet11!$A$1:$AF$1, 0), FALSE)</f>
        <v>3</v>
      </c>
      <c r="Y196">
        <f>VLOOKUP('full data'!$A196, Sheet11!$A$2:$AF$799, MATCH('full data'!Y$1, Sheet11!$A$1:$AF$1, 0), FALSE)</f>
        <v>1</v>
      </c>
      <c r="Z196" t="str">
        <f>VLOOKUP('full data'!$A196, Sheet11!$A$2:$AF$799, MATCH('full data'!Z$1, Sheet11!$A$1:$AF$1, 0), FALSE)</f>
        <v>NFC North</v>
      </c>
      <c r="AA196" t="s">
        <v>892</v>
      </c>
      <c r="AB196">
        <f>VLOOKUP('full data'!$A196, Sheet11!$A$2:$AF$799, MATCH('full data'!AB$1, Sheet11!$A$1:$AF$1, 0), FALSE)</f>
        <v>0.2857142857142857</v>
      </c>
      <c r="AC196">
        <f>VLOOKUP('full data'!$A196, Sheet11!$A$2:$AF$799, MATCH('full data'!AC$1, Sheet11!$A$1:$AF$1, 0), FALSE)</f>
        <v>0.24324324324324331</v>
      </c>
      <c r="AD196" t="str">
        <f>VLOOKUP('full data'!$A196, Sheet11!$A$2:$AF$799, MATCH('full data'!AD$1, Sheet11!$A$1:$AF$1, 0), FALSE)</f>
        <v>0</v>
      </c>
      <c r="AE196" t="str">
        <f>VLOOKUP('full data'!$A196, Sheet11!$A$2:$AF$799, MATCH('full data'!AE$1, Sheet11!$A$1:$AF$1, 0), FALSE)</f>
        <v>0</v>
      </c>
      <c r="AF196">
        <f>VLOOKUP('full data'!$A196, Sheet11!$A$2:$AF$799, MATCH('full data'!AF$1, Sheet11!$A$1:$AF$1, 0), FALSE)</f>
        <v>0.375</v>
      </c>
      <c r="AG196">
        <f>VLOOKUP('full data'!$A196, Sheet11!$A$2:$AF$799, MATCH('full data'!AG$1, Sheet11!$A$1:$AF$1, 0), FALSE)</f>
        <v>0.5</v>
      </c>
      <c r="AH196" s="3">
        <f>VLOOKUP('full data'!$A196, Sheet11!$A$2:$AF$799, MATCH('full data'!AH$1, Sheet11!$A$1:$AF$1, 0), FALSE)</f>
        <v>0.33665584099087342</v>
      </c>
      <c r="AI196" s="2">
        <f t="shared" si="3"/>
        <v>0.43801111739959953</v>
      </c>
      <c r="AJ196" s="2">
        <f>AH196/SUMIFS($AH$2:$AH$799, $B$2:$B$799, B196)</f>
        <v>0.16506618804351317</v>
      </c>
      <c r="AK196">
        <f>IF(AJ196=_xlfn.MAXIFS($AJ$2:$AJ$799, $B$2:$B$799, B196, $AA$2:$AA$799, AA196), 1, 0)</f>
        <v>0</v>
      </c>
      <c r="AL196" s="2">
        <f>AJ196-AI196</f>
        <v>-0.27294492935608639</v>
      </c>
      <c r="AM196">
        <f>IF(AK196=AE196, 1, 0)</f>
        <v>0</v>
      </c>
    </row>
    <row r="197" spans="1:39" x14ac:dyDescent="0.45">
      <c r="A197" t="s">
        <v>677</v>
      </c>
      <c r="B197">
        <v>2018</v>
      </c>
      <c r="C197" t="s">
        <v>195</v>
      </c>
      <c r="D197" t="str">
        <f>VLOOKUP(C197, ids!$A$2:$B$37,2,FALSE)</f>
        <v>Los Angeles Chargers</v>
      </c>
      <c r="E197">
        <f>VLOOKUP('full data'!$A197, Sheet11!$A$2:$AF$799, MATCH('full data'!E$1, Sheet11!$A$1:$AF$1, 0), FALSE)</f>
        <v>16</v>
      </c>
      <c r="F197">
        <f>VLOOKUP('full data'!$A197, Sheet11!$A$2:$AF$799, MATCH('full data'!F$1, Sheet11!$A$1:$AF$1, 0), FALSE)</f>
        <v>8.2904388122111463</v>
      </c>
      <c r="G197">
        <f>VLOOKUP('full data'!$A197, Sheet11!$A$2:$AF$799, MATCH('full data'!G$1, Sheet11!$A$1:$AF$1, 0), FALSE)</f>
        <v>-0.25754166112706189</v>
      </c>
      <c r="H197">
        <f>VLOOKUP('full data'!$A197, Sheet11!$A$2:$AF$799, MATCH('full data'!H$1, Sheet11!$A$1:$AF$1, 0), FALSE)</f>
        <v>11.16037674965265</v>
      </c>
      <c r="I197">
        <f>VLOOKUP('full data'!$A197, Sheet11!$A$2:$AF$799, MATCH('full data'!I$1, Sheet11!$A$1:$AF$1, 0), FALSE)</f>
        <v>60.4375</v>
      </c>
      <c r="J197">
        <f>VLOOKUP('full data'!$A197, Sheet11!$A$2:$AF$799, MATCH('full data'!J$1, Sheet11!$A$1:$AF$1, 0), FALSE)</f>
        <v>0.82758620689655171</v>
      </c>
      <c r="K197">
        <f>VLOOKUP('full data'!$A197, Sheet11!$A$2:$AF$799, MATCH('full data'!K$1, Sheet11!$A$1:$AF$1, 0), FALSE)</f>
        <v>-14.1875</v>
      </c>
      <c r="L197">
        <f>VLOOKUP('full data'!$A197, Sheet11!$A$2:$AF$799, MATCH('full data'!L$1, Sheet11!$A$1:$AF$1, 0), FALSE)</f>
        <v>0.75</v>
      </c>
      <c r="M197">
        <f>VLOOKUP('full data'!$A197, Sheet11!$A$2:$AF$799, MATCH('full data'!M$1, Sheet11!$A$1:$AF$1, 0), FALSE)</f>
        <v>0.4375</v>
      </c>
      <c r="N197">
        <f>VLOOKUP('full data'!$A197, Sheet11!$A$2:$AF$799, MATCH('full data'!N$1, Sheet11!$A$1:$AF$1, 0), FALSE)</f>
        <v>0.8125</v>
      </c>
      <c r="O197">
        <f>VLOOKUP('full data'!$A197, Sheet11!$A$2:$AF$799, MATCH('full data'!O$1, Sheet11!$A$1:$AF$1, 0), FALSE)</f>
        <v>15</v>
      </c>
      <c r="P197">
        <f>VLOOKUP('full data'!$A197, Sheet11!$A$2:$AF$799, MATCH('full data'!P$1, Sheet11!$A$1:$AF$1, 0), FALSE)</f>
        <v>0.875</v>
      </c>
      <c r="Q197">
        <f>VLOOKUP('full data'!$A197, Sheet11!$A$2:$AF$799, MATCH('full data'!Q$1, Sheet11!$A$1:$AF$1, 0), FALSE)</f>
        <v>1.25</v>
      </c>
      <c r="R197">
        <f>VLOOKUP('full data'!$A197, Sheet11!$A$2:$AF$799, MATCH('full data'!R$1, Sheet11!$A$1:$AF$1, 0), FALSE)</f>
        <v>12</v>
      </c>
      <c r="S197">
        <f>VLOOKUP('full data'!$A197, Sheet11!$A$2:$AF$799, MATCH('full data'!S$1, Sheet11!$A$1:$AF$1, 0), FALSE)</f>
        <v>4</v>
      </c>
      <c r="T197">
        <f>VLOOKUP('full data'!$A197, Sheet11!$A$2:$AF$799, MATCH('full data'!T$1, Sheet11!$A$1:$AF$1, 0), FALSE)</f>
        <v>0</v>
      </c>
      <c r="U197">
        <f>VLOOKUP('full data'!$A197, Sheet11!$A$2:$AF$799, MATCH('full data'!U$1, Sheet11!$A$1:$AF$1, 0), FALSE)</f>
        <v>0.75</v>
      </c>
      <c r="V197">
        <f>VLOOKUP('full data'!$A197, Sheet11!$A$2:$AF$799, MATCH('full data'!V$1, Sheet11!$A$1:$AF$1, 0), FALSE)</f>
        <v>0.421875</v>
      </c>
      <c r="W197">
        <f>VLOOKUP('full data'!$A197, Sheet11!$A$2:$AF$799, MATCH('full data'!W$1, Sheet11!$A$1:$AF$1, 0), FALSE)</f>
        <v>0.4765625</v>
      </c>
      <c r="X197" t="str">
        <f>VLOOKUP('full data'!$A197, Sheet11!$A$2:$AF$799, MATCH('full data'!X$1, Sheet11!$A$1:$AF$1, 0), FALSE)</f>
        <v>5</v>
      </c>
      <c r="Y197">
        <f>VLOOKUP('full data'!$A197, Sheet11!$A$2:$AF$799, MATCH('full data'!Y$1, Sheet11!$A$1:$AF$1, 0), FALSE)</f>
        <v>2</v>
      </c>
      <c r="Z197" t="str">
        <f>VLOOKUP('full data'!$A197, Sheet11!$A$2:$AF$799, MATCH('full data'!Z$1, Sheet11!$A$1:$AF$1, 0), FALSE)</f>
        <v>AFC West</v>
      </c>
      <c r="AA197" t="s">
        <v>891</v>
      </c>
      <c r="AB197">
        <f>VLOOKUP('full data'!$A197, Sheet11!$A$2:$AF$799, MATCH('full data'!AB$1, Sheet11!$A$1:$AF$1, 0), FALSE)</f>
        <v>0.22500000000000001</v>
      </c>
      <c r="AC197">
        <f>VLOOKUP('full data'!$A197, Sheet11!$A$2:$AF$799, MATCH('full data'!AC$1, Sheet11!$A$1:$AF$1, 0), FALSE)</f>
        <v>0.21590909090909091</v>
      </c>
      <c r="AD197" t="str">
        <f>VLOOKUP('full data'!$A197, Sheet11!$A$2:$AF$799, MATCH('full data'!AD$1, Sheet11!$A$1:$AF$1, 0), FALSE)</f>
        <v>0</v>
      </c>
      <c r="AE197" t="str">
        <f>VLOOKUP('full data'!$A197, Sheet11!$A$2:$AF$799, MATCH('full data'!AE$1, Sheet11!$A$1:$AF$1, 0), FALSE)</f>
        <v>0</v>
      </c>
      <c r="AF197">
        <f>VLOOKUP('full data'!$A197, Sheet11!$A$2:$AF$799, MATCH('full data'!AF$1, Sheet11!$A$1:$AF$1, 0), FALSE)</f>
        <v>0.125</v>
      </c>
      <c r="AG197">
        <f>VLOOKUP('full data'!$A197, Sheet11!$A$2:$AF$799, MATCH('full data'!AG$1, Sheet11!$A$1:$AF$1, 0), FALSE)</f>
        <v>0.5</v>
      </c>
      <c r="AH197" s="3">
        <f>VLOOKUP('full data'!$A197, Sheet11!$A$2:$AF$799, MATCH('full data'!AH$1, Sheet11!$A$1:$AF$1, 0), FALSE)</f>
        <v>0.20646979213017499</v>
      </c>
      <c r="AI197" s="2">
        <f t="shared" si="3"/>
        <v>0.20646979213017499</v>
      </c>
      <c r="AJ197" s="2">
        <f>AH197/SUMIFS($AH$2:$AH$799, $B$2:$B$799, B197)</f>
        <v>0.10123448751922433</v>
      </c>
      <c r="AK197">
        <f>IF(AJ197=_xlfn.MAXIFS($AJ$2:$AJ$799, $B$2:$B$799, B197, $AA$2:$AA$799, AA197), 1, 0)</f>
        <v>1</v>
      </c>
      <c r="AL197" s="2">
        <f>AJ197-AI197</f>
        <v>-0.10523530461095067</v>
      </c>
      <c r="AM197">
        <f>IF(AK197=AE197, 1, 0)</f>
        <v>0</v>
      </c>
    </row>
    <row r="198" spans="1:39" hidden="1" x14ac:dyDescent="0.45">
      <c r="A198" t="s">
        <v>675</v>
      </c>
      <c r="B198">
        <v>2018</v>
      </c>
      <c r="C198" t="s">
        <v>74</v>
      </c>
      <c r="D198" t="str">
        <f>VLOOKUP(C198, ids!$A$2:$B$37,2,FALSE)</f>
        <v>Kansas City Chiefs</v>
      </c>
      <c r="E198">
        <f>VLOOKUP('full data'!$A198, Sheet11!$A$2:$AF$799, MATCH('full data'!E$1, Sheet11!$A$1:$AF$1, 0), FALSE)</f>
        <v>16</v>
      </c>
      <c r="F198">
        <f>VLOOKUP('full data'!$A198, Sheet11!$A$2:$AF$799, MATCH('full data'!F$1, Sheet11!$A$1:$AF$1, 0), FALSE)</f>
        <v>13.88364749357952</v>
      </c>
      <c r="G198">
        <f>VLOOKUP('full data'!$A198, Sheet11!$A$2:$AF$799, MATCH('full data'!G$1, Sheet11!$A$1:$AF$1, 0), FALSE)</f>
        <v>1.303786452064118</v>
      </c>
      <c r="H198">
        <f>VLOOKUP('full data'!$A198, Sheet11!$A$2:$AF$799, MATCH('full data'!H$1, Sheet11!$A$1:$AF$1, 0), FALSE)</f>
        <v>16.983861696637941</v>
      </c>
      <c r="I198">
        <f>VLOOKUP('full data'!$A198, Sheet11!$A$2:$AF$799, MATCH('full data'!I$1, Sheet11!$A$1:$AF$1, 0), FALSE)</f>
        <v>72</v>
      </c>
      <c r="J198">
        <f>VLOOKUP('full data'!$A198, Sheet11!$A$2:$AF$799, MATCH('full data'!J$1, Sheet11!$A$1:$AF$1, 0), FALSE)</f>
        <v>0.88888888888888884</v>
      </c>
      <c r="K198">
        <f>VLOOKUP('full data'!$A198, Sheet11!$A$2:$AF$799, MATCH('full data'!K$1, Sheet11!$A$1:$AF$1, 0), FALSE)</f>
        <v>-10.6875</v>
      </c>
      <c r="L198">
        <f>VLOOKUP('full data'!$A198, Sheet11!$A$2:$AF$799, MATCH('full data'!L$1, Sheet11!$A$1:$AF$1, 0), FALSE)</f>
        <v>0.75</v>
      </c>
      <c r="M198">
        <f>VLOOKUP('full data'!$A198, Sheet11!$A$2:$AF$799, MATCH('full data'!M$1, Sheet11!$A$1:$AF$1, 0), FALSE)</f>
        <v>0.75</v>
      </c>
      <c r="N198">
        <f>VLOOKUP('full data'!$A198, Sheet11!$A$2:$AF$799, MATCH('full data'!N$1, Sheet11!$A$1:$AF$1, 0), FALSE)</f>
        <v>0.9375</v>
      </c>
      <c r="O198">
        <f>VLOOKUP('full data'!$A198, Sheet11!$A$2:$AF$799, MATCH('full data'!O$1, Sheet11!$A$1:$AF$1, 0), FALSE)</f>
        <v>21.6875</v>
      </c>
      <c r="P198">
        <f>VLOOKUP('full data'!$A198, Sheet11!$A$2:$AF$799, MATCH('full data'!P$1, Sheet11!$A$1:$AF$1, 0), FALSE)</f>
        <v>0.9375</v>
      </c>
      <c r="Q198">
        <f>VLOOKUP('full data'!$A198, Sheet11!$A$2:$AF$799, MATCH('full data'!Q$1, Sheet11!$A$1:$AF$1, 0), FALSE)</f>
        <v>1.6875</v>
      </c>
      <c r="R198">
        <f>VLOOKUP('full data'!$A198, Sheet11!$A$2:$AF$799, MATCH('full data'!R$1, Sheet11!$A$1:$AF$1, 0), FALSE)</f>
        <v>12</v>
      </c>
      <c r="S198">
        <f>VLOOKUP('full data'!$A198, Sheet11!$A$2:$AF$799, MATCH('full data'!S$1, Sheet11!$A$1:$AF$1, 0), FALSE)</f>
        <v>4</v>
      </c>
      <c r="T198">
        <f>VLOOKUP('full data'!$A198, Sheet11!$A$2:$AF$799, MATCH('full data'!T$1, Sheet11!$A$1:$AF$1, 0), FALSE)</f>
        <v>0</v>
      </c>
      <c r="U198">
        <f>VLOOKUP('full data'!$A198, Sheet11!$A$2:$AF$799, MATCH('full data'!U$1, Sheet11!$A$1:$AF$1, 0), FALSE)</f>
        <v>0.75</v>
      </c>
      <c r="V198">
        <f>VLOOKUP('full data'!$A198, Sheet11!$A$2:$AF$799, MATCH('full data'!V$1, Sheet11!$A$1:$AF$1, 0), FALSE)</f>
        <v>0.40104166666666669</v>
      </c>
      <c r="W198">
        <f>VLOOKUP('full data'!$A198, Sheet11!$A$2:$AF$799, MATCH('full data'!W$1, Sheet11!$A$1:$AF$1, 0), FALSE)</f>
        <v>0.48046875</v>
      </c>
      <c r="X198" t="str">
        <f>VLOOKUP('full data'!$A198, Sheet11!$A$2:$AF$799, MATCH('full data'!X$1, Sheet11!$A$1:$AF$1, 0), FALSE)</f>
        <v>1</v>
      </c>
      <c r="Y198">
        <f>VLOOKUP('full data'!$A198, Sheet11!$A$2:$AF$799, MATCH('full data'!Y$1, Sheet11!$A$1:$AF$1, 0), FALSE)</f>
        <v>1</v>
      </c>
      <c r="Z198" t="str">
        <f>VLOOKUP('full data'!$A198, Sheet11!$A$2:$AF$799, MATCH('full data'!Z$1, Sheet11!$A$1:$AF$1, 0), FALSE)</f>
        <v>AFC West</v>
      </c>
      <c r="AA198" t="s">
        <v>891</v>
      </c>
      <c r="AB198">
        <f>VLOOKUP('full data'!$A198, Sheet11!$A$2:$AF$799, MATCH('full data'!AB$1, Sheet11!$A$1:$AF$1, 0), FALSE)</f>
        <v>0.1785714285714286</v>
      </c>
      <c r="AC198">
        <f>VLOOKUP('full data'!$A198, Sheet11!$A$2:$AF$799, MATCH('full data'!AC$1, Sheet11!$A$1:$AF$1, 0), FALSE)</f>
        <v>0.1954887218045113</v>
      </c>
      <c r="AD198" t="str">
        <f>VLOOKUP('full data'!$A198, Sheet11!$A$2:$AF$799, MATCH('full data'!AD$1, Sheet11!$A$1:$AF$1, 0), FALSE)</f>
        <v>0</v>
      </c>
      <c r="AE198" t="str">
        <f>VLOOKUP('full data'!$A198, Sheet11!$A$2:$AF$799, MATCH('full data'!AE$1, Sheet11!$A$1:$AF$1, 0), FALSE)</f>
        <v>0</v>
      </c>
      <c r="AF198">
        <f>VLOOKUP('full data'!$A198, Sheet11!$A$2:$AF$799, MATCH('full data'!AF$1, Sheet11!$A$1:$AF$1, 0), FALSE)</f>
        <v>0.1875</v>
      </c>
      <c r="AG198">
        <f>VLOOKUP('full data'!$A198, Sheet11!$A$2:$AF$799, MATCH('full data'!AG$1, Sheet11!$A$1:$AF$1, 0), FALSE)</f>
        <v>0.5</v>
      </c>
      <c r="AH198" s="3">
        <f>VLOOKUP('full data'!$A198, Sheet11!$A$2:$AF$799, MATCH('full data'!AH$1, Sheet11!$A$1:$AF$1, 0), FALSE)</f>
        <v>0.18902481933497439</v>
      </c>
      <c r="AI198" s="2">
        <f t="shared" si="3"/>
        <v>0.20646979213017499</v>
      </c>
      <c r="AJ198" s="2">
        <f>AH198/SUMIFS($AH$2:$AH$799, $B$2:$B$799, B198)</f>
        <v>9.2681018934359885E-2</v>
      </c>
      <c r="AK198">
        <f>IF(AJ198=_xlfn.MAXIFS($AJ$2:$AJ$799, $B$2:$B$799, B198, $AA$2:$AA$799, AA198), 1, 0)</f>
        <v>0</v>
      </c>
      <c r="AL198" s="2">
        <f>AJ198-AI198</f>
        <v>-0.11378877319581511</v>
      </c>
      <c r="AM198">
        <f>IF(AK198=AE198, 1, 0)</f>
        <v>0</v>
      </c>
    </row>
    <row r="199" spans="1:39" hidden="1" x14ac:dyDescent="0.45">
      <c r="A199" t="s">
        <v>672</v>
      </c>
      <c r="B199">
        <v>2018</v>
      </c>
      <c r="C199" t="s">
        <v>154</v>
      </c>
      <c r="D199" t="str">
        <f>VLOOKUP(C199, ids!$A$2:$B$37,2,FALSE)</f>
        <v>Houston Texans</v>
      </c>
      <c r="E199">
        <f>VLOOKUP('full data'!$A199, Sheet11!$A$2:$AF$799, MATCH('full data'!E$1, Sheet11!$A$1:$AF$1, 0), FALSE)</f>
        <v>16</v>
      </c>
      <c r="F199">
        <f>VLOOKUP('full data'!$A199, Sheet11!$A$2:$AF$799, MATCH('full data'!F$1, Sheet11!$A$1:$AF$1, 0), FALSE)</f>
        <v>3.7318780867462511</v>
      </c>
      <c r="G199">
        <f>VLOOKUP('full data'!$A199, Sheet11!$A$2:$AF$799, MATCH('full data'!G$1, Sheet11!$A$1:$AF$1, 0), FALSE)</f>
        <v>-2.6795333522757359</v>
      </c>
      <c r="H199">
        <f>VLOOKUP('full data'!$A199, Sheet11!$A$2:$AF$799, MATCH('full data'!H$1, Sheet11!$A$1:$AF$1, 0), FALSE)</f>
        <v>9.4883600813550988</v>
      </c>
      <c r="I199">
        <f>VLOOKUP('full data'!$A199, Sheet11!$A$2:$AF$799, MATCH('full data'!I$1, Sheet11!$A$1:$AF$1, 0), FALSE)</f>
        <v>49.1875</v>
      </c>
      <c r="J199">
        <f>VLOOKUP('full data'!$A199, Sheet11!$A$2:$AF$799, MATCH('full data'!J$1, Sheet11!$A$1:$AF$1, 0), FALSE)</f>
        <v>0.88095238095238093</v>
      </c>
      <c r="K199">
        <f>VLOOKUP('full data'!$A199, Sheet11!$A$2:$AF$799, MATCH('full data'!K$1, Sheet11!$A$1:$AF$1, 0), FALSE)</f>
        <v>-24</v>
      </c>
      <c r="L199">
        <f>VLOOKUP('full data'!$A199, Sheet11!$A$2:$AF$799, MATCH('full data'!L$1, Sheet11!$A$1:$AF$1, 0), FALSE)</f>
        <v>0.5625</v>
      </c>
      <c r="M199">
        <f>VLOOKUP('full data'!$A199, Sheet11!$A$2:$AF$799, MATCH('full data'!M$1, Sheet11!$A$1:$AF$1, 0), FALSE)</f>
        <v>0.875</v>
      </c>
      <c r="N199">
        <f>VLOOKUP('full data'!$A199, Sheet11!$A$2:$AF$799, MATCH('full data'!N$1, Sheet11!$A$1:$AF$1, 0), FALSE)</f>
        <v>0.9375</v>
      </c>
      <c r="O199">
        <f>VLOOKUP('full data'!$A199, Sheet11!$A$2:$AF$799, MATCH('full data'!O$1, Sheet11!$A$1:$AF$1, 0), FALSE)</f>
        <v>19.375</v>
      </c>
      <c r="P199">
        <f>VLOOKUP('full data'!$A199, Sheet11!$A$2:$AF$799, MATCH('full data'!P$1, Sheet11!$A$1:$AF$1, 0), FALSE)</f>
        <v>0.75</v>
      </c>
      <c r="Q199">
        <f>VLOOKUP('full data'!$A199, Sheet11!$A$2:$AF$799, MATCH('full data'!Q$1, Sheet11!$A$1:$AF$1, 0), FALSE)</f>
        <v>1.8125</v>
      </c>
      <c r="R199">
        <f>VLOOKUP('full data'!$A199, Sheet11!$A$2:$AF$799, MATCH('full data'!R$1, Sheet11!$A$1:$AF$1, 0), FALSE)</f>
        <v>11</v>
      </c>
      <c r="S199">
        <f>VLOOKUP('full data'!$A199, Sheet11!$A$2:$AF$799, MATCH('full data'!S$1, Sheet11!$A$1:$AF$1, 0), FALSE)</f>
        <v>5</v>
      </c>
      <c r="T199">
        <f>VLOOKUP('full data'!$A199, Sheet11!$A$2:$AF$799, MATCH('full data'!T$1, Sheet11!$A$1:$AF$1, 0), FALSE)</f>
        <v>0</v>
      </c>
      <c r="U199">
        <f>VLOOKUP('full data'!$A199, Sheet11!$A$2:$AF$799, MATCH('full data'!U$1, Sheet11!$A$1:$AF$1, 0), FALSE)</f>
        <v>0.6875</v>
      </c>
      <c r="V199">
        <f>VLOOKUP('full data'!$A199, Sheet11!$A$2:$AF$799, MATCH('full data'!V$1, Sheet11!$A$1:$AF$1, 0), FALSE)</f>
        <v>0.43465909090909088</v>
      </c>
      <c r="W199">
        <f>VLOOKUP('full data'!$A199, Sheet11!$A$2:$AF$799, MATCH('full data'!W$1, Sheet11!$A$1:$AF$1, 0), FALSE)</f>
        <v>0.470703125</v>
      </c>
      <c r="X199" t="str">
        <f>VLOOKUP('full data'!$A199, Sheet11!$A$2:$AF$799, MATCH('full data'!X$1, Sheet11!$A$1:$AF$1, 0), FALSE)</f>
        <v>3</v>
      </c>
      <c r="Y199">
        <f>VLOOKUP('full data'!$A199, Sheet11!$A$2:$AF$799, MATCH('full data'!Y$1, Sheet11!$A$1:$AF$1, 0), FALSE)</f>
        <v>1</v>
      </c>
      <c r="Z199" t="str">
        <f>VLOOKUP('full data'!$A199, Sheet11!$A$2:$AF$799, MATCH('full data'!Z$1, Sheet11!$A$1:$AF$1, 0), FALSE)</f>
        <v>AFC South</v>
      </c>
      <c r="AA199" t="s">
        <v>891</v>
      </c>
      <c r="AB199">
        <f>VLOOKUP('full data'!$A199, Sheet11!$A$2:$AF$799, MATCH('full data'!AB$1, Sheet11!$A$1:$AF$1, 0), FALSE)</f>
        <v>0.15</v>
      </c>
      <c r="AC199">
        <f>VLOOKUP('full data'!$A199, Sheet11!$A$2:$AF$799, MATCH('full data'!AC$1, Sheet11!$A$1:$AF$1, 0), FALSE)</f>
        <v>0.26530612244897961</v>
      </c>
      <c r="AD199" t="str">
        <f>VLOOKUP('full data'!$A199, Sheet11!$A$2:$AF$799, MATCH('full data'!AD$1, Sheet11!$A$1:$AF$1, 0), FALSE)</f>
        <v>0</v>
      </c>
      <c r="AE199" t="str">
        <f>VLOOKUP('full data'!$A199, Sheet11!$A$2:$AF$799, MATCH('full data'!AE$1, Sheet11!$A$1:$AF$1, 0), FALSE)</f>
        <v>0</v>
      </c>
      <c r="AF199">
        <f>VLOOKUP('full data'!$A199, Sheet11!$A$2:$AF$799, MATCH('full data'!AF$1, Sheet11!$A$1:$AF$1, 0), FALSE)</f>
        <v>0.1875</v>
      </c>
      <c r="AG199">
        <f>VLOOKUP('full data'!$A199, Sheet11!$A$2:$AF$799, MATCH('full data'!AG$1, Sheet11!$A$1:$AF$1, 0), FALSE)</f>
        <v>0.5</v>
      </c>
      <c r="AH199" s="3">
        <f>VLOOKUP('full data'!$A199, Sheet11!$A$2:$AF$799, MATCH('full data'!AH$1, Sheet11!$A$1:$AF$1, 0), FALSE)</f>
        <v>0.15473910675857061</v>
      </c>
      <c r="AI199" s="2">
        <f t="shared" si="3"/>
        <v>0.20646979213017499</v>
      </c>
      <c r="AJ199" s="2">
        <f>AH199/SUMIFS($AH$2:$AH$799, $B$2:$B$799, B199)</f>
        <v>7.5870344084087687E-2</v>
      </c>
      <c r="AK199">
        <f>IF(AJ199=_xlfn.MAXIFS($AJ$2:$AJ$799, $B$2:$B$799, B199, $AA$2:$AA$799, AA199), 1, 0)</f>
        <v>0</v>
      </c>
      <c r="AL199" s="2">
        <f>AJ199-AI199</f>
        <v>-0.13059944804608731</v>
      </c>
      <c r="AM199">
        <f>IF(AK199=AE199, 1, 0)</f>
        <v>0</v>
      </c>
    </row>
    <row r="200" spans="1:39" hidden="1" x14ac:dyDescent="0.45">
      <c r="A200" t="s">
        <v>668</v>
      </c>
      <c r="B200">
        <v>2018</v>
      </c>
      <c r="C200" t="s">
        <v>57</v>
      </c>
      <c r="D200" t="str">
        <f>VLOOKUP(C200, ids!$A$2:$B$37,2,FALSE)</f>
        <v>Dallas Cowboys</v>
      </c>
      <c r="E200">
        <f>VLOOKUP('full data'!$A200, Sheet11!$A$2:$AF$799, MATCH('full data'!E$1, Sheet11!$A$1:$AF$1, 0), FALSE)</f>
        <v>16</v>
      </c>
      <c r="F200">
        <f>VLOOKUP('full data'!$A200, Sheet11!$A$2:$AF$799, MATCH('full data'!F$1, Sheet11!$A$1:$AF$1, 0), FALSE)</f>
        <v>1.4969019241287751</v>
      </c>
      <c r="G200">
        <f>VLOOKUP('full data'!$A200, Sheet11!$A$2:$AF$799, MATCH('full data'!G$1, Sheet11!$A$1:$AF$1, 0), FALSE)</f>
        <v>-0.25508906915911178</v>
      </c>
      <c r="H200">
        <f>VLOOKUP('full data'!$A200, Sheet11!$A$2:$AF$799, MATCH('full data'!H$1, Sheet11!$A$1:$AF$1, 0), FALSE)</f>
        <v>7.0861638015841031</v>
      </c>
      <c r="I200">
        <f>VLOOKUP('full data'!$A200, Sheet11!$A$2:$AF$799, MATCH('full data'!I$1, Sheet11!$A$1:$AF$1, 0), FALSE)</f>
        <v>55.3125</v>
      </c>
      <c r="J200">
        <f>VLOOKUP('full data'!$A200, Sheet11!$A$2:$AF$799, MATCH('full data'!J$1, Sheet11!$A$1:$AF$1, 0), FALSE)</f>
        <v>0.80555555555555558</v>
      </c>
      <c r="K200">
        <f>VLOOKUP('full data'!$A200, Sheet11!$A$2:$AF$799, MATCH('full data'!K$1, Sheet11!$A$1:$AF$1, 0), FALSE)</f>
        <v>-21.6875</v>
      </c>
      <c r="L200">
        <f>VLOOKUP('full data'!$A200, Sheet11!$A$2:$AF$799, MATCH('full data'!L$1, Sheet11!$A$1:$AF$1, 0), FALSE)</f>
        <v>0.5</v>
      </c>
      <c r="M200">
        <f>VLOOKUP('full data'!$A200, Sheet11!$A$2:$AF$799, MATCH('full data'!M$1, Sheet11!$A$1:$AF$1, 0), FALSE)</f>
        <v>0.6875</v>
      </c>
      <c r="N200">
        <f>VLOOKUP('full data'!$A200, Sheet11!$A$2:$AF$799, MATCH('full data'!N$1, Sheet11!$A$1:$AF$1, 0), FALSE)</f>
        <v>0.5625</v>
      </c>
      <c r="O200">
        <f>VLOOKUP('full data'!$A200, Sheet11!$A$2:$AF$799, MATCH('full data'!O$1, Sheet11!$A$1:$AF$1, 0), FALSE)</f>
        <v>14.3125</v>
      </c>
      <c r="P200">
        <f>VLOOKUP('full data'!$A200, Sheet11!$A$2:$AF$799, MATCH('full data'!P$1, Sheet11!$A$1:$AF$1, 0), FALSE)</f>
        <v>0.9375</v>
      </c>
      <c r="Q200">
        <f>VLOOKUP('full data'!$A200, Sheet11!$A$2:$AF$799, MATCH('full data'!Q$1, Sheet11!$A$1:$AF$1, 0), FALSE)</f>
        <v>1.25</v>
      </c>
      <c r="R200">
        <f>VLOOKUP('full data'!$A200, Sheet11!$A$2:$AF$799, MATCH('full data'!R$1, Sheet11!$A$1:$AF$1, 0), FALSE)</f>
        <v>10</v>
      </c>
      <c r="S200">
        <f>VLOOKUP('full data'!$A200, Sheet11!$A$2:$AF$799, MATCH('full data'!S$1, Sheet11!$A$1:$AF$1, 0), FALSE)</f>
        <v>6</v>
      </c>
      <c r="T200">
        <f>VLOOKUP('full data'!$A200, Sheet11!$A$2:$AF$799, MATCH('full data'!T$1, Sheet11!$A$1:$AF$1, 0), FALSE)</f>
        <v>0</v>
      </c>
      <c r="U200">
        <f>VLOOKUP('full data'!$A200, Sheet11!$A$2:$AF$799, MATCH('full data'!U$1, Sheet11!$A$1:$AF$1, 0), FALSE)</f>
        <v>0.625</v>
      </c>
      <c r="V200">
        <f>VLOOKUP('full data'!$A200, Sheet11!$A$2:$AF$799, MATCH('full data'!V$1, Sheet11!$A$1:$AF$1, 0), FALSE)</f>
        <v>0.44374999999999998</v>
      </c>
      <c r="W200">
        <f>VLOOKUP('full data'!$A200, Sheet11!$A$2:$AF$799, MATCH('full data'!W$1, Sheet11!$A$1:$AF$1, 0), FALSE)</f>
        <v>0.48828125</v>
      </c>
      <c r="X200" t="str">
        <f>VLOOKUP('full data'!$A200, Sheet11!$A$2:$AF$799, MATCH('full data'!X$1, Sheet11!$A$1:$AF$1, 0), FALSE)</f>
        <v>4</v>
      </c>
      <c r="Y200">
        <f>VLOOKUP('full data'!$A200, Sheet11!$A$2:$AF$799, MATCH('full data'!Y$1, Sheet11!$A$1:$AF$1, 0), FALSE)</f>
        <v>1</v>
      </c>
      <c r="Z200" t="str">
        <f>VLOOKUP('full data'!$A200, Sheet11!$A$2:$AF$799, MATCH('full data'!Z$1, Sheet11!$A$1:$AF$1, 0), FALSE)</f>
        <v>NFC East</v>
      </c>
      <c r="AA200" t="s">
        <v>892</v>
      </c>
      <c r="AB200">
        <f>VLOOKUP('full data'!$A200, Sheet11!$A$2:$AF$799, MATCH('full data'!AB$1, Sheet11!$A$1:$AF$1, 0), FALSE)</f>
        <v>0.21951219512195119</v>
      </c>
      <c r="AC200">
        <f>VLOOKUP('full data'!$A200, Sheet11!$A$2:$AF$799, MATCH('full data'!AC$1, Sheet11!$A$1:$AF$1, 0), FALSE)</f>
        <v>0.18072289156626509</v>
      </c>
      <c r="AD200" t="str">
        <f>VLOOKUP('full data'!$A200, Sheet11!$A$2:$AF$799, MATCH('full data'!AD$1, Sheet11!$A$1:$AF$1, 0), FALSE)</f>
        <v>0</v>
      </c>
      <c r="AE200" t="str">
        <f>VLOOKUP('full data'!$A200, Sheet11!$A$2:$AF$799, MATCH('full data'!AE$1, Sheet11!$A$1:$AF$1, 0), FALSE)</f>
        <v>0</v>
      </c>
      <c r="AF200">
        <f>VLOOKUP('full data'!$A200, Sheet11!$A$2:$AF$799, MATCH('full data'!AF$1, Sheet11!$A$1:$AF$1, 0), FALSE)</f>
        <v>0.4375</v>
      </c>
      <c r="AG200">
        <f>VLOOKUP('full data'!$A200, Sheet11!$A$2:$AF$799, MATCH('full data'!AG$1, Sheet11!$A$1:$AF$1, 0), FALSE)</f>
        <v>0.5</v>
      </c>
      <c r="AH200" s="3">
        <f>VLOOKUP('full data'!$A200, Sheet11!$A$2:$AF$799, MATCH('full data'!AH$1, Sheet11!$A$1:$AF$1, 0), FALSE)</f>
        <v>7.0296078292834102E-2</v>
      </c>
      <c r="AI200" s="2">
        <f t="shared" si="3"/>
        <v>0.43801111739959953</v>
      </c>
      <c r="AJ200" s="2">
        <f>AH200/SUMIFS($AH$2:$AH$799, $B$2:$B$799, B200)</f>
        <v>3.446696675172508E-2</v>
      </c>
      <c r="AK200">
        <f>IF(AJ200=_xlfn.MAXIFS($AJ$2:$AJ$799, $B$2:$B$799, B200, $AA$2:$AA$799, AA200), 1, 0)</f>
        <v>0</v>
      </c>
      <c r="AL200" s="2">
        <f>AJ200-AI200</f>
        <v>-0.40354415064787447</v>
      </c>
      <c r="AM200">
        <f>IF(AK200=AE200, 1, 0)</f>
        <v>0</v>
      </c>
    </row>
    <row r="201" spans="1:39" hidden="1" x14ac:dyDescent="0.45">
      <c r="A201" t="s">
        <v>681</v>
      </c>
      <c r="B201">
        <v>2018</v>
      </c>
      <c r="C201" t="s">
        <v>81</v>
      </c>
      <c r="D201" t="str">
        <f>VLOOKUP(C201, ids!$A$2:$B$37,2,FALSE)</f>
        <v>New England Patriots</v>
      </c>
      <c r="E201">
        <f>VLOOKUP('full data'!$A201, Sheet11!$A$2:$AF$799, MATCH('full data'!E$1, Sheet11!$A$1:$AF$1, 0), FALSE)</f>
        <v>16</v>
      </c>
      <c r="F201">
        <f>VLOOKUP('full data'!$A201, Sheet11!$A$2:$AF$799, MATCH('full data'!F$1, Sheet11!$A$1:$AF$1, 0), FALSE)</f>
        <v>5.7361382088527204</v>
      </c>
      <c r="G201">
        <f>VLOOKUP('full data'!$A201, Sheet11!$A$2:$AF$799, MATCH('full data'!G$1, Sheet11!$A$1:$AF$1, 0), FALSE)</f>
        <v>-0.10855402361541661</v>
      </c>
      <c r="H201">
        <f>VLOOKUP('full data'!$A201, Sheet11!$A$2:$AF$799, MATCH('full data'!H$1, Sheet11!$A$1:$AF$1, 0), FALSE)</f>
        <v>8.5171430725204136</v>
      </c>
      <c r="I201">
        <f>VLOOKUP('full data'!$A201, Sheet11!$A$2:$AF$799, MATCH('full data'!I$1, Sheet11!$A$1:$AF$1, 0), FALSE)</f>
        <v>46.5</v>
      </c>
      <c r="J201">
        <f>VLOOKUP('full data'!$A201, Sheet11!$A$2:$AF$799, MATCH('full data'!J$1, Sheet11!$A$1:$AF$1, 0), FALSE)</f>
        <v>0.84375</v>
      </c>
      <c r="K201">
        <f>VLOOKUP('full data'!$A201, Sheet11!$A$2:$AF$799, MATCH('full data'!K$1, Sheet11!$A$1:$AF$1, 0), FALSE)</f>
        <v>-9.1875</v>
      </c>
      <c r="L201">
        <f>VLOOKUP('full data'!$A201, Sheet11!$A$2:$AF$799, MATCH('full data'!L$1, Sheet11!$A$1:$AF$1, 0), FALSE)</f>
        <v>0.6875</v>
      </c>
      <c r="M201">
        <f>VLOOKUP('full data'!$A201, Sheet11!$A$2:$AF$799, MATCH('full data'!M$1, Sheet11!$A$1:$AF$1, 0), FALSE)</f>
        <v>0.625</v>
      </c>
      <c r="N201">
        <f>VLOOKUP('full data'!$A201, Sheet11!$A$2:$AF$799, MATCH('full data'!N$1, Sheet11!$A$1:$AF$1, 0), FALSE)</f>
        <v>1.125</v>
      </c>
      <c r="O201">
        <f>VLOOKUP('full data'!$A201, Sheet11!$A$2:$AF$799, MATCH('full data'!O$1, Sheet11!$A$1:$AF$1, 0), FALSE)</f>
        <v>14.875</v>
      </c>
      <c r="P201">
        <f>VLOOKUP('full data'!$A201, Sheet11!$A$2:$AF$799, MATCH('full data'!P$1, Sheet11!$A$1:$AF$1, 0), FALSE)</f>
        <v>0.875</v>
      </c>
      <c r="Q201">
        <f>VLOOKUP('full data'!$A201, Sheet11!$A$2:$AF$799, MATCH('full data'!Q$1, Sheet11!$A$1:$AF$1, 0), FALSE)</f>
        <v>1.75</v>
      </c>
      <c r="R201">
        <f>VLOOKUP('full data'!$A201, Sheet11!$A$2:$AF$799, MATCH('full data'!R$1, Sheet11!$A$1:$AF$1, 0), FALSE)</f>
        <v>11</v>
      </c>
      <c r="S201">
        <f>VLOOKUP('full data'!$A201, Sheet11!$A$2:$AF$799, MATCH('full data'!S$1, Sheet11!$A$1:$AF$1, 0), FALSE)</f>
        <v>5</v>
      </c>
      <c r="T201">
        <f>VLOOKUP('full data'!$A201, Sheet11!$A$2:$AF$799, MATCH('full data'!T$1, Sheet11!$A$1:$AF$1, 0), FALSE)</f>
        <v>0</v>
      </c>
      <c r="U201">
        <f>VLOOKUP('full data'!$A201, Sheet11!$A$2:$AF$799, MATCH('full data'!U$1, Sheet11!$A$1:$AF$1, 0), FALSE)</f>
        <v>0.6875</v>
      </c>
      <c r="V201">
        <f>VLOOKUP('full data'!$A201, Sheet11!$A$2:$AF$799, MATCH('full data'!V$1, Sheet11!$A$1:$AF$1, 0), FALSE)</f>
        <v>0.49431818181818182</v>
      </c>
      <c r="W201">
        <f>VLOOKUP('full data'!$A201, Sheet11!$A$2:$AF$799, MATCH('full data'!W$1, Sheet11!$A$1:$AF$1, 0), FALSE)</f>
        <v>0.482421875</v>
      </c>
      <c r="X201" t="str">
        <f>VLOOKUP('full data'!$A201, Sheet11!$A$2:$AF$799, MATCH('full data'!X$1, Sheet11!$A$1:$AF$1, 0), FALSE)</f>
        <v>2</v>
      </c>
      <c r="Y201">
        <f>VLOOKUP('full data'!$A201, Sheet11!$A$2:$AF$799, MATCH('full data'!Y$1, Sheet11!$A$1:$AF$1, 0), FALSE)</f>
        <v>1</v>
      </c>
      <c r="Z201" t="str">
        <f>VLOOKUP('full data'!$A201, Sheet11!$A$2:$AF$799, MATCH('full data'!Z$1, Sheet11!$A$1:$AF$1, 0), FALSE)</f>
        <v>AFC East</v>
      </c>
      <c r="AA201" t="s">
        <v>891</v>
      </c>
      <c r="AB201">
        <f>VLOOKUP('full data'!$A201, Sheet11!$A$2:$AF$799, MATCH('full data'!AB$1, Sheet11!$A$1:$AF$1, 0), FALSE)</f>
        <v>0.22142857142857139</v>
      </c>
      <c r="AC201">
        <f>VLOOKUP('full data'!$A201, Sheet11!$A$2:$AF$799, MATCH('full data'!AC$1, Sheet11!$A$1:$AF$1, 0), FALSE)</f>
        <v>0.18269230769230771</v>
      </c>
      <c r="AD201" t="str">
        <f>VLOOKUP('full data'!$A201, Sheet11!$A$2:$AF$799, MATCH('full data'!AD$1, Sheet11!$A$1:$AF$1, 0), FALSE)</f>
        <v>1</v>
      </c>
      <c r="AE201" t="str">
        <f>VLOOKUP('full data'!$A201, Sheet11!$A$2:$AF$799, MATCH('full data'!AE$1, Sheet11!$A$1:$AF$1, 0), FALSE)</f>
        <v>1</v>
      </c>
      <c r="AF201">
        <f>VLOOKUP('full data'!$A201, Sheet11!$A$2:$AF$799, MATCH('full data'!AF$1, Sheet11!$A$1:$AF$1, 0), FALSE)</f>
        <v>0.1875</v>
      </c>
      <c r="AG201">
        <f>VLOOKUP('full data'!$A201, Sheet11!$A$2:$AF$799, MATCH('full data'!AG$1, Sheet11!$A$1:$AF$1, 0), FALSE)</f>
        <v>9.5</v>
      </c>
      <c r="AH201" s="3">
        <f>VLOOKUP('full data'!$A201, Sheet11!$A$2:$AF$799, MATCH('full data'!AH$1, Sheet11!$A$1:$AF$1, 0), FALSE)</f>
        <v>6.9513503050487299E-2</v>
      </c>
      <c r="AI201" s="2">
        <f t="shared" si="3"/>
        <v>0.20646979213017499</v>
      </c>
      <c r="AJ201" s="2">
        <f>AH201/SUMIFS($AH$2:$AH$799, $B$2:$B$799, B201)</f>
        <v>3.4083261209200667E-2</v>
      </c>
      <c r="AK201">
        <f>IF(AJ201=_xlfn.MAXIFS($AJ$2:$AJ$799, $B$2:$B$799, B201, $AA$2:$AA$799, AA201), 1, 0)</f>
        <v>0</v>
      </c>
      <c r="AL201" s="2">
        <f>AJ201-AI201</f>
        <v>-0.17238653092097433</v>
      </c>
      <c r="AM201">
        <f>IF(AK201=AE201, 1, 0)</f>
        <v>0</v>
      </c>
    </row>
    <row r="202" spans="1:39" hidden="1" x14ac:dyDescent="0.45">
      <c r="A202" t="s">
        <v>687</v>
      </c>
      <c r="B202">
        <v>2018</v>
      </c>
      <c r="C202" t="s">
        <v>98</v>
      </c>
      <c r="D202" t="str">
        <f>VLOOKUP(C202, ids!$A$2:$B$37,2,FALSE)</f>
        <v>Seattle Seahawks</v>
      </c>
      <c r="E202">
        <f>VLOOKUP('full data'!$A202, Sheet11!$A$2:$AF$799, MATCH('full data'!E$1, Sheet11!$A$1:$AF$1, 0), FALSE)</f>
        <v>16</v>
      </c>
      <c r="F202">
        <f>VLOOKUP('full data'!$A202, Sheet11!$A$2:$AF$799, MATCH('full data'!F$1, Sheet11!$A$1:$AF$1, 0), FALSE)</f>
        <v>4.0330643524888767</v>
      </c>
      <c r="G202">
        <f>VLOOKUP('full data'!$A202, Sheet11!$A$2:$AF$799, MATCH('full data'!G$1, Sheet11!$A$1:$AF$1, 0), FALSE)</f>
        <v>1.171165393679513</v>
      </c>
      <c r="H202">
        <f>VLOOKUP('full data'!$A202, Sheet11!$A$2:$AF$799, MATCH('full data'!H$1, Sheet11!$A$1:$AF$1, 0), FALSE)</f>
        <v>10.618277306108119</v>
      </c>
      <c r="I202">
        <f>VLOOKUP('full data'!$A202, Sheet11!$A$2:$AF$799, MATCH('full data'!I$1, Sheet11!$A$1:$AF$1, 0), FALSE)</f>
        <v>59.9375</v>
      </c>
      <c r="J202">
        <f>VLOOKUP('full data'!$A202, Sheet11!$A$2:$AF$799, MATCH('full data'!J$1, Sheet11!$A$1:$AF$1, 0), FALSE)</f>
        <v>0.81481481481481477</v>
      </c>
      <c r="K202">
        <f>VLOOKUP('full data'!$A202, Sheet11!$A$2:$AF$799, MATCH('full data'!K$1, Sheet11!$A$1:$AF$1, 0), FALSE)</f>
        <v>-22.1875</v>
      </c>
      <c r="L202">
        <f>VLOOKUP('full data'!$A202, Sheet11!$A$2:$AF$799, MATCH('full data'!L$1, Sheet11!$A$1:$AF$1, 0), FALSE)</f>
        <v>0.4375</v>
      </c>
      <c r="M202">
        <f>VLOOKUP('full data'!$A202, Sheet11!$A$2:$AF$799, MATCH('full data'!M$1, Sheet11!$A$1:$AF$1, 0), FALSE)</f>
        <v>0.875</v>
      </c>
      <c r="N202">
        <f>VLOOKUP('full data'!$A202, Sheet11!$A$2:$AF$799, MATCH('full data'!N$1, Sheet11!$A$1:$AF$1, 0), FALSE)</f>
        <v>0.75</v>
      </c>
      <c r="O202">
        <f>VLOOKUP('full data'!$A202, Sheet11!$A$2:$AF$799, MATCH('full data'!O$1, Sheet11!$A$1:$AF$1, 0), FALSE)</f>
        <v>15.25</v>
      </c>
      <c r="P202">
        <f>VLOOKUP('full data'!$A202, Sheet11!$A$2:$AF$799, MATCH('full data'!P$1, Sheet11!$A$1:$AF$1, 0), FALSE)</f>
        <v>0.6875</v>
      </c>
      <c r="Q202">
        <f>VLOOKUP('full data'!$A202, Sheet11!$A$2:$AF$799, MATCH('full data'!Q$1, Sheet11!$A$1:$AF$1, 0), FALSE)</f>
        <v>1.625</v>
      </c>
      <c r="R202">
        <f>VLOOKUP('full data'!$A202, Sheet11!$A$2:$AF$799, MATCH('full data'!R$1, Sheet11!$A$1:$AF$1, 0), FALSE)</f>
        <v>10</v>
      </c>
      <c r="S202">
        <f>VLOOKUP('full data'!$A202, Sheet11!$A$2:$AF$799, MATCH('full data'!S$1, Sheet11!$A$1:$AF$1, 0), FALSE)</f>
        <v>6</v>
      </c>
      <c r="T202">
        <f>VLOOKUP('full data'!$A202, Sheet11!$A$2:$AF$799, MATCH('full data'!T$1, Sheet11!$A$1:$AF$1, 0), FALSE)</f>
        <v>0</v>
      </c>
      <c r="U202">
        <f>VLOOKUP('full data'!$A202, Sheet11!$A$2:$AF$799, MATCH('full data'!U$1, Sheet11!$A$1:$AF$1, 0), FALSE)</f>
        <v>0.625</v>
      </c>
      <c r="V202">
        <f>VLOOKUP('full data'!$A202, Sheet11!$A$2:$AF$799, MATCH('full data'!V$1, Sheet11!$A$1:$AF$1, 0), FALSE)</f>
        <v>0.4</v>
      </c>
      <c r="W202">
        <f>VLOOKUP('full data'!$A202, Sheet11!$A$2:$AF$799, MATCH('full data'!W$1, Sheet11!$A$1:$AF$1, 0), FALSE)</f>
        <v>0.484375</v>
      </c>
      <c r="X202" t="str">
        <f>VLOOKUP('full data'!$A202, Sheet11!$A$2:$AF$799, MATCH('full data'!X$1, Sheet11!$A$1:$AF$1, 0), FALSE)</f>
        <v>5</v>
      </c>
      <c r="Y202">
        <f>VLOOKUP('full data'!$A202, Sheet11!$A$2:$AF$799, MATCH('full data'!Y$1, Sheet11!$A$1:$AF$1, 0), FALSE)</f>
        <v>2</v>
      </c>
      <c r="Z202" t="str">
        <f>VLOOKUP('full data'!$A202, Sheet11!$A$2:$AF$799, MATCH('full data'!Z$1, Sheet11!$A$1:$AF$1, 0), FALSE)</f>
        <v>NFC West</v>
      </c>
      <c r="AA202" t="s">
        <v>892</v>
      </c>
      <c r="AB202">
        <f>VLOOKUP('full data'!$A202, Sheet11!$A$2:$AF$799, MATCH('full data'!AB$1, Sheet11!$A$1:$AF$1, 0), FALSE)</f>
        <v>0.19277108433734941</v>
      </c>
      <c r="AC202">
        <f>VLOOKUP('full data'!$A202, Sheet11!$A$2:$AF$799, MATCH('full data'!AC$1, Sheet11!$A$1:$AF$1, 0), FALSE)</f>
        <v>0.1764705882352941</v>
      </c>
      <c r="AD202" t="str">
        <f>VLOOKUP('full data'!$A202, Sheet11!$A$2:$AF$799, MATCH('full data'!AD$1, Sheet11!$A$1:$AF$1, 0), FALSE)</f>
        <v>0</v>
      </c>
      <c r="AE202" t="str">
        <f>VLOOKUP('full data'!$A202, Sheet11!$A$2:$AF$799, MATCH('full data'!AE$1, Sheet11!$A$1:$AF$1, 0), FALSE)</f>
        <v>0</v>
      </c>
      <c r="AF202">
        <f>VLOOKUP('full data'!$A202, Sheet11!$A$2:$AF$799, MATCH('full data'!AF$1, Sheet11!$A$1:$AF$1, 0), FALSE)</f>
        <v>0.25</v>
      </c>
      <c r="AG202">
        <f>VLOOKUP('full data'!$A202, Sheet11!$A$2:$AF$799, MATCH('full data'!AG$1, Sheet11!$A$1:$AF$1, 0), FALSE)</f>
        <v>0.5</v>
      </c>
      <c r="AH202" s="3">
        <f>VLOOKUP('full data'!$A202, Sheet11!$A$2:$AF$799, MATCH('full data'!AH$1, Sheet11!$A$1:$AF$1, 0), FALSE)</f>
        <v>6.4861181778898575E-2</v>
      </c>
      <c r="AI202" s="2">
        <f t="shared" si="3"/>
        <v>0.43801111739959953</v>
      </c>
      <c r="AJ202" s="2">
        <f>AH202/SUMIFS($AH$2:$AH$799, $B$2:$B$799, B202)</f>
        <v>3.1802175173103291E-2</v>
      </c>
      <c r="AK202">
        <f>IF(AJ202=_xlfn.MAXIFS($AJ$2:$AJ$799, $B$2:$B$799, B202, $AA$2:$AA$799, AA202), 1, 0)</f>
        <v>0</v>
      </c>
      <c r="AL202" s="2">
        <f>AJ202-AI202</f>
        <v>-0.40620894222649623</v>
      </c>
      <c r="AM202">
        <f>IF(AK202=AE202, 1, 0)</f>
        <v>0</v>
      </c>
    </row>
    <row r="203" spans="1:39" hidden="1" x14ac:dyDescent="0.45">
      <c r="A203" t="s">
        <v>686</v>
      </c>
      <c r="B203">
        <v>2018</v>
      </c>
      <c r="C203" t="s">
        <v>94</v>
      </c>
      <c r="D203" t="str">
        <f>VLOOKUP(C203, ids!$A$2:$B$37,2,FALSE)</f>
        <v>Pittsburgh Steelers</v>
      </c>
      <c r="E203">
        <f>VLOOKUP('full data'!$A203, Sheet11!$A$2:$AF$799, MATCH('full data'!E$1, Sheet11!$A$1:$AF$1, 0), FALSE)</f>
        <v>16</v>
      </c>
      <c r="F203">
        <f>VLOOKUP('full data'!$A203, Sheet11!$A$2:$AF$799, MATCH('full data'!F$1, Sheet11!$A$1:$AF$1, 0), FALSE)</f>
        <v>8.686959930884294</v>
      </c>
      <c r="G203">
        <f>VLOOKUP('full data'!$A203, Sheet11!$A$2:$AF$799, MATCH('full data'!G$1, Sheet11!$A$1:$AF$1, 0), FALSE)</f>
        <v>-0.82151409698805899</v>
      </c>
      <c r="H203">
        <f>VLOOKUP('full data'!$A203, Sheet11!$A$2:$AF$799, MATCH('full data'!H$1, Sheet11!$A$1:$AF$1, 0), FALSE)</f>
        <v>10.25742108495519</v>
      </c>
      <c r="I203">
        <f>VLOOKUP('full data'!$A203, Sheet11!$A$2:$AF$799, MATCH('full data'!I$1, Sheet11!$A$1:$AF$1, 0), FALSE)</f>
        <v>64.125</v>
      </c>
      <c r="J203">
        <f>VLOOKUP('full data'!$A203, Sheet11!$A$2:$AF$799, MATCH('full data'!J$1, Sheet11!$A$1:$AF$1, 0), FALSE)</f>
        <v>0.69565217391304346</v>
      </c>
      <c r="K203">
        <f>VLOOKUP('full data'!$A203, Sheet11!$A$2:$AF$799, MATCH('full data'!K$1, Sheet11!$A$1:$AF$1, 0), FALSE)</f>
        <v>-10.375</v>
      </c>
      <c r="L203">
        <f>VLOOKUP('full data'!$A203, Sheet11!$A$2:$AF$799, MATCH('full data'!L$1, Sheet11!$A$1:$AF$1, 0), FALSE)</f>
        <v>1.0625</v>
      </c>
      <c r="M203">
        <f>VLOOKUP('full data'!$A203, Sheet11!$A$2:$AF$799, MATCH('full data'!M$1, Sheet11!$A$1:$AF$1, 0), FALSE)</f>
        <v>0.4375</v>
      </c>
      <c r="N203">
        <f>VLOOKUP('full data'!$A203, Sheet11!$A$2:$AF$799, MATCH('full data'!N$1, Sheet11!$A$1:$AF$1, 0), FALSE)</f>
        <v>0.5</v>
      </c>
      <c r="O203">
        <f>VLOOKUP('full data'!$A203, Sheet11!$A$2:$AF$799, MATCH('full data'!O$1, Sheet11!$A$1:$AF$1, 0), FALSE)</f>
        <v>21.6875</v>
      </c>
      <c r="P203">
        <f>VLOOKUP('full data'!$A203, Sheet11!$A$2:$AF$799, MATCH('full data'!P$1, Sheet11!$A$1:$AF$1, 0), FALSE)</f>
        <v>1.3125</v>
      </c>
      <c r="Q203">
        <f>VLOOKUP('full data'!$A203, Sheet11!$A$2:$AF$799, MATCH('full data'!Q$1, Sheet11!$A$1:$AF$1, 0), FALSE)</f>
        <v>0.9375</v>
      </c>
      <c r="R203">
        <f>VLOOKUP('full data'!$A203, Sheet11!$A$2:$AF$799, MATCH('full data'!R$1, Sheet11!$A$1:$AF$1, 0), FALSE)</f>
        <v>9</v>
      </c>
      <c r="S203">
        <f>VLOOKUP('full data'!$A203, Sheet11!$A$2:$AF$799, MATCH('full data'!S$1, Sheet11!$A$1:$AF$1, 0), FALSE)</f>
        <v>6</v>
      </c>
      <c r="T203">
        <f>VLOOKUP('full data'!$A203, Sheet11!$A$2:$AF$799, MATCH('full data'!T$1, Sheet11!$A$1:$AF$1, 0), FALSE)</f>
        <v>1</v>
      </c>
      <c r="U203">
        <f>VLOOKUP('full data'!$A203, Sheet11!$A$2:$AF$799, MATCH('full data'!U$1, Sheet11!$A$1:$AF$1, 0), FALSE)</f>
        <v>0.59375</v>
      </c>
      <c r="V203">
        <f>VLOOKUP('full data'!$A203, Sheet11!$A$2:$AF$799, MATCH('full data'!V$1, Sheet11!$A$1:$AF$1, 0), FALSE)</f>
        <v>0.44791666666666669</v>
      </c>
      <c r="W203">
        <f>VLOOKUP('full data'!$A203, Sheet11!$A$2:$AF$799, MATCH('full data'!W$1, Sheet11!$A$1:$AF$1, 0), FALSE)</f>
        <v>0.50390625</v>
      </c>
      <c r="X203" t="str">
        <f>VLOOKUP('full data'!$A203, Sheet11!$A$2:$AF$799, MATCH('full data'!X$1, Sheet11!$A$1:$AF$1, 0), FALSE)</f>
        <v>0</v>
      </c>
      <c r="Y203">
        <f>VLOOKUP('full data'!$A203, Sheet11!$A$2:$AF$799, MATCH('full data'!Y$1, Sheet11!$A$1:$AF$1, 0), FALSE)</f>
        <v>2</v>
      </c>
      <c r="Z203" t="str">
        <f>VLOOKUP('full data'!$A203, Sheet11!$A$2:$AF$799, MATCH('full data'!Z$1, Sheet11!$A$1:$AF$1, 0), FALSE)</f>
        <v>AFC North</v>
      </c>
      <c r="AA203" t="s">
        <v>891</v>
      </c>
      <c r="AB203">
        <f>VLOOKUP('full data'!$A203, Sheet11!$A$2:$AF$799, MATCH('full data'!AB$1, Sheet11!$A$1:$AF$1, 0), FALSE)</f>
        <v>0.2</v>
      </c>
      <c r="AC203">
        <f>VLOOKUP('full data'!$A203, Sheet11!$A$2:$AF$799, MATCH('full data'!AC$1, Sheet11!$A$1:$AF$1, 0), FALSE)</f>
        <v>0.1875</v>
      </c>
      <c r="AD203" t="str">
        <f>VLOOKUP('full data'!$A203, Sheet11!$A$2:$AF$799, MATCH('full data'!AD$1, Sheet11!$A$1:$AF$1, 0), FALSE)</f>
        <v>0</v>
      </c>
      <c r="AE203" t="str">
        <f>VLOOKUP('full data'!$A203, Sheet11!$A$2:$AF$799, MATCH('full data'!AE$1, Sheet11!$A$1:$AF$1, 0), FALSE)</f>
        <v>0</v>
      </c>
      <c r="AF203">
        <f>VLOOKUP('full data'!$A203, Sheet11!$A$2:$AF$799, MATCH('full data'!AF$1, Sheet11!$A$1:$AF$1, 0), FALSE)</f>
        <v>0.25</v>
      </c>
      <c r="AG203">
        <f>VLOOKUP('full data'!$A203, Sheet11!$A$2:$AF$799, MATCH('full data'!AG$1, Sheet11!$A$1:$AF$1, 0), FALSE)</f>
        <v>0.5</v>
      </c>
      <c r="AH203" s="3">
        <f>VLOOKUP('full data'!$A203, Sheet11!$A$2:$AF$799, MATCH('full data'!AH$1, Sheet11!$A$1:$AF$1, 0), FALSE)</f>
        <v>3.0830629413213979E-2</v>
      </c>
      <c r="AI203" s="2">
        <f t="shared" si="3"/>
        <v>0.20646979213017499</v>
      </c>
      <c r="AJ203" s="2">
        <f>AH203/SUMIFS($AH$2:$AH$799, $B$2:$B$799, B203)</f>
        <v>1.5116608276401211E-2</v>
      </c>
      <c r="AK203">
        <f>IF(AJ203=_xlfn.MAXIFS($AJ$2:$AJ$799, $B$2:$B$799, B203, $AA$2:$AA$799, AA203), 1, 0)</f>
        <v>0</v>
      </c>
      <c r="AL203" s="2">
        <f>AJ203-AI203</f>
        <v>-0.19135318385377378</v>
      </c>
      <c r="AM203">
        <f>IF(AK203=AE203, 1, 0)</f>
        <v>0</v>
      </c>
    </row>
    <row r="204" spans="1:39" hidden="1" x14ac:dyDescent="0.45">
      <c r="A204" t="s">
        <v>685</v>
      </c>
      <c r="B204">
        <v>2018</v>
      </c>
      <c r="C204" t="s">
        <v>92</v>
      </c>
      <c r="D204" t="str">
        <f>VLOOKUP(C204, ids!$A$2:$B$37,2,FALSE)</f>
        <v>Philadelphia Eagles</v>
      </c>
      <c r="E204">
        <f>VLOOKUP('full data'!$A204, Sheet11!$A$2:$AF$799, MATCH('full data'!E$1, Sheet11!$A$1:$AF$1, 0), FALSE)</f>
        <v>16</v>
      </c>
      <c r="F204">
        <f>VLOOKUP('full data'!$A204, Sheet11!$A$2:$AF$799, MATCH('full data'!F$1, Sheet11!$A$1:$AF$1, 0), FALSE)</f>
        <v>3.6363376154416449</v>
      </c>
      <c r="G204">
        <f>VLOOKUP('full data'!$A204, Sheet11!$A$2:$AF$799, MATCH('full data'!G$1, Sheet11!$A$1:$AF$1, 0), FALSE)</f>
        <v>-1.543447749252516</v>
      </c>
      <c r="H204">
        <f>VLOOKUP('full data'!$A204, Sheet11!$A$2:$AF$799, MATCH('full data'!H$1, Sheet11!$A$1:$AF$1, 0), FALSE)</f>
        <v>9.531050847627796</v>
      </c>
      <c r="I204">
        <f>VLOOKUP('full data'!$A204, Sheet11!$A$2:$AF$799, MATCH('full data'!I$1, Sheet11!$A$1:$AF$1, 0), FALSE)</f>
        <v>53.25</v>
      </c>
      <c r="J204">
        <f>VLOOKUP('full data'!$A204, Sheet11!$A$2:$AF$799, MATCH('full data'!J$1, Sheet11!$A$1:$AF$1, 0), FALSE)</f>
        <v>0.83870967741935487</v>
      </c>
      <c r="K204">
        <f>VLOOKUP('full data'!$A204, Sheet11!$A$2:$AF$799, MATCH('full data'!K$1, Sheet11!$A$1:$AF$1, 0), FALSE)</f>
        <v>-15.5625</v>
      </c>
      <c r="L204">
        <f>VLOOKUP('full data'!$A204, Sheet11!$A$2:$AF$799, MATCH('full data'!L$1, Sheet11!$A$1:$AF$1, 0), FALSE)</f>
        <v>0.6875</v>
      </c>
      <c r="M204">
        <f>VLOOKUP('full data'!$A204, Sheet11!$A$2:$AF$799, MATCH('full data'!M$1, Sheet11!$A$1:$AF$1, 0), FALSE)</f>
        <v>0.4375</v>
      </c>
      <c r="N204">
        <f>VLOOKUP('full data'!$A204, Sheet11!$A$2:$AF$799, MATCH('full data'!N$1, Sheet11!$A$1:$AF$1, 0), FALSE)</f>
        <v>0.625</v>
      </c>
      <c r="O204">
        <f>VLOOKUP('full data'!$A204, Sheet11!$A$2:$AF$799, MATCH('full data'!O$1, Sheet11!$A$1:$AF$1, 0), FALSE)</f>
        <v>19.4375</v>
      </c>
      <c r="P204">
        <f>VLOOKUP('full data'!$A204, Sheet11!$A$2:$AF$799, MATCH('full data'!P$1, Sheet11!$A$1:$AF$1, 0), FALSE)</f>
        <v>1.3125</v>
      </c>
      <c r="Q204">
        <f>VLOOKUP('full data'!$A204, Sheet11!$A$2:$AF$799, MATCH('full data'!Q$1, Sheet11!$A$1:$AF$1, 0), FALSE)</f>
        <v>1.0625</v>
      </c>
      <c r="R204">
        <f>VLOOKUP('full data'!$A204, Sheet11!$A$2:$AF$799, MATCH('full data'!R$1, Sheet11!$A$1:$AF$1, 0), FALSE)</f>
        <v>9</v>
      </c>
      <c r="S204">
        <f>VLOOKUP('full data'!$A204, Sheet11!$A$2:$AF$799, MATCH('full data'!S$1, Sheet11!$A$1:$AF$1, 0), FALSE)</f>
        <v>7</v>
      </c>
      <c r="T204">
        <f>VLOOKUP('full data'!$A204, Sheet11!$A$2:$AF$799, MATCH('full data'!T$1, Sheet11!$A$1:$AF$1, 0), FALSE)</f>
        <v>0</v>
      </c>
      <c r="U204">
        <f>VLOOKUP('full data'!$A204, Sheet11!$A$2:$AF$799, MATCH('full data'!U$1, Sheet11!$A$1:$AF$1, 0), FALSE)</f>
        <v>0.5625</v>
      </c>
      <c r="V204">
        <f>VLOOKUP('full data'!$A204, Sheet11!$A$2:$AF$799, MATCH('full data'!V$1, Sheet11!$A$1:$AF$1, 0), FALSE)</f>
        <v>0.4861111111111111</v>
      </c>
      <c r="W204">
        <f>VLOOKUP('full data'!$A204, Sheet11!$A$2:$AF$799, MATCH('full data'!W$1, Sheet11!$A$1:$AF$1, 0), FALSE)</f>
        <v>0.517578125</v>
      </c>
      <c r="X204" t="str">
        <f>VLOOKUP('full data'!$A204, Sheet11!$A$2:$AF$799, MATCH('full data'!X$1, Sheet11!$A$1:$AF$1, 0), FALSE)</f>
        <v>6</v>
      </c>
      <c r="Y204">
        <f>VLOOKUP('full data'!$A204, Sheet11!$A$2:$AF$799, MATCH('full data'!Y$1, Sheet11!$A$1:$AF$1, 0), FALSE)</f>
        <v>2</v>
      </c>
      <c r="Z204" t="str">
        <f>VLOOKUP('full data'!$A204, Sheet11!$A$2:$AF$799, MATCH('full data'!Z$1, Sheet11!$A$1:$AF$1, 0), FALSE)</f>
        <v>NFC East</v>
      </c>
      <c r="AA204" t="s">
        <v>892</v>
      </c>
      <c r="AB204">
        <f>VLOOKUP('full data'!$A204, Sheet11!$A$2:$AF$799, MATCH('full data'!AB$1, Sheet11!$A$1:$AF$1, 0), FALSE)</f>
        <v>0.22222222222222221</v>
      </c>
      <c r="AC204">
        <f>VLOOKUP('full data'!$A204, Sheet11!$A$2:$AF$799, MATCH('full data'!AC$1, Sheet11!$A$1:$AF$1, 0), FALSE)</f>
        <v>0.2105263157894737</v>
      </c>
      <c r="AD204" t="str">
        <f>VLOOKUP('full data'!$A204, Sheet11!$A$2:$AF$799, MATCH('full data'!AD$1, Sheet11!$A$1:$AF$1, 0), FALSE)</f>
        <v>0</v>
      </c>
      <c r="AE204" t="str">
        <f>VLOOKUP('full data'!$A204, Sheet11!$A$2:$AF$799, MATCH('full data'!AE$1, Sheet11!$A$1:$AF$1, 0), FALSE)</f>
        <v>0</v>
      </c>
      <c r="AF204">
        <f>VLOOKUP('full data'!$A204, Sheet11!$A$2:$AF$799, MATCH('full data'!AF$1, Sheet11!$A$1:$AF$1, 0), FALSE)</f>
        <v>0.625</v>
      </c>
      <c r="AG204">
        <f>VLOOKUP('full data'!$A204, Sheet11!$A$2:$AF$799, MATCH('full data'!AG$1, Sheet11!$A$1:$AF$1, 0), FALSE)</f>
        <v>0.5</v>
      </c>
      <c r="AH204" s="3">
        <f>VLOOKUP('full data'!$A204, Sheet11!$A$2:$AF$799, MATCH('full data'!AH$1, Sheet11!$A$1:$AF$1, 0), FALSE)</f>
        <v>2.9450764792718239E-2</v>
      </c>
      <c r="AI204" s="2">
        <f t="shared" si="3"/>
        <v>0.43801111739959953</v>
      </c>
      <c r="AJ204" s="2">
        <f>AH204/SUMIFS($AH$2:$AH$799, $B$2:$B$799, B204)</f>
        <v>1.4440044958055233E-2</v>
      </c>
      <c r="AK204">
        <f>IF(AJ204=_xlfn.MAXIFS($AJ$2:$AJ$799, $B$2:$B$799, B204, $AA$2:$AA$799, AA204), 1, 0)</f>
        <v>0</v>
      </c>
      <c r="AL204" s="2">
        <f>AJ204-AI204</f>
        <v>-0.42357107244154429</v>
      </c>
      <c r="AM204">
        <f>IF(AK204=AE204, 1, 0)</f>
        <v>0</v>
      </c>
    </row>
    <row r="205" spans="1:39" hidden="1" x14ac:dyDescent="0.45">
      <c r="A205" t="s">
        <v>662</v>
      </c>
      <c r="B205">
        <v>2018</v>
      </c>
      <c r="C205" t="s">
        <v>40</v>
      </c>
      <c r="D205" t="str">
        <f>VLOOKUP(C205, ids!$A$2:$B$37,2,FALSE)</f>
        <v>Baltimore Ravens</v>
      </c>
      <c r="E205">
        <f>VLOOKUP('full data'!$A205, Sheet11!$A$2:$AF$799, MATCH('full data'!E$1, Sheet11!$A$1:$AF$1, 0), FALSE)</f>
        <v>16</v>
      </c>
      <c r="F205">
        <f>VLOOKUP('full data'!$A205, Sheet11!$A$2:$AF$799, MATCH('full data'!F$1, Sheet11!$A$1:$AF$1, 0), FALSE)</f>
        <v>0.91768649859830576</v>
      </c>
      <c r="G205">
        <f>VLOOKUP('full data'!$A205, Sheet11!$A$2:$AF$799, MATCH('full data'!G$1, Sheet11!$A$1:$AF$1, 0), FALSE)</f>
        <v>-0.2213795529687631</v>
      </c>
      <c r="H205">
        <f>VLOOKUP('full data'!$A205, Sheet11!$A$2:$AF$799, MATCH('full data'!H$1, Sheet11!$A$1:$AF$1, 0), FALSE)</f>
        <v>4.817784847425469</v>
      </c>
      <c r="I205">
        <f>VLOOKUP('full data'!$A205, Sheet11!$A$2:$AF$799, MATCH('full data'!I$1, Sheet11!$A$1:$AF$1, 0), FALSE)</f>
        <v>58.75</v>
      </c>
      <c r="J205">
        <f>VLOOKUP('full data'!$A205, Sheet11!$A$2:$AF$799, MATCH('full data'!J$1, Sheet11!$A$1:$AF$1, 0), FALSE)</f>
        <v>0.89743589743589747</v>
      </c>
      <c r="K205">
        <f>VLOOKUP('full data'!$A205, Sheet11!$A$2:$AF$799, MATCH('full data'!K$1, Sheet11!$A$1:$AF$1, 0), FALSE)</f>
        <v>-9.375</v>
      </c>
      <c r="L205">
        <f>VLOOKUP('full data'!$A205, Sheet11!$A$2:$AF$799, MATCH('full data'!L$1, Sheet11!$A$1:$AF$1, 0), FALSE)</f>
        <v>0.5625</v>
      </c>
      <c r="M205">
        <f>VLOOKUP('full data'!$A205, Sheet11!$A$2:$AF$799, MATCH('full data'!M$1, Sheet11!$A$1:$AF$1, 0), FALSE)</f>
        <v>0.3125</v>
      </c>
      <c r="N205">
        <f>VLOOKUP('full data'!$A205, Sheet11!$A$2:$AF$799, MATCH('full data'!N$1, Sheet11!$A$1:$AF$1, 0), FALSE)</f>
        <v>0.75</v>
      </c>
      <c r="O205">
        <f>VLOOKUP('full data'!$A205, Sheet11!$A$2:$AF$799, MATCH('full data'!O$1, Sheet11!$A$1:$AF$1, 0), FALSE)</f>
        <v>17.4375</v>
      </c>
      <c r="P205">
        <f>VLOOKUP('full data'!$A205, Sheet11!$A$2:$AF$799, MATCH('full data'!P$1, Sheet11!$A$1:$AF$1, 0), FALSE)</f>
        <v>1.125</v>
      </c>
      <c r="Q205">
        <f>VLOOKUP('full data'!$A205, Sheet11!$A$2:$AF$799, MATCH('full data'!Q$1, Sheet11!$A$1:$AF$1, 0), FALSE)</f>
        <v>1.0625</v>
      </c>
      <c r="R205">
        <f>VLOOKUP('full data'!$A205, Sheet11!$A$2:$AF$799, MATCH('full data'!R$1, Sheet11!$A$1:$AF$1, 0), FALSE)</f>
        <v>10</v>
      </c>
      <c r="S205">
        <f>VLOOKUP('full data'!$A205, Sheet11!$A$2:$AF$799, MATCH('full data'!S$1, Sheet11!$A$1:$AF$1, 0), FALSE)</f>
        <v>6</v>
      </c>
      <c r="T205">
        <f>VLOOKUP('full data'!$A205, Sheet11!$A$2:$AF$799, MATCH('full data'!T$1, Sheet11!$A$1:$AF$1, 0), FALSE)</f>
        <v>0</v>
      </c>
      <c r="U205">
        <f>VLOOKUP('full data'!$A205, Sheet11!$A$2:$AF$799, MATCH('full data'!U$1, Sheet11!$A$1:$AF$1, 0), FALSE)</f>
        <v>0.625</v>
      </c>
      <c r="V205">
        <f>VLOOKUP('full data'!$A205, Sheet11!$A$2:$AF$799, MATCH('full data'!V$1, Sheet11!$A$1:$AF$1, 0), FALSE)</f>
        <v>0.45</v>
      </c>
      <c r="W205">
        <f>VLOOKUP('full data'!$A205, Sheet11!$A$2:$AF$799, MATCH('full data'!W$1, Sheet11!$A$1:$AF$1, 0), FALSE)</f>
        <v>0.49609375</v>
      </c>
      <c r="X205" t="str">
        <f>VLOOKUP('full data'!$A205, Sheet11!$A$2:$AF$799, MATCH('full data'!X$1, Sheet11!$A$1:$AF$1, 0), FALSE)</f>
        <v>4</v>
      </c>
      <c r="Y205">
        <f>VLOOKUP('full data'!$A205, Sheet11!$A$2:$AF$799, MATCH('full data'!Y$1, Sheet11!$A$1:$AF$1, 0), FALSE)</f>
        <v>1</v>
      </c>
      <c r="Z205" t="str">
        <f>VLOOKUP('full data'!$A205, Sheet11!$A$2:$AF$799, MATCH('full data'!Z$1, Sheet11!$A$1:$AF$1, 0), FALSE)</f>
        <v>AFC North</v>
      </c>
      <c r="AA205" t="s">
        <v>891</v>
      </c>
      <c r="AB205">
        <f>VLOOKUP('full data'!$A205, Sheet11!$A$2:$AF$799, MATCH('full data'!AB$1, Sheet11!$A$1:$AF$1, 0), FALSE)</f>
        <v>0.16363636363636361</v>
      </c>
      <c r="AC205">
        <f>VLOOKUP('full data'!$A205, Sheet11!$A$2:$AF$799, MATCH('full data'!AC$1, Sheet11!$A$1:$AF$1, 0), FALSE)</f>
        <v>0.21153846153846151</v>
      </c>
      <c r="AD205" t="str">
        <f>VLOOKUP('full data'!$A205, Sheet11!$A$2:$AF$799, MATCH('full data'!AD$1, Sheet11!$A$1:$AF$1, 0), FALSE)</f>
        <v>0</v>
      </c>
      <c r="AE205" t="str">
        <f>VLOOKUP('full data'!$A205, Sheet11!$A$2:$AF$799, MATCH('full data'!AE$1, Sheet11!$A$1:$AF$1, 0), FALSE)</f>
        <v>0</v>
      </c>
      <c r="AF205">
        <f>VLOOKUP('full data'!$A205, Sheet11!$A$2:$AF$799, MATCH('full data'!AF$1, Sheet11!$A$1:$AF$1, 0), FALSE)</f>
        <v>0.5625</v>
      </c>
      <c r="AG205">
        <f>VLOOKUP('full data'!$A205, Sheet11!$A$2:$AF$799, MATCH('full data'!AG$1, Sheet11!$A$1:$AF$1, 0), FALSE)</f>
        <v>0.5</v>
      </c>
      <c r="AH205" s="3">
        <f>VLOOKUP('full data'!$A205, Sheet11!$A$2:$AF$799, MATCH('full data'!AH$1, Sheet11!$A$1:$AF$1, 0), FALSE)</f>
        <v>2.518267278949448E-2</v>
      </c>
      <c r="AI205" s="2">
        <f t="shared" si="3"/>
        <v>0.20646979213017499</v>
      </c>
      <c r="AJ205" s="2">
        <f>AH205/SUMIFS($AH$2:$AH$799, $B$2:$B$799, B205)</f>
        <v>1.2347350902554658E-2</v>
      </c>
      <c r="AK205">
        <f>IF(AJ205=_xlfn.MAXIFS($AJ$2:$AJ$799, $B$2:$B$799, B205, $AA$2:$AA$799, AA205), 1, 0)</f>
        <v>0</v>
      </c>
      <c r="AL205" s="2">
        <f>AJ205-AI205</f>
        <v>-0.19412244122762035</v>
      </c>
      <c r="AM205">
        <f>IF(AK205=AE205, 1, 0)</f>
        <v>0</v>
      </c>
    </row>
    <row r="206" spans="1:39" hidden="1" x14ac:dyDescent="0.45">
      <c r="A206" t="s">
        <v>673</v>
      </c>
      <c r="B206">
        <v>2018</v>
      </c>
      <c r="C206" t="s">
        <v>68</v>
      </c>
      <c r="D206" t="str">
        <f>VLOOKUP(C206, ids!$A$2:$B$37,2,FALSE)</f>
        <v>Indiannapolis Colts</v>
      </c>
      <c r="E206">
        <f>VLOOKUP('full data'!$A206, Sheet11!$A$2:$AF$799, MATCH('full data'!E$1, Sheet11!$A$1:$AF$1, 0), FALSE)</f>
        <v>16</v>
      </c>
      <c r="F206">
        <f>VLOOKUP('full data'!$A206, Sheet11!$A$2:$AF$799, MATCH('full data'!F$1, Sheet11!$A$1:$AF$1, 0), FALSE)</f>
        <v>6.8772864359427359</v>
      </c>
      <c r="G206">
        <f>VLOOKUP('full data'!$A206, Sheet11!$A$2:$AF$799, MATCH('full data'!G$1, Sheet11!$A$1:$AF$1, 0), FALSE)</f>
        <v>-1.5204129554351971</v>
      </c>
      <c r="H206">
        <f>VLOOKUP('full data'!$A206, Sheet11!$A$2:$AF$799, MATCH('full data'!H$1, Sheet11!$A$1:$AF$1, 0), FALSE)</f>
        <v>8.2838756703212848</v>
      </c>
      <c r="I206">
        <f>VLOOKUP('full data'!$A206, Sheet11!$A$2:$AF$799, MATCH('full data'!I$1, Sheet11!$A$1:$AF$1, 0), FALSE)</f>
        <v>59.5625</v>
      </c>
      <c r="J206">
        <f>VLOOKUP('full data'!$A206, Sheet11!$A$2:$AF$799, MATCH('full data'!J$1, Sheet11!$A$1:$AF$1, 0), FALSE)</f>
        <v>0.85185185185185186</v>
      </c>
      <c r="K206">
        <f>VLOOKUP('full data'!$A206, Sheet11!$A$2:$AF$799, MATCH('full data'!K$1, Sheet11!$A$1:$AF$1, 0), FALSE)</f>
        <v>-8.375</v>
      </c>
      <c r="L206">
        <f>VLOOKUP('full data'!$A206, Sheet11!$A$2:$AF$799, MATCH('full data'!L$1, Sheet11!$A$1:$AF$1, 0), FALSE)</f>
        <v>0.9375</v>
      </c>
      <c r="M206">
        <f>VLOOKUP('full data'!$A206, Sheet11!$A$2:$AF$799, MATCH('full data'!M$1, Sheet11!$A$1:$AF$1, 0), FALSE)</f>
        <v>0.6875</v>
      </c>
      <c r="N206">
        <f>VLOOKUP('full data'!$A206, Sheet11!$A$2:$AF$799, MATCH('full data'!N$1, Sheet11!$A$1:$AF$1, 0), FALSE)</f>
        <v>0.9375</v>
      </c>
      <c r="O206">
        <f>VLOOKUP('full data'!$A206, Sheet11!$A$2:$AF$799, MATCH('full data'!O$1, Sheet11!$A$1:$AF$1, 0), FALSE)</f>
        <v>14.25</v>
      </c>
      <c r="P206">
        <f>VLOOKUP('full data'!$A206, Sheet11!$A$2:$AF$799, MATCH('full data'!P$1, Sheet11!$A$1:$AF$1, 0), FALSE)</f>
        <v>1.1875</v>
      </c>
      <c r="Q206">
        <f>VLOOKUP('full data'!$A206, Sheet11!$A$2:$AF$799, MATCH('full data'!Q$1, Sheet11!$A$1:$AF$1, 0), FALSE)</f>
        <v>1.625</v>
      </c>
      <c r="R206">
        <f>VLOOKUP('full data'!$A206, Sheet11!$A$2:$AF$799, MATCH('full data'!R$1, Sheet11!$A$1:$AF$1, 0), FALSE)</f>
        <v>10</v>
      </c>
      <c r="S206">
        <f>VLOOKUP('full data'!$A206, Sheet11!$A$2:$AF$799, MATCH('full data'!S$1, Sheet11!$A$1:$AF$1, 0), FALSE)</f>
        <v>6</v>
      </c>
      <c r="T206">
        <f>VLOOKUP('full data'!$A206, Sheet11!$A$2:$AF$799, MATCH('full data'!T$1, Sheet11!$A$1:$AF$1, 0), FALSE)</f>
        <v>0</v>
      </c>
      <c r="U206">
        <f>VLOOKUP('full data'!$A206, Sheet11!$A$2:$AF$799, MATCH('full data'!U$1, Sheet11!$A$1:$AF$1, 0), FALSE)</f>
        <v>0.625</v>
      </c>
      <c r="V206">
        <f>VLOOKUP('full data'!$A206, Sheet11!$A$2:$AF$799, MATCH('full data'!V$1, Sheet11!$A$1:$AF$1, 0), FALSE)</f>
        <v>0.45624999999999999</v>
      </c>
      <c r="W206">
        <f>VLOOKUP('full data'!$A206, Sheet11!$A$2:$AF$799, MATCH('full data'!W$1, Sheet11!$A$1:$AF$1, 0), FALSE)</f>
        <v>0.46484375</v>
      </c>
      <c r="X206" t="str">
        <f>VLOOKUP('full data'!$A206, Sheet11!$A$2:$AF$799, MATCH('full data'!X$1, Sheet11!$A$1:$AF$1, 0), FALSE)</f>
        <v>6</v>
      </c>
      <c r="Y206">
        <f>VLOOKUP('full data'!$A206, Sheet11!$A$2:$AF$799, MATCH('full data'!Y$1, Sheet11!$A$1:$AF$1, 0), FALSE)</f>
        <v>2</v>
      </c>
      <c r="Z206" t="str">
        <f>VLOOKUP('full data'!$A206, Sheet11!$A$2:$AF$799, MATCH('full data'!Z$1, Sheet11!$A$1:$AF$1, 0), FALSE)</f>
        <v>AFC South</v>
      </c>
      <c r="AA206" t="s">
        <v>891</v>
      </c>
      <c r="AB206">
        <f>VLOOKUP('full data'!$A206, Sheet11!$A$2:$AF$799, MATCH('full data'!AB$1, Sheet11!$A$1:$AF$1, 0), FALSE)</f>
        <v>0.1818181818181818</v>
      </c>
      <c r="AC206">
        <f>VLOOKUP('full data'!$A206, Sheet11!$A$2:$AF$799, MATCH('full data'!AC$1, Sheet11!$A$1:$AF$1, 0), FALSE)</f>
        <v>0.1071428571428571</v>
      </c>
      <c r="AD206" t="str">
        <f>VLOOKUP('full data'!$A206, Sheet11!$A$2:$AF$799, MATCH('full data'!AD$1, Sheet11!$A$1:$AF$1, 0), FALSE)</f>
        <v>0</v>
      </c>
      <c r="AE206" t="str">
        <f>VLOOKUP('full data'!$A206, Sheet11!$A$2:$AF$799, MATCH('full data'!AE$1, Sheet11!$A$1:$AF$1, 0), FALSE)</f>
        <v>0</v>
      </c>
      <c r="AF206">
        <f>VLOOKUP('full data'!$A206, Sheet11!$A$2:$AF$799, MATCH('full data'!AF$1, Sheet11!$A$1:$AF$1, 0), FALSE)</f>
        <v>0.25</v>
      </c>
      <c r="AG206">
        <f>VLOOKUP('full data'!$A206, Sheet11!$A$2:$AF$799, MATCH('full data'!AG$1, Sheet11!$A$1:$AF$1, 0), FALSE)</f>
        <v>0.5</v>
      </c>
      <c r="AH206" s="3">
        <f>VLOOKUP('full data'!$A206, Sheet11!$A$2:$AF$799, MATCH('full data'!AH$1, Sheet11!$A$1:$AF$1, 0), FALSE)</f>
        <v>2.131803716498179E-2</v>
      </c>
      <c r="AI206" s="2">
        <f t="shared" si="3"/>
        <v>0.20646979213017499</v>
      </c>
      <c r="AJ206" s="2">
        <f>AH206/SUMIFS($AH$2:$AH$799, $B$2:$B$799, B206)</f>
        <v>1.0452476098547424E-2</v>
      </c>
      <c r="AK206">
        <f>IF(AJ206=_xlfn.MAXIFS($AJ$2:$AJ$799, $B$2:$B$799, B206, $AA$2:$AA$799, AA206), 1, 0)</f>
        <v>0</v>
      </c>
      <c r="AL206" s="2">
        <f>AJ206-AI206</f>
        <v>-0.19601731603162756</v>
      </c>
      <c r="AM206">
        <f>IF(AK206=AE206, 1, 0)</f>
        <v>0</v>
      </c>
    </row>
    <row r="207" spans="1:39" hidden="1" x14ac:dyDescent="0.45">
      <c r="A207" t="s">
        <v>680</v>
      </c>
      <c r="B207">
        <v>2018</v>
      </c>
      <c r="C207" t="s">
        <v>79</v>
      </c>
      <c r="D207" t="str">
        <f>VLOOKUP(C207, ids!$A$2:$B$37,2,FALSE)</f>
        <v>Minnesota Vikings</v>
      </c>
      <c r="E207">
        <f>VLOOKUP('full data'!$A207, Sheet11!$A$2:$AF$799, MATCH('full data'!E$1, Sheet11!$A$1:$AF$1, 0), FALSE)</f>
        <v>16</v>
      </c>
      <c r="F207">
        <f>VLOOKUP('full data'!$A207, Sheet11!$A$2:$AF$799, MATCH('full data'!F$1, Sheet11!$A$1:$AF$1, 0), FALSE)</f>
        <v>-0.67479245258014564</v>
      </c>
      <c r="G207">
        <f>VLOOKUP('full data'!$A207, Sheet11!$A$2:$AF$799, MATCH('full data'!G$1, Sheet11!$A$1:$AF$1, 0), FALSE)</f>
        <v>-4.3690175800816986</v>
      </c>
      <c r="H207">
        <f>VLOOKUP('full data'!$A207, Sheet11!$A$2:$AF$799, MATCH('full data'!H$1, Sheet11!$A$1:$AF$1, 0), FALSE)</f>
        <v>5.2987607114632089</v>
      </c>
      <c r="I207">
        <f>VLOOKUP('full data'!$A207, Sheet11!$A$2:$AF$799, MATCH('full data'!I$1, Sheet11!$A$1:$AF$1, 0), FALSE)</f>
        <v>48.6875</v>
      </c>
      <c r="J207">
        <f>VLOOKUP('full data'!$A207, Sheet11!$A$2:$AF$799, MATCH('full data'!J$1, Sheet11!$A$1:$AF$1, 0), FALSE)</f>
        <v>0.6875</v>
      </c>
      <c r="K207">
        <f>VLOOKUP('full data'!$A207, Sheet11!$A$2:$AF$799, MATCH('full data'!K$1, Sheet11!$A$1:$AF$1, 0), FALSE)</f>
        <v>-16.375</v>
      </c>
      <c r="L207">
        <f>VLOOKUP('full data'!$A207, Sheet11!$A$2:$AF$799, MATCH('full data'!L$1, Sheet11!$A$1:$AF$1, 0), FALSE)</f>
        <v>0.625</v>
      </c>
      <c r="M207">
        <f>VLOOKUP('full data'!$A207, Sheet11!$A$2:$AF$799, MATCH('full data'!M$1, Sheet11!$A$1:$AF$1, 0), FALSE)</f>
        <v>0.5</v>
      </c>
      <c r="N207">
        <f>VLOOKUP('full data'!$A207, Sheet11!$A$2:$AF$799, MATCH('full data'!N$1, Sheet11!$A$1:$AF$1, 0), FALSE)</f>
        <v>0.75</v>
      </c>
      <c r="O207">
        <f>VLOOKUP('full data'!$A207, Sheet11!$A$2:$AF$799, MATCH('full data'!O$1, Sheet11!$A$1:$AF$1, 0), FALSE)</f>
        <v>22.5625</v>
      </c>
      <c r="P207">
        <f>VLOOKUP('full data'!$A207, Sheet11!$A$2:$AF$799, MATCH('full data'!P$1, Sheet11!$A$1:$AF$1, 0), FALSE)</f>
        <v>1.1875</v>
      </c>
      <c r="Q207">
        <f>VLOOKUP('full data'!$A207, Sheet11!$A$2:$AF$799, MATCH('full data'!Q$1, Sheet11!$A$1:$AF$1, 0), FALSE)</f>
        <v>1.25</v>
      </c>
      <c r="R207">
        <f>VLOOKUP('full data'!$A207, Sheet11!$A$2:$AF$799, MATCH('full data'!R$1, Sheet11!$A$1:$AF$1, 0), FALSE)</f>
        <v>8</v>
      </c>
      <c r="S207">
        <f>VLOOKUP('full data'!$A207, Sheet11!$A$2:$AF$799, MATCH('full data'!S$1, Sheet11!$A$1:$AF$1, 0), FALSE)</f>
        <v>7</v>
      </c>
      <c r="T207">
        <f>VLOOKUP('full data'!$A207, Sheet11!$A$2:$AF$799, MATCH('full data'!T$1, Sheet11!$A$1:$AF$1, 0), FALSE)</f>
        <v>1</v>
      </c>
      <c r="U207">
        <f>VLOOKUP('full data'!$A207, Sheet11!$A$2:$AF$799, MATCH('full data'!U$1, Sheet11!$A$1:$AF$1, 0), FALSE)</f>
        <v>0.53125</v>
      </c>
      <c r="V207">
        <f>VLOOKUP('full data'!$A207, Sheet11!$A$2:$AF$799, MATCH('full data'!V$1, Sheet11!$A$1:$AF$1, 0), FALSE)</f>
        <v>0.35546875</v>
      </c>
      <c r="W207">
        <f>VLOOKUP('full data'!$A207, Sheet11!$A$2:$AF$799, MATCH('full data'!W$1, Sheet11!$A$1:$AF$1, 0), FALSE)</f>
        <v>0.50390625</v>
      </c>
      <c r="X207" t="str">
        <f>VLOOKUP('full data'!$A207, Sheet11!$A$2:$AF$799, MATCH('full data'!X$1, Sheet11!$A$1:$AF$1, 0), FALSE)</f>
        <v>0</v>
      </c>
      <c r="Y207">
        <f>VLOOKUP('full data'!$A207, Sheet11!$A$2:$AF$799, MATCH('full data'!Y$1, Sheet11!$A$1:$AF$1, 0), FALSE)</f>
        <v>2</v>
      </c>
      <c r="Z207" t="str">
        <f>VLOOKUP('full data'!$A207, Sheet11!$A$2:$AF$799, MATCH('full data'!Z$1, Sheet11!$A$1:$AF$1, 0), FALSE)</f>
        <v>NFC North</v>
      </c>
      <c r="AA207" t="s">
        <v>892</v>
      </c>
      <c r="AB207">
        <f>VLOOKUP('full data'!$A207, Sheet11!$A$2:$AF$799, MATCH('full data'!AB$1, Sheet11!$A$1:$AF$1, 0), FALSE)</f>
        <v>0.19047619047619049</v>
      </c>
      <c r="AC207">
        <f>VLOOKUP('full data'!$A207, Sheet11!$A$2:$AF$799, MATCH('full data'!AC$1, Sheet11!$A$1:$AF$1, 0), FALSE)</f>
        <v>0.41666666666666669</v>
      </c>
      <c r="AD207" t="str">
        <f>VLOOKUP('full data'!$A207, Sheet11!$A$2:$AF$799, MATCH('full data'!AD$1, Sheet11!$A$1:$AF$1, 0), FALSE)</f>
        <v>0</v>
      </c>
      <c r="AE207" t="str">
        <f>VLOOKUP('full data'!$A207, Sheet11!$A$2:$AF$799, MATCH('full data'!AE$1, Sheet11!$A$1:$AF$1, 0), FALSE)</f>
        <v>0</v>
      </c>
      <c r="AF207">
        <f>VLOOKUP('full data'!$A207, Sheet11!$A$2:$AF$799, MATCH('full data'!AF$1, Sheet11!$A$1:$AF$1, 0), FALSE)</f>
        <v>0.5625</v>
      </c>
      <c r="AG207">
        <f>VLOOKUP('full data'!$A207, Sheet11!$A$2:$AF$799, MATCH('full data'!AG$1, Sheet11!$A$1:$AF$1, 0), FALSE)</f>
        <v>0.5</v>
      </c>
      <c r="AH207" s="3">
        <f>VLOOKUP('full data'!$A207, Sheet11!$A$2:$AF$799, MATCH('full data'!AH$1, Sheet11!$A$1:$AF$1, 0), FALSE)</f>
        <v>2.0575096818356581E-2</v>
      </c>
      <c r="AI207" s="2">
        <f t="shared" si="3"/>
        <v>0.43801111739959953</v>
      </c>
      <c r="AJ207" s="2">
        <f>AH207/SUMIFS($AH$2:$AH$799, $B$2:$B$799, B207)</f>
        <v>1.0088203996212287E-2</v>
      </c>
      <c r="AK207">
        <f>IF(AJ207=_xlfn.MAXIFS($AJ$2:$AJ$799, $B$2:$B$799, B207, $AA$2:$AA$799, AA207), 1, 0)</f>
        <v>0</v>
      </c>
      <c r="AL207" s="2">
        <f>AJ207-AI207</f>
        <v>-0.42792291340338723</v>
      </c>
      <c r="AM207">
        <f>IF(AK207=AE207, 1, 0)</f>
        <v>0</v>
      </c>
    </row>
    <row r="208" spans="1:39" hidden="1" x14ac:dyDescent="0.45">
      <c r="A208" t="s">
        <v>671</v>
      </c>
      <c r="B208">
        <v>2018</v>
      </c>
      <c r="C208" t="s">
        <v>66</v>
      </c>
      <c r="D208" t="str">
        <f>VLOOKUP(C208, ids!$A$2:$B$37,2,FALSE)</f>
        <v>Green Bay Packers</v>
      </c>
      <c r="E208">
        <f>VLOOKUP('full data'!$A208, Sheet11!$A$2:$AF$799, MATCH('full data'!E$1, Sheet11!$A$1:$AF$1, 0), FALSE)</f>
        <v>16</v>
      </c>
      <c r="F208">
        <f>VLOOKUP('full data'!$A208, Sheet11!$A$2:$AF$799, MATCH('full data'!F$1, Sheet11!$A$1:$AF$1, 0), FALSE)</f>
        <v>1.650709359150855</v>
      </c>
      <c r="G208">
        <f>VLOOKUP('full data'!$A208, Sheet11!$A$2:$AF$799, MATCH('full data'!G$1, Sheet11!$A$1:$AF$1, 0), FALSE)</f>
        <v>1.464481920897871</v>
      </c>
      <c r="H208">
        <f>VLOOKUP('full data'!$A208, Sheet11!$A$2:$AF$799, MATCH('full data'!H$1, Sheet11!$A$1:$AF$1, 0), FALSE)</f>
        <v>9.1145005116157662</v>
      </c>
      <c r="I208">
        <f>VLOOKUP('full data'!$A208, Sheet11!$A$2:$AF$799, MATCH('full data'!I$1, Sheet11!$A$1:$AF$1, 0), FALSE)</f>
        <v>58.5625</v>
      </c>
      <c r="J208">
        <f>VLOOKUP('full data'!$A208, Sheet11!$A$2:$AF$799, MATCH('full data'!J$1, Sheet11!$A$1:$AF$1, 0), FALSE)</f>
        <v>0.81081081081081086</v>
      </c>
      <c r="K208">
        <f>VLOOKUP('full data'!$A208, Sheet11!$A$2:$AF$799, MATCH('full data'!K$1, Sheet11!$A$1:$AF$1, 0), FALSE)</f>
        <v>-24.4375</v>
      </c>
      <c r="L208">
        <f>VLOOKUP('full data'!$A208, Sheet11!$A$2:$AF$799, MATCH('full data'!L$1, Sheet11!$A$1:$AF$1, 0), FALSE)</f>
        <v>0.25</v>
      </c>
      <c r="M208">
        <f>VLOOKUP('full data'!$A208, Sheet11!$A$2:$AF$799, MATCH('full data'!M$1, Sheet11!$A$1:$AF$1, 0), FALSE)</f>
        <v>0.5</v>
      </c>
      <c r="N208">
        <f>VLOOKUP('full data'!$A208, Sheet11!$A$2:$AF$799, MATCH('full data'!N$1, Sheet11!$A$1:$AF$1, 0), FALSE)</f>
        <v>0.4375</v>
      </c>
      <c r="O208">
        <f>VLOOKUP('full data'!$A208, Sheet11!$A$2:$AF$799, MATCH('full data'!O$1, Sheet11!$A$1:$AF$1, 0), FALSE)</f>
        <v>18.5625</v>
      </c>
      <c r="P208">
        <f>VLOOKUP('full data'!$A208, Sheet11!$A$2:$AF$799, MATCH('full data'!P$1, Sheet11!$A$1:$AF$1, 0), FALSE)</f>
        <v>0.5625</v>
      </c>
      <c r="Q208">
        <f>VLOOKUP('full data'!$A208, Sheet11!$A$2:$AF$799, MATCH('full data'!Q$1, Sheet11!$A$1:$AF$1, 0), FALSE)</f>
        <v>0.9375</v>
      </c>
      <c r="R208">
        <f>VLOOKUP('full data'!$A208, Sheet11!$A$2:$AF$799, MATCH('full data'!R$1, Sheet11!$A$1:$AF$1, 0), FALSE)</f>
        <v>6</v>
      </c>
      <c r="S208">
        <f>VLOOKUP('full data'!$A208, Sheet11!$A$2:$AF$799, MATCH('full data'!S$1, Sheet11!$A$1:$AF$1, 0), FALSE)</f>
        <v>9</v>
      </c>
      <c r="T208">
        <f>VLOOKUP('full data'!$A208, Sheet11!$A$2:$AF$799, MATCH('full data'!T$1, Sheet11!$A$1:$AF$1, 0), FALSE)</f>
        <v>1</v>
      </c>
      <c r="U208">
        <f>VLOOKUP('full data'!$A208, Sheet11!$A$2:$AF$799, MATCH('full data'!U$1, Sheet11!$A$1:$AF$1, 0), FALSE)</f>
        <v>0.40625</v>
      </c>
      <c r="V208">
        <f>VLOOKUP('full data'!$A208, Sheet11!$A$2:$AF$799, MATCH('full data'!V$1, Sheet11!$A$1:$AF$1, 0), FALSE)</f>
        <v>0.41666666666666669</v>
      </c>
      <c r="W208">
        <f>VLOOKUP('full data'!$A208, Sheet11!$A$2:$AF$799, MATCH('full data'!W$1, Sheet11!$A$1:$AF$1, 0), FALSE)</f>
        <v>0.48828125</v>
      </c>
      <c r="X208" t="str">
        <f>VLOOKUP('full data'!$A208, Sheet11!$A$2:$AF$799, MATCH('full data'!X$1, Sheet11!$A$1:$AF$1, 0), FALSE)</f>
        <v>0</v>
      </c>
      <c r="Y208">
        <f>VLOOKUP('full data'!$A208, Sheet11!$A$2:$AF$799, MATCH('full data'!Y$1, Sheet11!$A$1:$AF$1, 0), FALSE)</f>
        <v>3</v>
      </c>
      <c r="Z208" t="str">
        <f>VLOOKUP('full data'!$A208, Sheet11!$A$2:$AF$799, MATCH('full data'!Z$1, Sheet11!$A$1:$AF$1, 0), FALSE)</f>
        <v>NFC North</v>
      </c>
      <c r="AA208" t="s">
        <v>892</v>
      </c>
      <c r="AB208">
        <f>VLOOKUP('full data'!$A208, Sheet11!$A$2:$AF$799, MATCH('full data'!AB$1, Sheet11!$A$1:$AF$1, 0), FALSE)</f>
        <v>0.26315789473684209</v>
      </c>
      <c r="AC208">
        <f>VLOOKUP('full data'!$A208, Sheet11!$A$2:$AF$799, MATCH('full data'!AC$1, Sheet11!$A$1:$AF$1, 0), FALSE)</f>
        <v>0.27586206896551718</v>
      </c>
      <c r="AD208" t="str">
        <f>VLOOKUP('full data'!$A208, Sheet11!$A$2:$AF$799, MATCH('full data'!AD$1, Sheet11!$A$1:$AF$1, 0), FALSE)</f>
        <v>0</v>
      </c>
      <c r="AE208" t="str">
        <f>VLOOKUP('full data'!$A208, Sheet11!$A$2:$AF$799, MATCH('full data'!AE$1, Sheet11!$A$1:$AF$1, 0), FALSE)</f>
        <v>0</v>
      </c>
      <c r="AF208">
        <f>VLOOKUP('full data'!$A208, Sheet11!$A$2:$AF$799, MATCH('full data'!AF$1, Sheet11!$A$1:$AF$1, 0), FALSE)</f>
        <v>0.3125</v>
      </c>
      <c r="AG208">
        <f>VLOOKUP('full data'!$A208, Sheet11!$A$2:$AF$799, MATCH('full data'!AG$1, Sheet11!$A$1:$AF$1, 0), FALSE)</f>
        <v>0.5</v>
      </c>
      <c r="AH208" s="3">
        <f>VLOOKUP('full data'!$A208, Sheet11!$A$2:$AF$799, MATCH('full data'!AH$1, Sheet11!$A$1:$AF$1, 0), FALSE)</f>
        <v>8.6708718376995886E-3</v>
      </c>
      <c r="AI208" s="2">
        <f t="shared" si="3"/>
        <v>0.43801111739959953</v>
      </c>
      <c r="AJ208" s="2">
        <f>AH208/SUMIFS($AH$2:$AH$799, $B$2:$B$799, B208)</f>
        <v>4.2514270866363018E-3</v>
      </c>
      <c r="AK208">
        <f>IF(AJ208=_xlfn.MAXIFS($AJ$2:$AJ$799, $B$2:$B$799, B208, $AA$2:$AA$799, AA208), 1, 0)</f>
        <v>0</v>
      </c>
      <c r="AL208" s="2">
        <f>AJ208-AI208</f>
        <v>-0.43375969031296324</v>
      </c>
      <c r="AM208">
        <f>IF(AK208=AE208, 1, 0)</f>
        <v>0</v>
      </c>
    </row>
    <row r="209" spans="1:39" hidden="1" x14ac:dyDescent="0.45">
      <c r="A209" t="s">
        <v>690</v>
      </c>
      <c r="B209">
        <v>2018</v>
      </c>
      <c r="C209" t="s">
        <v>106</v>
      </c>
      <c r="D209" t="str">
        <f>VLOOKUP(C209, ids!$A$2:$B$37,2,FALSE)</f>
        <v>Tennessee Titans</v>
      </c>
      <c r="E209">
        <f>VLOOKUP('full data'!$A209, Sheet11!$A$2:$AF$799, MATCH('full data'!E$1, Sheet11!$A$1:$AF$1, 0), FALSE)</f>
        <v>16</v>
      </c>
      <c r="F209">
        <f>VLOOKUP('full data'!$A209, Sheet11!$A$2:$AF$799, MATCH('full data'!F$1, Sheet11!$A$1:$AF$1, 0), FALSE)</f>
        <v>-0.35505148869284869</v>
      </c>
      <c r="G209">
        <f>VLOOKUP('full data'!$A209, Sheet11!$A$2:$AF$799, MATCH('full data'!G$1, Sheet11!$A$1:$AF$1, 0), FALSE)</f>
        <v>-1.153523537710897</v>
      </c>
      <c r="H209">
        <f>VLOOKUP('full data'!$A209, Sheet11!$A$2:$AF$799, MATCH('full data'!H$1, Sheet11!$A$1:$AF$1, 0), FALSE)</f>
        <v>4.1009186847037249</v>
      </c>
      <c r="I209">
        <f>VLOOKUP('full data'!$A209, Sheet11!$A$2:$AF$799, MATCH('full data'!I$1, Sheet11!$A$1:$AF$1, 0), FALSE)</f>
        <v>45.4375</v>
      </c>
      <c r="J209">
        <f>VLOOKUP('full data'!$A209, Sheet11!$A$2:$AF$799, MATCH('full data'!J$1, Sheet11!$A$1:$AF$1, 0), FALSE)</f>
        <v>0.8666666666666667</v>
      </c>
      <c r="K209">
        <f>VLOOKUP('full data'!$A209, Sheet11!$A$2:$AF$799, MATCH('full data'!K$1, Sheet11!$A$1:$AF$1, 0), FALSE)</f>
        <v>-17.5</v>
      </c>
      <c r="L209">
        <f>VLOOKUP('full data'!$A209, Sheet11!$A$2:$AF$799, MATCH('full data'!L$1, Sheet11!$A$1:$AF$1, 0), FALSE)</f>
        <v>0.75</v>
      </c>
      <c r="M209">
        <f>VLOOKUP('full data'!$A209, Sheet11!$A$2:$AF$799, MATCH('full data'!M$1, Sheet11!$A$1:$AF$1, 0), FALSE)</f>
        <v>0.375</v>
      </c>
      <c r="N209">
        <f>VLOOKUP('full data'!$A209, Sheet11!$A$2:$AF$799, MATCH('full data'!N$1, Sheet11!$A$1:$AF$1, 0), FALSE)</f>
        <v>0.6875</v>
      </c>
      <c r="O209">
        <f>VLOOKUP('full data'!$A209, Sheet11!$A$2:$AF$799, MATCH('full data'!O$1, Sheet11!$A$1:$AF$1, 0), FALSE)</f>
        <v>15.5</v>
      </c>
      <c r="P209">
        <f>VLOOKUP('full data'!$A209, Sheet11!$A$2:$AF$799, MATCH('full data'!P$1, Sheet11!$A$1:$AF$1, 0), FALSE)</f>
        <v>0.9375</v>
      </c>
      <c r="Q209">
        <f>VLOOKUP('full data'!$A209, Sheet11!$A$2:$AF$799, MATCH('full data'!Q$1, Sheet11!$A$1:$AF$1, 0), FALSE)</f>
        <v>1.0625</v>
      </c>
      <c r="R209">
        <f>VLOOKUP('full data'!$A209, Sheet11!$A$2:$AF$799, MATCH('full data'!R$1, Sheet11!$A$1:$AF$1, 0), FALSE)</f>
        <v>9</v>
      </c>
      <c r="S209">
        <f>VLOOKUP('full data'!$A209, Sheet11!$A$2:$AF$799, MATCH('full data'!S$1, Sheet11!$A$1:$AF$1, 0), FALSE)</f>
        <v>7</v>
      </c>
      <c r="T209">
        <f>VLOOKUP('full data'!$A209, Sheet11!$A$2:$AF$799, MATCH('full data'!T$1, Sheet11!$A$1:$AF$1, 0), FALSE)</f>
        <v>0</v>
      </c>
      <c r="U209">
        <f>VLOOKUP('full data'!$A209, Sheet11!$A$2:$AF$799, MATCH('full data'!U$1, Sheet11!$A$1:$AF$1, 0), FALSE)</f>
        <v>0.5625</v>
      </c>
      <c r="V209">
        <f>VLOOKUP('full data'!$A209, Sheet11!$A$2:$AF$799, MATCH('full data'!V$1, Sheet11!$A$1:$AF$1, 0), FALSE)</f>
        <v>0.46527777777777779</v>
      </c>
      <c r="W209">
        <f>VLOOKUP('full data'!$A209, Sheet11!$A$2:$AF$799, MATCH('full data'!W$1, Sheet11!$A$1:$AF$1, 0), FALSE)</f>
        <v>0.51953125</v>
      </c>
      <c r="X209" t="str">
        <f>VLOOKUP('full data'!$A209, Sheet11!$A$2:$AF$799, MATCH('full data'!X$1, Sheet11!$A$1:$AF$1, 0), FALSE)</f>
        <v>0</v>
      </c>
      <c r="Y209">
        <f>VLOOKUP('full data'!$A209, Sheet11!$A$2:$AF$799, MATCH('full data'!Y$1, Sheet11!$A$1:$AF$1, 0), FALSE)</f>
        <v>3</v>
      </c>
      <c r="Z209" t="str">
        <f>VLOOKUP('full data'!$A209, Sheet11!$A$2:$AF$799, MATCH('full data'!Z$1, Sheet11!$A$1:$AF$1, 0), FALSE)</f>
        <v>AFC South</v>
      </c>
      <c r="AA209" t="s">
        <v>891</v>
      </c>
      <c r="AB209">
        <f>VLOOKUP('full data'!$A209, Sheet11!$A$2:$AF$799, MATCH('full data'!AB$1, Sheet11!$A$1:$AF$1, 0), FALSE)</f>
        <v>4.7619047619047623E-2</v>
      </c>
      <c r="AC209">
        <f>VLOOKUP('full data'!$A209, Sheet11!$A$2:$AF$799, MATCH('full data'!AC$1, Sheet11!$A$1:$AF$1, 0), FALSE)</f>
        <v>0.1875</v>
      </c>
      <c r="AD209" t="str">
        <f>VLOOKUP('full data'!$A209, Sheet11!$A$2:$AF$799, MATCH('full data'!AD$1, Sheet11!$A$1:$AF$1, 0), FALSE)</f>
        <v>0</v>
      </c>
      <c r="AE209" t="str">
        <f>VLOOKUP('full data'!$A209, Sheet11!$A$2:$AF$799, MATCH('full data'!AE$1, Sheet11!$A$1:$AF$1, 0), FALSE)</f>
        <v>0</v>
      </c>
      <c r="AF209">
        <f>VLOOKUP('full data'!$A209, Sheet11!$A$2:$AF$799, MATCH('full data'!AF$1, Sheet11!$A$1:$AF$1, 0), FALSE)</f>
        <v>0.1875</v>
      </c>
      <c r="AG209">
        <f>VLOOKUP('full data'!$A209, Sheet11!$A$2:$AF$799, MATCH('full data'!AG$1, Sheet11!$A$1:$AF$1, 0), FALSE)</f>
        <v>0.5</v>
      </c>
      <c r="AH209" s="3">
        <f>VLOOKUP('full data'!$A209, Sheet11!$A$2:$AF$799, MATCH('full data'!AH$1, Sheet11!$A$1:$AF$1, 0), FALSE)</f>
        <v>7.6185968309121083E-3</v>
      </c>
      <c r="AI209" s="2">
        <f t="shared" si="3"/>
        <v>0.20646979213017499</v>
      </c>
      <c r="AJ209" s="2">
        <f>AH209/SUMIFS($AH$2:$AH$799, $B$2:$B$799, B209)</f>
        <v>3.7354846819756911E-3</v>
      </c>
      <c r="AK209">
        <f>IF(AJ209=_xlfn.MAXIFS($AJ$2:$AJ$799, $B$2:$B$799, B209, $AA$2:$AA$799, AA209), 1, 0)</f>
        <v>0</v>
      </c>
      <c r="AL209" s="2">
        <f>AJ209-AI209</f>
        <v>-0.20273430744819931</v>
      </c>
      <c r="AM209">
        <f>IF(AK209=AE209, 1, 0)</f>
        <v>0</v>
      </c>
    </row>
    <row r="210" spans="1:39" hidden="1" x14ac:dyDescent="0.45">
      <c r="A210" t="s">
        <v>664</v>
      </c>
      <c r="B210">
        <v>2018</v>
      </c>
      <c r="C210" t="s">
        <v>48</v>
      </c>
      <c r="D210" t="str">
        <f>VLOOKUP(C210, ids!$A$2:$B$37,2,FALSE)</f>
        <v>Carolina Panthers</v>
      </c>
      <c r="E210">
        <f>VLOOKUP('full data'!$A210, Sheet11!$A$2:$AF$799, MATCH('full data'!E$1, Sheet11!$A$1:$AF$1, 0), FALSE)</f>
        <v>16</v>
      </c>
      <c r="F210">
        <f>VLOOKUP('full data'!$A210, Sheet11!$A$2:$AF$799, MATCH('full data'!F$1, Sheet11!$A$1:$AF$1, 0), FALSE)</f>
        <v>2.152530020445663</v>
      </c>
      <c r="G210">
        <f>VLOOKUP('full data'!$A210, Sheet11!$A$2:$AF$799, MATCH('full data'!G$1, Sheet11!$A$1:$AF$1, 0), FALSE)</f>
        <v>1.6094028969322649</v>
      </c>
      <c r="H210">
        <f>VLOOKUP('full data'!$A210, Sheet11!$A$2:$AF$799, MATCH('full data'!H$1, Sheet11!$A$1:$AF$1, 0), FALSE)</f>
        <v>5.6586087234700093</v>
      </c>
      <c r="I210">
        <f>VLOOKUP('full data'!$A210, Sheet11!$A$2:$AF$799, MATCH('full data'!I$1, Sheet11!$A$1:$AF$1, 0), FALSE)</f>
        <v>51.125</v>
      </c>
      <c r="J210">
        <f>VLOOKUP('full data'!$A210, Sheet11!$A$2:$AF$799, MATCH('full data'!J$1, Sheet11!$A$1:$AF$1, 0), FALSE)</f>
        <v>0.90476190476190477</v>
      </c>
      <c r="K210">
        <f>VLOOKUP('full data'!$A210, Sheet11!$A$2:$AF$799, MATCH('full data'!K$1, Sheet11!$A$1:$AF$1, 0), FALSE)</f>
        <v>-14.6875</v>
      </c>
      <c r="L210">
        <f>VLOOKUP('full data'!$A210, Sheet11!$A$2:$AF$799, MATCH('full data'!L$1, Sheet11!$A$1:$AF$1, 0), FALSE)</f>
        <v>1</v>
      </c>
      <c r="M210">
        <f>VLOOKUP('full data'!$A210, Sheet11!$A$2:$AF$799, MATCH('full data'!M$1, Sheet11!$A$1:$AF$1, 0), FALSE)</f>
        <v>0.5625</v>
      </c>
      <c r="N210">
        <f>VLOOKUP('full data'!$A210, Sheet11!$A$2:$AF$799, MATCH('full data'!N$1, Sheet11!$A$1:$AF$1, 0), FALSE)</f>
        <v>0.8125</v>
      </c>
      <c r="O210">
        <f>VLOOKUP('full data'!$A210, Sheet11!$A$2:$AF$799, MATCH('full data'!O$1, Sheet11!$A$1:$AF$1, 0), FALSE)</f>
        <v>12.8125</v>
      </c>
      <c r="P210">
        <f>VLOOKUP('full data'!$A210, Sheet11!$A$2:$AF$799, MATCH('full data'!P$1, Sheet11!$A$1:$AF$1, 0), FALSE)</f>
        <v>1.125</v>
      </c>
      <c r="Q210">
        <f>VLOOKUP('full data'!$A210, Sheet11!$A$2:$AF$799, MATCH('full data'!Q$1, Sheet11!$A$1:$AF$1, 0), FALSE)</f>
        <v>1.375</v>
      </c>
      <c r="R210">
        <f>VLOOKUP('full data'!$A210, Sheet11!$A$2:$AF$799, MATCH('full data'!R$1, Sheet11!$A$1:$AF$1, 0), FALSE)</f>
        <v>7</v>
      </c>
      <c r="S210">
        <f>VLOOKUP('full data'!$A210, Sheet11!$A$2:$AF$799, MATCH('full data'!S$1, Sheet11!$A$1:$AF$1, 0), FALSE)</f>
        <v>9</v>
      </c>
      <c r="T210">
        <f>VLOOKUP('full data'!$A210, Sheet11!$A$2:$AF$799, MATCH('full data'!T$1, Sheet11!$A$1:$AF$1, 0), FALSE)</f>
        <v>0</v>
      </c>
      <c r="U210">
        <f>VLOOKUP('full data'!$A210, Sheet11!$A$2:$AF$799, MATCH('full data'!U$1, Sheet11!$A$1:$AF$1, 0), FALSE)</f>
        <v>0.4375</v>
      </c>
      <c r="V210">
        <f>VLOOKUP('full data'!$A210, Sheet11!$A$2:$AF$799, MATCH('full data'!V$1, Sheet11!$A$1:$AF$1, 0), FALSE)</f>
        <v>0.5178571428571429</v>
      </c>
      <c r="W210">
        <f>VLOOKUP('full data'!$A210, Sheet11!$A$2:$AF$799, MATCH('full data'!W$1, Sheet11!$A$1:$AF$1, 0), FALSE)</f>
        <v>0.5078125</v>
      </c>
      <c r="X210" t="str">
        <f>VLOOKUP('full data'!$A210, Sheet11!$A$2:$AF$799, MATCH('full data'!X$1, Sheet11!$A$1:$AF$1, 0), FALSE)</f>
        <v>0</v>
      </c>
      <c r="Y210">
        <f>VLOOKUP('full data'!$A210, Sheet11!$A$2:$AF$799, MATCH('full data'!Y$1, Sheet11!$A$1:$AF$1, 0), FALSE)</f>
        <v>3</v>
      </c>
      <c r="Z210" t="str">
        <f>VLOOKUP('full data'!$A210, Sheet11!$A$2:$AF$799, MATCH('full data'!Z$1, Sheet11!$A$1:$AF$1, 0), FALSE)</f>
        <v>NFC South</v>
      </c>
      <c r="AA210" t="s">
        <v>892</v>
      </c>
      <c r="AB210">
        <f>VLOOKUP('full data'!$A210, Sheet11!$A$2:$AF$799, MATCH('full data'!AB$1, Sheet11!$A$1:$AF$1, 0), FALSE)</f>
        <v>0.29032258064516131</v>
      </c>
      <c r="AC210">
        <f>VLOOKUP('full data'!$A210, Sheet11!$A$2:$AF$799, MATCH('full data'!AC$1, Sheet11!$A$1:$AF$1, 0), FALSE)</f>
        <v>0.16</v>
      </c>
      <c r="AD210" t="str">
        <f>VLOOKUP('full data'!$A210, Sheet11!$A$2:$AF$799, MATCH('full data'!AD$1, Sheet11!$A$1:$AF$1, 0), FALSE)</f>
        <v>0</v>
      </c>
      <c r="AE210" t="str">
        <f>VLOOKUP('full data'!$A210, Sheet11!$A$2:$AF$799, MATCH('full data'!AE$1, Sheet11!$A$1:$AF$1, 0), FALSE)</f>
        <v>0</v>
      </c>
      <c r="AF210">
        <f>VLOOKUP('full data'!$A210, Sheet11!$A$2:$AF$799, MATCH('full data'!AF$1, Sheet11!$A$1:$AF$1, 0), FALSE)</f>
        <v>0.125</v>
      </c>
      <c r="AG210">
        <f>VLOOKUP('full data'!$A210, Sheet11!$A$2:$AF$799, MATCH('full data'!AG$1, Sheet11!$A$1:$AF$1, 0), FALSE)</f>
        <v>0.5</v>
      </c>
      <c r="AH210" s="3">
        <f>VLOOKUP('full data'!$A210, Sheet11!$A$2:$AF$799, MATCH('full data'!AH$1, Sheet11!$A$1:$AF$1, 0), FALSE)</f>
        <v>5.2545249585939299E-3</v>
      </c>
      <c r="AI210" s="2">
        <f t="shared" si="3"/>
        <v>0.43801111739959953</v>
      </c>
      <c r="AJ210" s="2">
        <f>AH210/SUMIFS($AH$2:$AH$799, $B$2:$B$799, B210)</f>
        <v>2.5763533534477194E-3</v>
      </c>
      <c r="AK210">
        <f>IF(AJ210=_xlfn.MAXIFS($AJ$2:$AJ$799, $B$2:$B$799, B210, $AA$2:$AA$799, AA210), 1, 0)</f>
        <v>0</v>
      </c>
      <c r="AL210" s="2">
        <f>AJ210-AI210</f>
        <v>-0.43543476404615178</v>
      </c>
      <c r="AM210">
        <f>IF(AK210=AE210, 1, 0)</f>
        <v>0</v>
      </c>
    </row>
    <row r="211" spans="1:39" hidden="1" x14ac:dyDescent="0.45">
      <c r="A211" t="s">
        <v>667</v>
      </c>
      <c r="B211">
        <v>2018</v>
      </c>
      <c r="C211" t="s">
        <v>55</v>
      </c>
      <c r="D211" t="str">
        <f>VLOOKUP(C211, ids!$A$2:$B$37,2,FALSE)</f>
        <v>Cleveland Browns</v>
      </c>
      <c r="E211">
        <f>VLOOKUP('full data'!$A211, Sheet11!$A$2:$AF$799, MATCH('full data'!E$1, Sheet11!$A$1:$AF$1, 0), FALSE)</f>
        <v>16</v>
      </c>
      <c r="F211">
        <f>VLOOKUP('full data'!$A211, Sheet11!$A$2:$AF$799, MATCH('full data'!F$1, Sheet11!$A$1:$AF$1, 0), FALSE)</f>
        <v>0.19916834974969561</v>
      </c>
      <c r="G211">
        <f>VLOOKUP('full data'!$A211, Sheet11!$A$2:$AF$799, MATCH('full data'!G$1, Sheet11!$A$1:$AF$1, 0), FALSE)</f>
        <v>-0.90809376442636358</v>
      </c>
      <c r="H211">
        <f>VLOOKUP('full data'!$A211, Sheet11!$A$2:$AF$799, MATCH('full data'!H$1, Sheet11!$A$1:$AF$1, 0), FALSE)</f>
        <v>4.1118089768435784</v>
      </c>
      <c r="I211">
        <f>VLOOKUP('full data'!$A211, Sheet11!$A$2:$AF$799, MATCH('full data'!I$1, Sheet11!$A$1:$AF$1, 0), FALSE)</f>
        <v>55.875</v>
      </c>
      <c r="J211">
        <f>VLOOKUP('full data'!$A211, Sheet11!$A$2:$AF$799, MATCH('full data'!J$1, Sheet11!$A$1:$AF$1, 0), FALSE)</f>
        <v>0.76</v>
      </c>
      <c r="K211">
        <f>VLOOKUP('full data'!$A211, Sheet11!$A$2:$AF$799, MATCH('full data'!K$1, Sheet11!$A$1:$AF$1, 0), FALSE)</f>
        <v>-15.875</v>
      </c>
      <c r="L211">
        <f>VLOOKUP('full data'!$A211, Sheet11!$A$2:$AF$799, MATCH('full data'!L$1, Sheet11!$A$1:$AF$1, 0), FALSE)</f>
        <v>1.0625</v>
      </c>
      <c r="M211">
        <f>VLOOKUP('full data'!$A211, Sheet11!$A$2:$AF$799, MATCH('full data'!M$1, Sheet11!$A$1:$AF$1, 0), FALSE)</f>
        <v>0.875</v>
      </c>
      <c r="N211">
        <f>VLOOKUP('full data'!$A211, Sheet11!$A$2:$AF$799, MATCH('full data'!N$1, Sheet11!$A$1:$AF$1, 0), FALSE)</f>
        <v>1.0625</v>
      </c>
      <c r="O211">
        <f>VLOOKUP('full data'!$A211, Sheet11!$A$2:$AF$799, MATCH('full data'!O$1, Sheet11!$A$1:$AF$1, 0), FALSE)</f>
        <v>15.3125</v>
      </c>
      <c r="P211">
        <f>VLOOKUP('full data'!$A211, Sheet11!$A$2:$AF$799, MATCH('full data'!P$1, Sheet11!$A$1:$AF$1, 0), FALSE)</f>
        <v>1.25</v>
      </c>
      <c r="Q211">
        <f>VLOOKUP('full data'!$A211, Sheet11!$A$2:$AF$799, MATCH('full data'!Q$1, Sheet11!$A$1:$AF$1, 0), FALSE)</f>
        <v>1.9375</v>
      </c>
      <c r="R211">
        <f>VLOOKUP('full data'!$A211, Sheet11!$A$2:$AF$799, MATCH('full data'!R$1, Sheet11!$A$1:$AF$1, 0), FALSE)</f>
        <v>7</v>
      </c>
      <c r="S211">
        <f>VLOOKUP('full data'!$A211, Sheet11!$A$2:$AF$799, MATCH('full data'!S$1, Sheet11!$A$1:$AF$1, 0), FALSE)</f>
        <v>8</v>
      </c>
      <c r="T211">
        <f>VLOOKUP('full data'!$A211, Sheet11!$A$2:$AF$799, MATCH('full data'!T$1, Sheet11!$A$1:$AF$1, 0), FALSE)</f>
        <v>1</v>
      </c>
      <c r="U211">
        <f>VLOOKUP('full data'!$A211, Sheet11!$A$2:$AF$799, MATCH('full data'!U$1, Sheet11!$A$1:$AF$1, 0), FALSE)</f>
        <v>0.46875</v>
      </c>
      <c r="V211">
        <f>VLOOKUP('full data'!$A211, Sheet11!$A$2:$AF$799, MATCH('full data'!V$1, Sheet11!$A$1:$AF$1, 0), FALSE)</f>
        <v>0.4107142857142857</v>
      </c>
      <c r="W211">
        <f>VLOOKUP('full data'!$A211, Sheet11!$A$2:$AF$799, MATCH('full data'!W$1, Sheet11!$A$1:$AF$1, 0), FALSE)</f>
        <v>0.515625</v>
      </c>
      <c r="X211" t="str">
        <f>VLOOKUP('full data'!$A211, Sheet11!$A$2:$AF$799, MATCH('full data'!X$1, Sheet11!$A$1:$AF$1, 0), FALSE)</f>
        <v>0</v>
      </c>
      <c r="Y211">
        <f>VLOOKUP('full data'!$A211, Sheet11!$A$2:$AF$799, MATCH('full data'!Y$1, Sheet11!$A$1:$AF$1, 0), FALSE)</f>
        <v>3</v>
      </c>
      <c r="Z211" t="str">
        <f>VLOOKUP('full data'!$A211, Sheet11!$A$2:$AF$799, MATCH('full data'!Z$1, Sheet11!$A$1:$AF$1, 0), FALSE)</f>
        <v>AFC North</v>
      </c>
      <c r="AA211" t="s">
        <v>891</v>
      </c>
      <c r="AB211">
        <f>VLOOKUP('full data'!$A211, Sheet11!$A$2:$AF$799, MATCH('full data'!AB$1, Sheet11!$A$1:$AF$1, 0), FALSE)</f>
        <v>0.14814814814814811</v>
      </c>
      <c r="AC211">
        <f>VLOOKUP('full data'!$A211, Sheet11!$A$2:$AF$799, MATCH('full data'!AC$1, Sheet11!$A$1:$AF$1, 0), FALSE)</f>
        <v>0.1212121212121212</v>
      </c>
      <c r="AD211" t="str">
        <f>VLOOKUP('full data'!$A211, Sheet11!$A$2:$AF$799, MATCH('full data'!AD$1, Sheet11!$A$1:$AF$1, 0), FALSE)</f>
        <v>0</v>
      </c>
      <c r="AE211" t="str">
        <f>VLOOKUP('full data'!$A211, Sheet11!$A$2:$AF$799, MATCH('full data'!AE$1, Sheet11!$A$1:$AF$1, 0), FALSE)</f>
        <v>0</v>
      </c>
      <c r="AF211">
        <f>VLOOKUP('full data'!$A211, Sheet11!$A$2:$AF$799, MATCH('full data'!AF$1, Sheet11!$A$1:$AF$1, 0), FALSE)</f>
        <v>0.1875</v>
      </c>
      <c r="AG211">
        <f>VLOOKUP('full data'!$A211, Sheet11!$A$2:$AF$799, MATCH('full data'!AG$1, Sheet11!$A$1:$AF$1, 0), FALSE)</f>
        <v>0.5</v>
      </c>
      <c r="AH211" s="3">
        <f>VLOOKUP('full data'!$A211, Sheet11!$A$2:$AF$799, MATCH('full data'!AH$1, Sheet11!$A$1:$AF$1, 0), FALSE)</f>
        <v>3.8265859138892598E-3</v>
      </c>
      <c r="AI211" s="2">
        <f t="shared" si="3"/>
        <v>0.20646979213017499</v>
      </c>
      <c r="AJ211" s="2">
        <f>AH211/SUMIFS($AH$2:$AH$799, $B$2:$B$799, B211)</f>
        <v>1.8762185981018721E-3</v>
      </c>
      <c r="AK211">
        <f>IF(AJ211=_xlfn.MAXIFS($AJ$2:$AJ$799, $B$2:$B$799, B211, $AA$2:$AA$799, AA211), 1, 0)</f>
        <v>0</v>
      </c>
      <c r="AL211" s="2">
        <f>AJ211-AI211</f>
        <v>-0.20459357353207314</v>
      </c>
      <c r="AM211">
        <f>IF(AK211=AE211, 1, 0)</f>
        <v>0</v>
      </c>
    </row>
    <row r="212" spans="1:39" hidden="1" x14ac:dyDescent="0.45">
      <c r="A212" t="s">
        <v>661</v>
      </c>
      <c r="B212">
        <v>2018</v>
      </c>
      <c r="C212" t="s">
        <v>37</v>
      </c>
      <c r="D212" t="str">
        <f>VLOOKUP(C212, ids!$A$2:$B$37,2,FALSE)</f>
        <v>Atlanta Falcons</v>
      </c>
      <c r="E212">
        <f>VLOOKUP('full data'!$A212, Sheet11!$A$2:$AF$799, MATCH('full data'!E$1, Sheet11!$A$1:$AF$1, 0), FALSE)</f>
        <v>16</v>
      </c>
      <c r="F212">
        <f>VLOOKUP('full data'!$A212, Sheet11!$A$2:$AF$799, MATCH('full data'!F$1, Sheet11!$A$1:$AF$1, 0), FALSE)</f>
        <v>7.454989257111877</v>
      </c>
      <c r="G212">
        <f>VLOOKUP('full data'!$A212, Sheet11!$A$2:$AF$799, MATCH('full data'!G$1, Sheet11!$A$1:$AF$1, 0), FALSE)</f>
        <v>-2.0616305352086912</v>
      </c>
      <c r="H212">
        <f>VLOOKUP('full data'!$A212, Sheet11!$A$2:$AF$799, MATCH('full data'!H$1, Sheet11!$A$1:$AF$1, 0), FALSE)</f>
        <v>12.535178022337149</v>
      </c>
      <c r="I212">
        <f>VLOOKUP('full data'!$A212, Sheet11!$A$2:$AF$799, MATCH('full data'!I$1, Sheet11!$A$1:$AF$1, 0), FALSE)</f>
        <v>56.1875</v>
      </c>
      <c r="J212">
        <f>VLOOKUP('full data'!$A212, Sheet11!$A$2:$AF$799, MATCH('full data'!J$1, Sheet11!$A$1:$AF$1, 0), FALSE)</f>
        <v>0.96153846153846156</v>
      </c>
      <c r="K212">
        <f>VLOOKUP('full data'!$A212, Sheet11!$A$2:$AF$799, MATCH('full data'!K$1, Sheet11!$A$1:$AF$1, 0), FALSE)</f>
        <v>-18.5</v>
      </c>
      <c r="L212">
        <f>VLOOKUP('full data'!$A212, Sheet11!$A$2:$AF$799, MATCH('full data'!L$1, Sheet11!$A$1:$AF$1, 0), FALSE)</f>
        <v>0.4375</v>
      </c>
      <c r="M212">
        <f>VLOOKUP('full data'!$A212, Sheet11!$A$2:$AF$799, MATCH('full data'!M$1, Sheet11!$A$1:$AF$1, 0), FALSE)</f>
        <v>0.25</v>
      </c>
      <c r="N212">
        <f>VLOOKUP('full data'!$A212, Sheet11!$A$2:$AF$799, MATCH('full data'!N$1, Sheet11!$A$1:$AF$1, 0), FALSE)</f>
        <v>0.9375</v>
      </c>
      <c r="O212">
        <f>VLOOKUP('full data'!$A212, Sheet11!$A$2:$AF$799, MATCH('full data'!O$1, Sheet11!$A$1:$AF$1, 0), FALSE)</f>
        <v>15.9375</v>
      </c>
      <c r="P212">
        <f>VLOOKUP('full data'!$A212, Sheet11!$A$2:$AF$799, MATCH('full data'!P$1, Sheet11!$A$1:$AF$1, 0), FALSE)</f>
        <v>0.8125</v>
      </c>
      <c r="Q212">
        <f>VLOOKUP('full data'!$A212, Sheet11!$A$2:$AF$799, MATCH('full data'!Q$1, Sheet11!$A$1:$AF$1, 0), FALSE)</f>
        <v>1.1875</v>
      </c>
      <c r="R212">
        <f>VLOOKUP('full data'!$A212, Sheet11!$A$2:$AF$799, MATCH('full data'!R$1, Sheet11!$A$1:$AF$1, 0), FALSE)</f>
        <v>7</v>
      </c>
      <c r="S212">
        <f>VLOOKUP('full data'!$A212, Sheet11!$A$2:$AF$799, MATCH('full data'!S$1, Sheet11!$A$1:$AF$1, 0), FALSE)</f>
        <v>9</v>
      </c>
      <c r="T212">
        <f>VLOOKUP('full data'!$A212, Sheet11!$A$2:$AF$799, MATCH('full data'!T$1, Sheet11!$A$1:$AF$1, 0), FALSE)</f>
        <v>0</v>
      </c>
      <c r="U212">
        <f>VLOOKUP('full data'!$A212, Sheet11!$A$2:$AF$799, MATCH('full data'!U$1, Sheet11!$A$1:$AF$1, 0), FALSE)</f>
        <v>0.4375</v>
      </c>
      <c r="V212">
        <f>VLOOKUP('full data'!$A212, Sheet11!$A$2:$AF$799, MATCH('full data'!V$1, Sheet11!$A$1:$AF$1, 0), FALSE)</f>
        <v>0.3482142857142857</v>
      </c>
      <c r="W212">
        <f>VLOOKUP('full data'!$A212, Sheet11!$A$2:$AF$799, MATCH('full data'!W$1, Sheet11!$A$1:$AF$1, 0), FALSE)</f>
        <v>0.482421875</v>
      </c>
      <c r="X212" t="str">
        <f>VLOOKUP('full data'!$A212, Sheet11!$A$2:$AF$799, MATCH('full data'!X$1, Sheet11!$A$1:$AF$1, 0), FALSE)</f>
        <v>0</v>
      </c>
      <c r="Y212">
        <f>VLOOKUP('full data'!$A212, Sheet11!$A$2:$AF$799, MATCH('full data'!Y$1, Sheet11!$A$1:$AF$1, 0), FALSE)</f>
        <v>2</v>
      </c>
      <c r="Z212" t="str">
        <f>VLOOKUP('full data'!$A212, Sheet11!$A$2:$AF$799, MATCH('full data'!Z$1, Sheet11!$A$1:$AF$1, 0), FALSE)</f>
        <v>NFC South</v>
      </c>
      <c r="AA212" t="s">
        <v>892</v>
      </c>
      <c r="AB212">
        <f>VLOOKUP('full data'!$A212, Sheet11!$A$2:$AF$799, MATCH('full data'!AB$1, Sheet11!$A$1:$AF$1, 0), FALSE)</f>
        <v>0.1714285714285714</v>
      </c>
      <c r="AC212">
        <f>VLOOKUP('full data'!$A212, Sheet11!$A$2:$AF$799, MATCH('full data'!AC$1, Sheet11!$A$1:$AF$1, 0), FALSE)</f>
        <v>0.16666666666666671</v>
      </c>
      <c r="AD212" t="str">
        <f>VLOOKUP('full data'!$A212, Sheet11!$A$2:$AF$799, MATCH('full data'!AD$1, Sheet11!$A$1:$AF$1, 0), FALSE)</f>
        <v>0</v>
      </c>
      <c r="AE212" t="str">
        <f>VLOOKUP('full data'!$A212, Sheet11!$A$2:$AF$799, MATCH('full data'!AE$1, Sheet11!$A$1:$AF$1, 0), FALSE)</f>
        <v>0</v>
      </c>
      <c r="AF212">
        <f>VLOOKUP('full data'!$A212, Sheet11!$A$2:$AF$799, MATCH('full data'!AF$1, Sheet11!$A$1:$AF$1, 0), FALSE)</f>
        <v>0.375</v>
      </c>
      <c r="AG212">
        <f>VLOOKUP('full data'!$A212, Sheet11!$A$2:$AF$799, MATCH('full data'!AG$1, Sheet11!$A$1:$AF$1, 0), FALSE)</f>
        <v>0.5</v>
      </c>
      <c r="AH212" s="3">
        <f>VLOOKUP('full data'!$A212, Sheet11!$A$2:$AF$799, MATCH('full data'!AH$1, Sheet11!$A$1:$AF$1, 0), FALSE)</f>
        <v>3.7399624637962461E-3</v>
      </c>
      <c r="AI212" s="2">
        <f t="shared" si="3"/>
        <v>0.43801111739959953</v>
      </c>
      <c r="AJ212" s="2">
        <f>AH212/SUMIFS($AH$2:$AH$799, $B$2:$B$799, B212)</f>
        <v>1.8337461352450077E-3</v>
      </c>
      <c r="AK212">
        <f>IF(AJ212=_xlfn.MAXIFS($AJ$2:$AJ$799, $B$2:$B$799, B212, $AA$2:$AA$799, AA212), 1, 0)</f>
        <v>0</v>
      </c>
      <c r="AL212" s="2">
        <f>AJ212-AI212</f>
        <v>-0.43617737126435452</v>
      </c>
      <c r="AM212">
        <f>IF(AK212=AE212, 1, 0)</f>
        <v>0</v>
      </c>
    </row>
    <row r="213" spans="1:39" hidden="1" x14ac:dyDescent="0.45">
      <c r="A213" t="s">
        <v>670</v>
      </c>
      <c r="B213">
        <v>2018</v>
      </c>
      <c r="C213" t="s">
        <v>64</v>
      </c>
      <c r="D213" t="str">
        <f>VLOOKUP(C213, ids!$A$2:$B$37,2,FALSE)</f>
        <v>Detriot Lions</v>
      </c>
      <c r="E213">
        <f>VLOOKUP('full data'!$A213, Sheet11!$A$2:$AF$799, MATCH('full data'!E$1, Sheet11!$A$1:$AF$1, 0), FALSE)</f>
        <v>16</v>
      </c>
      <c r="F213">
        <f>VLOOKUP('full data'!$A213, Sheet11!$A$2:$AF$799, MATCH('full data'!F$1, Sheet11!$A$1:$AF$1, 0), FALSE)</f>
        <v>-0.36673390097490899</v>
      </c>
      <c r="G213">
        <f>VLOOKUP('full data'!$A213, Sheet11!$A$2:$AF$799, MATCH('full data'!G$1, Sheet11!$A$1:$AF$1, 0), FALSE)</f>
        <v>-2.491782677646639</v>
      </c>
      <c r="H213">
        <f>VLOOKUP('full data'!$A213, Sheet11!$A$2:$AF$799, MATCH('full data'!H$1, Sheet11!$A$1:$AF$1, 0), FALSE)</f>
        <v>4.6036280738639803</v>
      </c>
      <c r="I213">
        <f>VLOOKUP('full data'!$A213, Sheet11!$A$2:$AF$799, MATCH('full data'!I$1, Sheet11!$A$1:$AF$1, 0), FALSE)</f>
        <v>53.25</v>
      </c>
      <c r="J213">
        <f>VLOOKUP('full data'!$A213, Sheet11!$A$2:$AF$799, MATCH('full data'!J$1, Sheet11!$A$1:$AF$1, 0), FALSE)</f>
        <v>0.875</v>
      </c>
      <c r="K213">
        <f>VLOOKUP('full data'!$A213, Sheet11!$A$2:$AF$799, MATCH('full data'!K$1, Sheet11!$A$1:$AF$1, 0), FALSE)</f>
        <v>-16.75</v>
      </c>
      <c r="L213">
        <f>VLOOKUP('full data'!$A213, Sheet11!$A$2:$AF$799, MATCH('full data'!L$1, Sheet11!$A$1:$AF$1, 0), FALSE)</f>
        <v>0.75</v>
      </c>
      <c r="M213">
        <f>VLOOKUP('full data'!$A213, Sheet11!$A$2:$AF$799, MATCH('full data'!M$1, Sheet11!$A$1:$AF$1, 0), FALSE)</f>
        <v>0.4375</v>
      </c>
      <c r="N213">
        <f>VLOOKUP('full data'!$A213, Sheet11!$A$2:$AF$799, MATCH('full data'!N$1, Sheet11!$A$1:$AF$1, 0), FALSE)</f>
        <v>0.4375</v>
      </c>
      <c r="O213">
        <f>VLOOKUP('full data'!$A213, Sheet11!$A$2:$AF$799, MATCH('full data'!O$1, Sheet11!$A$1:$AF$1, 0), FALSE)</f>
        <v>18.625</v>
      </c>
      <c r="P213">
        <f>VLOOKUP('full data'!$A213, Sheet11!$A$2:$AF$799, MATCH('full data'!P$1, Sheet11!$A$1:$AF$1, 0), FALSE)</f>
        <v>1.0625</v>
      </c>
      <c r="Q213">
        <f>VLOOKUP('full data'!$A213, Sheet11!$A$2:$AF$799, MATCH('full data'!Q$1, Sheet11!$A$1:$AF$1, 0), FALSE)</f>
        <v>0.875</v>
      </c>
      <c r="R213">
        <f>VLOOKUP('full data'!$A213, Sheet11!$A$2:$AF$799, MATCH('full data'!R$1, Sheet11!$A$1:$AF$1, 0), FALSE)</f>
        <v>6</v>
      </c>
      <c r="S213">
        <f>VLOOKUP('full data'!$A213, Sheet11!$A$2:$AF$799, MATCH('full data'!S$1, Sheet11!$A$1:$AF$1, 0), FALSE)</f>
        <v>10</v>
      </c>
      <c r="T213">
        <f>VLOOKUP('full data'!$A213, Sheet11!$A$2:$AF$799, MATCH('full data'!T$1, Sheet11!$A$1:$AF$1, 0), FALSE)</f>
        <v>0</v>
      </c>
      <c r="U213">
        <f>VLOOKUP('full data'!$A213, Sheet11!$A$2:$AF$799, MATCH('full data'!U$1, Sheet11!$A$1:$AF$1, 0), FALSE)</f>
        <v>0.375</v>
      </c>
      <c r="V213">
        <f>VLOOKUP('full data'!$A213, Sheet11!$A$2:$AF$799, MATCH('full data'!V$1, Sheet11!$A$1:$AF$1, 0), FALSE)</f>
        <v>0.42708333333333331</v>
      </c>
      <c r="W213">
        <f>VLOOKUP('full data'!$A213, Sheet11!$A$2:$AF$799, MATCH('full data'!W$1, Sheet11!$A$1:$AF$1, 0), FALSE)</f>
        <v>0.50390625</v>
      </c>
      <c r="X213" t="str">
        <f>VLOOKUP('full data'!$A213, Sheet11!$A$2:$AF$799, MATCH('full data'!X$1, Sheet11!$A$1:$AF$1, 0), FALSE)</f>
        <v>0</v>
      </c>
      <c r="Y213">
        <f>VLOOKUP('full data'!$A213, Sheet11!$A$2:$AF$799, MATCH('full data'!Y$1, Sheet11!$A$1:$AF$1, 0), FALSE)</f>
        <v>4</v>
      </c>
      <c r="Z213" t="str">
        <f>VLOOKUP('full data'!$A213, Sheet11!$A$2:$AF$799, MATCH('full data'!Z$1, Sheet11!$A$1:$AF$1, 0), FALSE)</f>
        <v>NFC North</v>
      </c>
      <c r="AA213" t="s">
        <v>892</v>
      </c>
      <c r="AB213">
        <f>VLOOKUP('full data'!$A213, Sheet11!$A$2:$AF$799, MATCH('full data'!AB$1, Sheet11!$A$1:$AF$1, 0), FALSE)</f>
        <v>0.27586206896551718</v>
      </c>
      <c r="AC213">
        <f>VLOOKUP('full data'!$A213, Sheet11!$A$2:$AF$799, MATCH('full data'!AC$1, Sheet11!$A$1:$AF$1, 0), FALSE)</f>
        <v>0.26315789473684209</v>
      </c>
      <c r="AD213" t="str">
        <f>VLOOKUP('full data'!$A213, Sheet11!$A$2:$AF$799, MATCH('full data'!AD$1, Sheet11!$A$1:$AF$1, 0), FALSE)</f>
        <v>0</v>
      </c>
      <c r="AE213" t="str">
        <f>VLOOKUP('full data'!$A213, Sheet11!$A$2:$AF$799, MATCH('full data'!AE$1, Sheet11!$A$1:$AF$1, 0), FALSE)</f>
        <v>0</v>
      </c>
      <c r="AF213">
        <f>VLOOKUP('full data'!$A213, Sheet11!$A$2:$AF$799, MATCH('full data'!AF$1, Sheet11!$A$1:$AF$1, 0), FALSE)</f>
        <v>0.3125</v>
      </c>
      <c r="AG213">
        <f>VLOOKUP('full data'!$A213, Sheet11!$A$2:$AF$799, MATCH('full data'!AG$1, Sheet11!$A$1:$AF$1, 0), FALSE)</f>
        <v>0.5</v>
      </c>
      <c r="AH213" s="3">
        <f>VLOOKUP('full data'!$A213, Sheet11!$A$2:$AF$799, MATCH('full data'!AH$1, Sheet11!$A$1:$AF$1, 0), FALSE)</f>
        <v>3.57322124370408E-3</v>
      </c>
      <c r="AI213" s="2">
        <f t="shared" si="3"/>
        <v>0.43801111739959953</v>
      </c>
      <c r="AJ213" s="2">
        <f>AH213/SUMIFS($AH$2:$AH$799, $B$2:$B$799, B213)</f>
        <v>1.7519910184784924E-3</v>
      </c>
      <c r="AK213">
        <f>IF(AJ213=_xlfn.MAXIFS($AJ$2:$AJ$799, $B$2:$B$799, B213, $AA$2:$AA$799, AA213), 1, 0)</f>
        <v>0</v>
      </c>
      <c r="AL213" s="2">
        <f>AJ213-AI213</f>
        <v>-0.43625912638112102</v>
      </c>
      <c r="AM213">
        <f>IF(AK213=AE213, 1, 0)</f>
        <v>0</v>
      </c>
    </row>
    <row r="214" spans="1:39" hidden="1" x14ac:dyDescent="0.45">
      <c r="A214" t="s">
        <v>679</v>
      </c>
      <c r="B214">
        <v>2018</v>
      </c>
      <c r="C214" t="s">
        <v>76</v>
      </c>
      <c r="D214" t="str">
        <f>VLOOKUP(C214, ids!$A$2:$B$37,2,FALSE)</f>
        <v>Miami Dolphins</v>
      </c>
      <c r="E214">
        <f>VLOOKUP('full data'!$A214, Sheet11!$A$2:$AF$799, MATCH('full data'!E$1, Sheet11!$A$1:$AF$1, 0), FALSE)</f>
        <v>16</v>
      </c>
      <c r="F214">
        <f>VLOOKUP('full data'!$A214, Sheet11!$A$2:$AF$799, MATCH('full data'!F$1, Sheet11!$A$1:$AF$1, 0), FALSE)</f>
        <v>-3.385500371318519</v>
      </c>
      <c r="G214">
        <f>VLOOKUP('full data'!$A214, Sheet11!$A$2:$AF$799, MATCH('full data'!G$1, Sheet11!$A$1:$AF$1, 0), FALSE)</f>
        <v>-2.451880206627564</v>
      </c>
      <c r="H214">
        <f>VLOOKUP('full data'!$A214, Sheet11!$A$2:$AF$799, MATCH('full data'!H$1, Sheet11!$A$1:$AF$1, 0), FALSE)</f>
        <v>3.9193581652057401</v>
      </c>
      <c r="I214">
        <f>VLOOKUP('full data'!$A214, Sheet11!$A$2:$AF$799, MATCH('full data'!I$1, Sheet11!$A$1:$AF$1, 0), FALSE)</f>
        <v>61.125</v>
      </c>
      <c r="J214">
        <f>VLOOKUP('full data'!$A214, Sheet11!$A$2:$AF$799, MATCH('full data'!J$1, Sheet11!$A$1:$AF$1, 0), FALSE)</f>
        <v>0.9</v>
      </c>
      <c r="K214">
        <f>VLOOKUP('full data'!$A214, Sheet11!$A$2:$AF$799, MATCH('full data'!K$1, Sheet11!$A$1:$AF$1, 0), FALSE)</f>
        <v>-25.5625</v>
      </c>
      <c r="L214">
        <f>VLOOKUP('full data'!$A214, Sheet11!$A$2:$AF$799, MATCH('full data'!L$1, Sheet11!$A$1:$AF$1, 0), FALSE)</f>
        <v>0.8125</v>
      </c>
      <c r="M214">
        <f>VLOOKUP('full data'!$A214, Sheet11!$A$2:$AF$799, MATCH('full data'!M$1, Sheet11!$A$1:$AF$1, 0), FALSE)</f>
        <v>0.4375</v>
      </c>
      <c r="N214">
        <f>VLOOKUP('full data'!$A214, Sheet11!$A$2:$AF$799, MATCH('full data'!N$1, Sheet11!$A$1:$AF$1, 0), FALSE)</f>
        <v>1.3125</v>
      </c>
      <c r="O214">
        <f>VLOOKUP('full data'!$A214, Sheet11!$A$2:$AF$799, MATCH('full data'!O$1, Sheet11!$A$1:$AF$1, 0), FALSE)</f>
        <v>13</v>
      </c>
      <c r="P214">
        <f>VLOOKUP('full data'!$A214, Sheet11!$A$2:$AF$799, MATCH('full data'!P$1, Sheet11!$A$1:$AF$1, 0), FALSE)</f>
        <v>1.3125</v>
      </c>
      <c r="Q214">
        <f>VLOOKUP('full data'!$A214, Sheet11!$A$2:$AF$799, MATCH('full data'!Q$1, Sheet11!$A$1:$AF$1, 0), FALSE)</f>
        <v>1.75</v>
      </c>
      <c r="R214">
        <f>VLOOKUP('full data'!$A214, Sheet11!$A$2:$AF$799, MATCH('full data'!R$1, Sheet11!$A$1:$AF$1, 0), FALSE)</f>
        <v>7</v>
      </c>
      <c r="S214">
        <f>VLOOKUP('full data'!$A214, Sheet11!$A$2:$AF$799, MATCH('full data'!S$1, Sheet11!$A$1:$AF$1, 0), FALSE)</f>
        <v>9</v>
      </c>
      <c r="T214">
        <f>VLOOKUP('full data'!$A214, Sheet11!$A$2:$AF$799, MATCH('full data'!T$1, Sheet11!$A$1:$AF$1, 0), FALSE)</f>
        <v>0</v>
      </c>
      <c r="U214">
        <f>VLOOKUP('full data'!$A214, Sheet11!$A$2:$AF$799, MATCH('full data'!U$1, Sheet11!$A$1:$AF$1, 0), FALSE)</f>
        <v>0.4375</v>
      </c>
      <c r="V214">
        <f>VLOOKUP('full data'!$A214, Sheet11!$A$2:$AF$799, MATCH('full data'!V$1, Sheet11!$A$1:$AF$1, 0), FALSE)</f>
        <v>0.44642857142857151</v>
      </c>
      <c r="W214">
        <f>VLOOKUP('full data'!$A214, Sheet11!$A$2:$AF$799, MATCH('full data'!W$1, Sheet11!$A$1:$AF$1, 0), FALSE)</f>
        <v>0.46875</v>
      </c>
      <c r="X214" t="str">
        <f>VLOOKUP('full data'!$A214, Sheet11!$A$2:$AF$799, MATCH('full data'!X$1, Sheet11!$A$1:$AF$1, 0), FALSE)</f>
        <v>0</v>
      </c>
      <c r="Y214">
        <f>VLOOKUP('full data'!$A214, Sheet11!$A$2:$AF$799, MATCH('full data'!Y$1, Sheet11!$A$1:$AF$1, 0), FALSE)</f>
        <v>2</v>
      </c>
      <c r="Z214" t="str">
        <f>VLOOKUP('full data'!$A214, Sheet11!$A$2:$AF$799, MATCH('full data'!Z$1, Sheet11!$A$1:$AF$1, 0), FALSE)</f>
        <v>AFC East</v>
      </c>
      <c r="AA214" t="s">
        <v>891</v>
      </c>
      <c r="AB214">
        <f>VLOOKUP('full data'!$A214, Sheet11!$A$2:$AF$799, MATCH('full data'!AB$1, Sheet11!$A$1:$AF$1, 0), FALSE)</f>
        <v>0.1111111111111111</v>
      </c>
      <c r="AC214">
        <f>VLOOKUP('full data'!$A214, Sheet11!$A$2:$AF$799, MATCH('full data'!AC$1, Sheet11!$A$1:$AF$1, 0), FALSE)</f>
        <v>0.1785714285714286</v>
      </c>
      <c r="AD214" t="str">
        <f>VLOOKUP('full data'!$A214, Sheet11!$A$2:$AF$799, MATCH('full data'!AD$1, Sheet11!$A$1:$AF$1, 0), FALSE)</f>
        <v>0</v>
      </c>
      <c r="AE214" t="str">
        <f>VLOOKUP('full data'!$A214, Sheet11!$A$2:$AF$799, MATCH('full data'!AE$1, Sheet11!$A$1:$AF$1, 0), FALSE)</f>
        <v>0</v>
      </c>
      <c r="AF214">
        <f>VLOOKUP('full data'!$A214, Sheet11!$A$2:$AF$799, MATCH('full data'!AF$1, Sheet11!$A$1:$AF$1, 0), FALSE)</f>
        <v>0.5</v>
      </c>
      <c r="AG214">
        <f>VLOOKUP('full data'!$A214, Sheet11!$A$2:$AF$799, MATCH('full data'!AG$1, Sheet11!$A$1:$AF$1, 0), FALSE)</f>
        <v>0.5</v>
      </c>
      <c r="AH214" s="3">
        <f>VLOOKUP('full data'!$A214, Sheet11!$A$2:$AF$799, MATCH('full data'!AH$1, Sheet11!$A$1:$AF$1, 0), FALSE)</f>
        <v>3.3204442926972758E-3</v>
      </c>
      <c r="AI214" s="2">
        <f t="shared" si="3"/>
        <v>0.20646979213017499</v>
      </c>
      <c r="AJ214" s="2">
        <f>AH214/SUMIFS($AH$2:$AH$799, $B$2:$B$799, B214)</f>
        <v>1.6280516042531316E-3</v>
      </c>
      <c r="AK214">
        <f>IF(AJ214=_xlfn.MAXIFS($AJ$2:$AJ$799, $B$2:$B$799, B214, $AA$2:$AA$799, AA214), 1, 0)</f>
        <v>0</v>
      </c>
      <c r="AL214" s="2">
        <f>AJ214-AI214</f>
        <v>-0.20484174052592186</v>
      </c>
      <c r="AM214">
        <f>IF(AK214=AE214, 1, 0)</f>
        <v>0</v>
      </c>
    </row>
    <row r="215" spans="1:39" hidden="1" x14ac:dyDescent="0.45">
      <c r="A215" t="s">
        <v>691</v>
      </c>
      <c r="B215">
        <v>2018</v>
      </c>
      <c r="C215" t="s">
        <v>108</v>
      </c>
      <c r="D215" t="str">
        <f>VLOOKUP(C215, ids!$A$2:$B$37,2,FALSE)</f>
        <v>Washigngton Redskins</v>
      </c>
      <c r="E215">
        <f>VLOOKUP('full data'!$A215, Sheet11!$A$2:$AF$799, MATCH('full data'!E$1, Sheet11!$A$1:$AF$1, 0), FALSE)</f>
        <v>16</v>
      </c>
      <c r="F215">
        <f>VLOOKUP('full data'!$A215, Sheet11!$A$2:$AF$799, MATCH('full data'!F$1, Sheet11!$A$1:$AF$1, 0), FALSE)</f>
        <v>-3.2879455778789901</v>
      </c>
      <c r="G215">
        <f>VLOOKUP('full data'!$A215, Sheet11!$A$2:$AF$799, MATCH('full data'!G$1, Sheet11!$A$1:$AF$1, 0), FALSE)</f>
        <v>-0.71780950062862403</v>
      </c>
      <c r="H215">
        <f>VLOOKUP('full data'!$A215, Sheet11!$A$2:$AF$799, MATCH('full data'!H$1, Sheet11!$A$1:$AF$1, 0), FALSE)</f>
        <v>1.540211549047708</v>
      </c>
      <c r="I215">
        <f>VLOOKUP('full data'!$A215, Sheet11!$A$2:$AF$799, MATCH('full data'!I$1, Sheet11!$A$1:$AF$1, 0), FALSE)</f>
        <v>63</v>
      </c>
      <c r="J215">
        <f>VLOOKUP('full data'!$A215, Sheet11!$A$2:$AF$799, MATCH('full data'!J$1, Sheet11!$A$1:$AF$1, 0), FALSE)</f>
        <v>0.89655172413793105</v>
      </c>
      <c r="K215">
        <f>VLOOKUP('full data'!$A215, Sheet11!$A$2:$AF$799, MATCH('full data'!K$1, Sheet11!$A$1:$AF$1, 0), FALSE)</f>
        <v>-16.625</v>
      </c>
      <c r="L215">
        <f>VLOOKUP('full data'!$A215, Sheet11!$A$2:$AF$799, MATCH('full data'!L$1, Sheet11!$A$1:$AF$1, 0), FALSE)</f>
        <v>0.9375</v>
      </c>
      <c r="M215">
        <f>VLOOKUP('full data'!$A215, Sheet11!$A$2:$AF$799, MATCH('full data'!M$1, Sheet11!$A$1:$AF$1, 0), FALSE)</f>
        <v>0.6875</v>
      </c>
      <c r="N215">
        <f>VLOOKUP('full data'!$A215, Sheet11!$A$2:$AF$799, MATCH('full data'!N$1, Sheet11!$A$1:$AF$1, 0), FALSE)</f>
        <v>0.9375</v>
      </c>
      <c r="O215">
        <f>VLOOKUP('full data'!$A215, Sheet11!$A$2:$AF$799, MATCH('full data'!O$1, Sheet11!$A$1:$AF$1, 0), FALSE)</f>
        <v>18.5625</v>
      </c>
      <c r="P215">
        <f>VLOOKUP('full data'!$A215, Sheet11!$A$2:$AF$799, MATCH('full data'!P$1, Sheet11!$A$1:$AF$1, 0), FALSE)</f>
        <v>1.0625</v>
      </c>
      <c r="Q215">
        <f>VLOOKUP('full data'!$A215, Sheet11!$A$2:$AF$799, MATCH('full data'!Q$1, Sheet11!$A$1:$AF$1, 0), FALSE)</f>
        <v>1.625</v>
      </c>
      <c r="R215">
        <f>VLOOKUP('full data'!$A215, Sheet11!$A$2:$AF$799, MATCH('full data'!R$1, Sheet11!$A$1:$AF$1, 0), FALSE)</f>
        <v>7</v>
      </c>
      <c r="S215">
        <f>VLOOKUP('full data'!$A215, Sheet11!$A$2:$AF$799, MATCH('full data'!S$1, Sheet11!$A$1:$AF$1, 0), FALSE)</f>
        <v>9</v>
      </c>
      <c r="T215">
        <f>VLOOKUP('full data'!$A215, Sheet11!$A$2:$AF$799, MATCH('full data'!T$1, Sheet11!$A$1:$AF$1, 0), FALSE)</f>
        <v>0</v>
      </c>
      <c r="U215">
        <f>VLOOKUP('full data'!$A215, Sheet11!$A$2:$AF$799, MATCH('full data'!U$1, Sheet11!$A$1:$AF$1, 0), FALSE)</f>
        <v>0.4375</v>
      </c>
      <c r="V215">
        <f>VLOOKUP('full data'!$A215, Sheet11!$A$2:$AF$799, MATCH('full data'!V$1, Sheet11!$A$1:$AF$1, 0), FALSE)</f>
        <v>0.3705357142857143</v>
      </c>
      <c r="W215">
        <f>VLOOKUP('full data'!$A215, Sheet11!$A$2:$AF$799, MATCH('full data'!W$1, Sheet11!$A$1:$AF$1, 0), FALSE)</f>
        <v>0.486328125</v>
      </c>
      <c r="X215" t="str">
        <f>VLOOKUP('full data'!$A215, Sheet11!$A$2:$AF$799, MATCH('full data'!X$1, Sheet11!$A$1:$AF$1, 0), FALSE)</f>
        <v>0</v>
      </c>
      <c r="Y215">
        <f>VLOOKUP('full data'!$A215, Sheet11!$A$2:$AF$799, MATCH('full data'!Y$1, Sheet11!$A$1:$AF$1, 0), FALSE)</f>
        <v>3</v>
      </c>
      <c r="Z215" t="str">
        <f>VLOOKUP('full data'!$A215, Sheet11!$A$2:$AF$799, MATCH('full data'!Z$1, Sheet11!$A$1:$AF$1, 0), FALSE)</f>
        <v>NFC East</v>
      </c>
      <c r="AA215" t="s">
        <v>892</v>
      </c>
      <c r="AB215">
        <f>VLOOKUP('full data'!$A215, Sheet11!$A$2:$AF$799, MATCH('full data'!AB$1, Sheet11!$A$1:$AF$1, 0), FALSE)</f>
        <v>5.8823529411764712E-2</v>
      </c>
      <c r="AC215">
        <f>VLOOKUP('full data'!$A215, Sheet11!$A$2:$AF$799, MATCH('full data'!AC$1, Sheet11!$A$1:$AF$1, 0), FALSE)</f>
        <v>0.26666666666666672</v>
      </c>
      <c r="AD215" t="str">
        <f>VLOOKUP('full data'!$A215, Sheet11!$A$2:$AF$799, MATCH('full data'!AD$1, Sheet11!$A$1:$AF$1, 0), FALSE)</f>
        <v>0</v>
      </c>
      <c r="AE215" t="str">
        <f>VLOOKUP('full data'!$A215, Sheet11!$A$2:$AF$799, MATCH('full data'!AE$1, Sheet11!$A$1:$AF$1, 0), FALSE)</f>
        <v>0</v>
      </c>
      <c r="AF215">
        <f>VLOOKUP('full data'!$A215, Sheet11!$A$2:$AF$799, MATCH('full data'!AF$1, Sheet11!$A$1:$AF$1, 0), FALSE)</f>
        <v>0.125</v>
      </c>
      <c r="AG215">
        <f>VLOOKUP('full data'!$A215, Sheet11!$A$2:$AF$799, MATCH('full data'!AG$1, Sheet11!$A$1:$AF$1, 0), FALSE)</f>
        <v>0.5</v>
      </c>
      <c r="AH215" s="3">
        <f>VLOOKUP('full data'!$A215, Sheet11!$A$2:$AF$799, MATCH('full data'!AH$1, Sheet11!$A$1:$AF$1, 0), FALSE)</f>
        <v>1.773260191862174E-3</v>
      </c>
      <c r="AI215" s="2">
        <f t="shared" si="3"/>
        <v>0.43801111739959953</v>
      </c>
      <c r="AJ215" s="2">
        <f>AH215/SUMIFS($AH$2:$AH$799, $B$2:$B$799, B215)</f>
        <v>8.6944964156416627E-4</v>
      </c>
      <c r="AK215">
        <f>IF(AJ215=_xlfn.MAXIFS($AJ$2:$AJ$799, $B$2:$B$799, B215, $AA$2:$AA$799, AA215), 1, 0)</f>
        <v>0</v>
      </c>
      <c r="AL215" s="2">
        <f>AJ215-AI215</f>
        <v>-0.43714166775803537</v>
      </c>
      <c r="AM215">
        <f>IF(AK215=AE215, 1, 0)</f>
        <v>0</v>
      </c>
    </row>
    <row r="216" spans="1:39" hidden="1" x14ac:dyDescent="0.45">
      <c r="A216" t="s">
        <v>669</v>
      </c>
      <c r="B216">
        <v>2018</v>
      </c>
      <c r="C216" t="s">
        <v>60</v>
      </c>
      <c r="D216" t="str">
        <f>VLOOKUP(C216, ids!$A$2:$B$37,2,FALSE)</f>
        <v>Denver Broncos</v>
      </c>
      <c r="E216">
        <f>VLOOKUP('full data'!$A216, Sheet11!$A$2:$AF$799, MATCH('full data'!E$1, Sheet11!$A$1:$AF$1, 0), FALSE)</f>
        <v>16</v>
      </c>
      <c r="F216">
        <f>VLOOKUP('full data'!$A216, Sheet11!$A$2:$AF$799, MATCH('full data'!F$1, Sheet11!$A$1:$AF$1, 0), FALSE)</f>
        <v>-0.91809655792673739</v>
      </c>
      <c r="G216">
        <f>VLOOKUP('full data'!$A216, Sheet11!$A$2:$AF$799, MATCH('full data'!G$1, Sheet11!$A$1:$AF$1, 0), FALSE)</f>
        <v>-7.8115878271534475E-2</v>
      </c>
      <c r="H216">
        <f>VLOOKUP('full data'!$A216, Sheet11!$A$2:$AF$799, MATCH('full data'!H$1, Sheet11!$A$1:$AF$1, 0), FALSE)</f>
        <v>3.2681328430660468</v>
      </c>
      <c r="I216">
        <f>VLOOKUP('full data'!$A216, Sheet11!$A$2:$AF$799, MATCH('full data'!I$1, Sheet11!$A$1:$AF$1, 0), FALSE)</f>
        <v>61.5625</v>
      </c>
      <c r="J216">
        <f>VLOOKUP('full data'!$A216, Sheet11!$A$2:$AF$799, MATCH('full data'!J$1, Sheet11!$A$1:$AF$1, 0), FALSE)</f>
        <v>0.8</v>
      </c>
      <c r="K216">
        <f>VLOOKUP('full data'!$A216, Sheet11!$A$2:$AF$799, MATCH('full data'!K$1, Sheet11!$A$1:$AF$1, 0), FALSE)</f>
        <v>-14.6875</v>
      </c>
      <c r="L216">
        <f>VLOOKUP('full data'!$A216, Sheet11!$A$2:$AF$799, MATCH('full data'!L$1, Sheet11!$A$1:$AF$1, 0), FALSE)</f>
        <v>0.9375</v>
      </c>
      <c r="M216">
        <f>VLOOKUP('full data'!$A216, Sheet11!$A$2:$AF$799, MATCH('full data'!M$1, Sheet11!$A$1:$AF$1, 0), FALSE)</f>
        <v>0.625</v>
      </c>
      <c r="N216">
        <f>VLOOKUP('full data'!$A216, Sheet11!$A$2:$AF$799, MATCH('full data'!N$1, Sheet11!$A$1:$AF$1, 0), FALSE)</f>
        <v>1.0625</v>
      </c>
      <c r="O216">
        <f>VLOOKUP('full data'!$A216, Sheet11!$A$2:$AF$799, MATCH('full data'!O$1, Sheet11!$A$1:$AF$1, 0), FALSE)</f>
        <v>18.4375</v>
      </c>
      <c r="P216">
        <f>VLOOKUP('full data'!$A216, Sheet11!$A$2:$AF$799, MATCH('full data'!P$1, Sheet11!$A$1:$AF$1, 0), FALSE)</f>
        <v>1.125</v>
      </c>
      <c r="Q216">
        <f>VLOOKUP('full data'!$A216, Sheet11!$A$2:$AF$799, MATCH('full data'!Q$1, Sheet11!$A$1:$AF$1, 0), FALSE)</f>
        <v>1.6875</v>
      </c>
      <c r="R216">
        <f>VLOOKUP('full data'!$A216, Sheet11!$A$2:$AF$799, MATCH('full data'!R$1, Sheet11!$A$1:$AF$1, 0), FALSE)</f>
        <v>6</v>
      </c>
      <c r="S216">
        <f>VLOOKUP('full data'!$A216, Sheet11!$A$2:$AF$799, MATCH('full data'!S$1, Sheet11!$A$1:$AF$1, 0), FALSE)</f>
        <v>10</v>
      </c>
      <c r="T216">
        <f>VLOOKUP('full data'!$A216, Sheet11!$A$2:$AF$799, MATCH('full data'!T$1, Sheet11!$A$1:$AF$1, 0), FALSE)</f>
        <v>0</v>
      </c>
      <c r="U216">
        <f>VLOOKUP('full data'!$A216, Sheet11!$A$2:$AF$799, MATCH('full data'!U$1, Sheet11!$A$1:$AF$1, 0), FALSE)</f>
        <v>0.375</v>
      </c>
      <c r="V216">
        <f>VLOOKUP('full data'!$A216, Sheet11!$A$2:$AF$799, MATCH('full data'!V$1, Sheet11!$A$1:$AF$1, 0), FALSE)</f>
        <v>0.46354166666666669</v>
      </c>
      <c r="W216">
        <f>VLOOKUP('full data'!$A216, Sheet11!$A$2:$AF$799, MATCH('full data'!W$1, Sheet11!$A$1:$AF$1, 0), FALSE)</f>
        <v>0.5234375</v>
      </c>
      <c r="X216" t="str">
        <f>VLOOKUP('full data'!$A216, Sheet11!$A$2:$AF$799, MATCH('full data'!X$1, Sheet11!$A$1:$AF$1, 0), FALSE)</f>
        <v>0</v>
      </c>
      <c r="Y216">
        <f>VLOOKUP('full data'!$A216, Sheet11!$A$2:$AF$799, MATCH('full data'!Y$1, Sheet11!$A$1:$AF$1, 0), FALSE)</f>
        <v>3</v>
      </c>
      <c r="Z216" t="str">
        <f>VLOOKUP('full data'!$A216, Sheet11!$A$2:$AF$799, MATCH('full data'!Z$1, Sheet11!$A$1:$AF$1, 0), FALSE)</f>
        <v>AFC West</v>
      </c>
      <c r="AA216" t="s">
        <v>891</v>
      </c>
      <c r="AB216">
        <f>VLOOKUP('full data'!$A216, Sheet11!$A$2:$AF$799, MATCH('full data'!AB$1, Sheet11!$A$1:$AF$1, 0), FALSE)</f>
        <v>0.18965517241379309</v>
      </c>
      <c r="AC216">
        <f>VLOOKUP('full data'!$A216, Sheet11!$A$2:$AF$799, MATCH('full data'!AC$1, Sheet11!$A$1:$AF$1, 0), FALSE)</f>
        <v>0.22448979591836729</v>
      </c>
      <c r="AD216" t="str">
        <f>VLOOKUP('full data'!$A216, Sheet11!$A$2:$AF$799, MATCH('full data'!AD$1, Sheet11!$A$1:$AF$1, 0), FALSE)</f>
        <v>0</v>
      </c>
      <c r="AE216" t="str">
        <f>VLOOKUP('full data'!$A216, Sheet11!$A$2:$AF$799, MATCH('full data'!AE$1, Sheet11!$A$1:$AF$1, 0), FALSE)</f>
        <v>0</v>
      </c>
      <c r="AF216">
        <f>VLOOKUP('full data'!$A216, Sheet11!$A$2:$AF$799, MATCH('full data'!AF$1, Sheet11!$A$1:$AF$1, 0), FALSE)</f>
        <v>0.1875</v>
      </c>
      <c r="AG216">
        <f>VLOOKUP('full data'!$A216, Sheet11!$A$2:$AF$799, MATCH('full data'!AG$1, Sheet11!$A$1:$AF$1, 0), FALSE)</f>
        <v>0.5</v>
      </c>
      <c r="AH216" s="3">
        <f>VLOOKUP('full data'!$A216, Sheet11!$A$2:$AF$799, MATCH('full data'!AH$1, Sheet11!$A$1:$AF$1, 0), FALSE)</f>
        <v>1.6500468318143731E-3</v>
      </c>
      <c r="AI216" s="2">
        <f t="shared" si="3"/>
        <v>0.20646979213017499</v>
      </c>
      <c r="AJ216" s="2">
        <f>AH216/SUMIFS($AH$2:$AH$799, $B$2:$B$799, B216)</f>
        <v>8.0903672967390524E-4</v>
      </c>
      <c r="AK216">
        <f>IF(AJ216=_xlfn.MAXIFS($AJ$2:$AJ$799, $B$2:$B$799, B216, $AA$2:$AA$799, AA216), 1, 0)</f>
        <v>0</v>
      </c>
      <c r="AL216" s="2">
        <f>AJ216-AI216</f>
        <v>-0.20566075540050108</v>
      </c>
      <c r="AM216">
        <f>IF(AK216=AE216, 1, 0)</f>
        <v>0</v>
      </c>
    </row>
    <row r="217" spans="1:39" hidden="1" x14ac:dyDescent="0.45">
      <c r="A217" t="s">
        <v>663</v>
      </c>
      <c r="B217">
        <v>2018</v>
      </c>
      <c r="C217" t="s">
        <v>45</v>
      </c>
      <c r="D217" t="str">
        <f>VLOOKUP(C217, ids!$A$2:$B$37,2,FALSE)</f>
        <v>Buffalo Bills</v>
      </c>
      <c r="E217">
        <f>VLOOKUP('full data'!$A217, Sheet11!$A$2:$AF$799, MATCH('full data'!E$1, Sheet11!$A$1:$AF$1, 0), FALSE)</f>
        <v>16</v>
      </c>
      <c r="F217">
        <f>VLOOKUP('full data'!$A217, Sheet11!$A$2:$AF$799, MATCH('full data'!F$1, Sheet11!$A$1:$AF$1, 0), FALSE)</f>
        <v>-6.9605310973405512</v>
      </c>
      <c r="G217">
        <f>VLOOKUP('full data'!$A217, Sheet11!$A$2:$AF$799, MATCH('full data'!G$1, Sheet11!$A$1:$AF$1, 0), FALSE)</f>
        <v>-1.7647184996784799</v>
      </c>
      <c r="H217">
        <f>VLOOKUP('full data'!$A217, Sheet11!$A$2:$AF$799, MATCH('full data'!H$1, Sheet11!$A$1:$AF$1, 0), FALSE)</f>
        <v>-2.7309785229815229</v>
      </c>
      <c r="I217">
        <f>VLOOKUP('full data'!$A217, Sheet11!$A$2:$AF$799, MATCH('full data'!I$1, Sheet11!$A$1:$AF$1, 0), FALSE)</f>
        <v>62</v>
      </c>
      <c r="J217">
        <f>VLOOKUP('full data'!$A217, Sheet11!$A$2:$AF$799, MATCH('full data'!J$1, Sheet11!$A$1:$AF$1, 0), FALSE)</f>
        <v>0.7857142857142857</v>
      </c>
      <c r="K217">
        <f>VLOOKUP('full data'!$A217, Sheet11!$A$2:$AF$799, MATCH('full data'!K$1, Sheet11!$A$1:$AF$1, 0), FALSE)</f>
        <v>-18</v>
      </c>
      <c r="L217">
        <f>VLOOKUP('full data'!$A217, Sheet11!$A$2:$AF$799, MATCH('full data'!L$1, Sheet11!$A$1:$AF$1, 0), FALSE)</f>
        <v>1.4375</v>
      </c>
      <c r="M217">
        <f>VLOOKUP('full data'!$A217, Sheet11!$A$2:$AF$799, MATCH('full data'!M$1, Sheet11!$A$1:$AF$1, 0), FALSE)</f>
        <v>0.6875</v>
      </c>
      <c r="N217">
        <f>VLOOKUP('full data'!$A217, Sheet11!$A$2:$AF$799, MATCH('full data'!N$1, Sheet11!$A$1:$AF$1, 0), FALSE)</f>
        <v>1</v>
      </c>
      <c r="O217">
        <f>VLOOKUP('full data'!$A217, Sheet11!$A$2:$AF$799, MATCH('full data'!O$1, Sheet11!$A$1:$AF$1, 0), FALSE)</f>
        <v>13.5625</v>
      </c>
      <c r="P217">
        <f>VLOOKUP('full data'!$A217, Sheet11!$A$2:$AF$799, MATCH('full data'!P$1, Sheet11!$A$1:$AF$1, 0), FALSE)</f>
        <v>1.6875</v>
      </c>
      <c r="Q217">
        <f>VLOOKUP('full data'!$A217, Sheet11!$A$2:$AF$799, MATCH('full data'!Q$1, Sheet11!$A$1:$AF$1, 0), FALSE)</f>
        <v>1.6875</v>
      </c>
      <c r="R217">
        <f>VLOOKUP('full data'!$A217, Sheet11!$A$2:$AF$799, MATCH('full data'!R$1, Sheet11!$A$1:$AF$1, 0), FALSE)</f>
        <v>6</v>
      </c>
      <c r="S217">
        <f>VLOOKUP('full data'!$A217, Sheet11!$A$2:$AF$799, MATCH('full data'!S$1, Sheet11!$A$1:$AF$1, 0), FALSE)</f>
        <v>10</v>
      </c>
      <c r="T217">
        <f>VLOOKUP('full data'!$A217, Sheet11!$A$2:$AF$799, MATCH('full data'!T$1, Sheet11!$A$1:$AF$1, 0), FALSE)</f>
        <v>0</v>
      </c>
      <c r="U217">
        <f>VLOOKUP('full data'!$A217, Sheet11!$A$2:$AF$799, MATCH('full data'!U$1, Sheet11!$A$1:$AF$1, 0), FALSE)</f>
        <v>0.375</v>
      </c>
      <c r="V217">
        <f>VLOOKUP('full data'!$A217, Sheet11!$A$2:$AF$799, MATCH('full data'!V$1, Sheet11!$A$1:$AF$1, 0), FALSE)</f>
        <v>0.41145833333333331</v>
      </c>
      <c r="W217">
        <f>VLOOKUP('full data'!$A217, Sheet11!$A$2:$AF$799, MATCH('full data'!W$1, Sheet11!$A$1:$AF$1, 0), FALSE)</f>
        <v>0.5234375</v>
      </c>
      <c r="X217" t="str">
        <f>VLOOKUP('full data'!$A217, Sheet11!$A$2:$AF$799, MATCH('full data'!X$1, Sheet11!$A$1:$AF$1, 0), FALSE)</f>
        <v>0</v>
      </c>
      <c r="Y217">
        <f>VLOOKUP('full data'!$A217, Sheet11!$A$2:$AF$799, MATCH('full data'!Y$1, Sheet11!$A$1:$AF$1, 0), FALSE)</f>
        <v>3</v>
      </c>
      <c r="Z217" t="str">
        <f>VLOOKUP('full data'!$A217, Sheet11!$A$2:$AF$799, MATCH('full data'!Z$1, Sheet11!$A$1:$AF$1, 0), FALSE)</f>
        <v>AFC East</v>
      </c>
      <c r="AA217" t="s">
        <v>891</v>
      </c>
      <c r="AB217">
        <f>VLOOKUP('full data'!$A217, Sheet11!$A$2:$AF$799, MATCH('full data'!AB$1, Sheet11!$A$1:$AF$1, 0), FALSE)</f>
        <v>0.1785714285714286</v>
      </c>
      <c r="AC217">
        <f>VLOOKUP('full data'!$A217, Sheet11!$A$2:$AF$799, MATCH('full data'!AC$1, Sheet11!$A$1:$AF$1, 0), FALSE)</f>
        <v>0.1111111111111111</v>
      </c>
      <c r="AD217" t="str">
        <f>VLOOKUP('full data'!$A217, Sheet11!$A$2:$AF$799, MATCH('full data'!AD$1, Sheet11!$A$1:$AF$1, 0), FALSE)</f>
        <v>0</v>
      </c>
      <c r="AE217" t="str">
        <f>VLOOKUP('full data'!$A217, Sheet11!$A$2:$AF$799, MATCH('full data'!AE$1, Sheet11!$A$1:$AF$1, 0), FALSE)</f>
        <v>0</v>
      </c>
      <c r="AF217">
        <f>VLOOKUP('full data'!$A217, Sheet11!$A$2:$AF$799, MATCH('full data'!AF$1, Sheet11!$A$1:$AF$1, 0), FALSE)</f>
        <v>0.25</v>
      </c>
      <c r="AG217">
        <f>VLOOKUP('full data'!$A217, Sheet11!$A$2:$AF$799, MATCH('full data'!AG$1, Sheet11!$A$1:$AF$1, 0), FALSE)</f>
        <v>0.5</v>
      </c>
      <c r="AH217" s="3">
        <f>VLOOKUP('full data'!$A217, Sheet11!$A$2:$AF$799, MATCH('full data'!AH$1, Sheet11!$A$1:$AF$1, 0), FALSE)</f>
        <v>1.3753778066068951E-3</v>
      </c>
      <c r="AI217" s="2">
        <f t="shared" si="3"/>
        <v>0.20646979213017499</v>
      </c>
      <c r="AJ217" s="2">
        <f>AH217/SUMIFS($AH$2:$AH$799, $B$2:$B$799, B217)</f>
        <v>6.743633824621599E-4</v>
      </c>
      <c r="AK217">
        <f>IF(AJ217=_xlfn.MAXIFS($AJ$2:$AJ$799, $B$2:$B$799, B217, $AA$2:$AA$799, AA217), 1, 0)</f>
        <v>0</v>
      </c>
      <c r="AL217" s="2">
        <f>AJ217-AI217</f>
        <v>-0.20579542874771284</v>
      </c>
      <c r="AM217">
        <f>IF(AK217=AE217, 1, 0)</f>
        <v>0</v>
      </c>
    </row>
    <row r="218" spans="1:39" hidden="1" x14ac:dyDescent="0.45">
      <c r="A218" t="s">
        <v>683</v>
      </c>
      <c r="B218">
        <v>2018</v>
      </c>
      <c r="C218" t="s">
        <v>86</v>
      </c>
      <c r="D218" t="str">
        <f>VLOOKUP(C218, ids!$A$2:$B$37,2,FALSE)</f>
        <v>New York Giants</v>
      </c>
      <c r="E218">
        <f>VLOOKUP('full data'!$A218, Sheet11!$A$2:$AF$799, MATCH('full data'!E$1, Sheet11!$A$1:$AF$1, 0), FALSE)</f>
        <v>16</v>
      </c>
      <c r="F218">
        <f>VLOOKUP('full data'!$A218, Sheet11!$A$2:$AF$799, MATCH('full data'!F$1, Sheet11!$A$1:$AF$1, 0), FALSE)</f>
        <v>1.992151826100266</v>
      </c>
      <c r="G218">
        <f>VLOOKUP('full data'!$A218, Sheet11!$A$2:$AF$799, MATCH('full data'!G$1, Sheet11!$A$1:$AF$1, 0), FALSE)</f>
        <v>-0.55005336794635895</v>
      </c>
      <c r="H218">
        <f>VLOOKUP('full data'!$A218, Sheet11!$A$2:$AF$799, MATCH('full data'!H$1, Sheet11!$A$1:$AF$1, 0), FALSE)</f>
        <v>7.5574408086189138</v>
      </c>
      <c r="I218">
        <f>VLOOKUP('full data'!$A218, Sheet11!$A$2:$AF$799, MATCH('full data'!I$1, Sheet11!$A$1:$AF$1, 0), FALSE)</f>
        <v>59.4375</v>
      </c>
      <c r="J218">
        <f>VLOOKUP('full data'!$A218, Sheet11!$A$2:$AF$799, MATCH('full data'!J$1, Sheet11!$A$1:$AF$1, 0), FALSE)</f>
        <v>0.96969696969696972</v>
      </c>
      <c r="K218">
        <f>VLOOKUP('full data'!$A218, Sheet11!$A$2:$AF$799, MATCH('full data'!K$1, Sheet11!$A$1:$AF$1, 0), FALSE)</f>
        <v>-22.375</v>
      </c>
      <c r="L218">
        <f>VLOOKUP('full data'!$A218, Sheet11!$A$2:$AF$799, MATCH('full data'!L$1, Sheet11!$A$1:$AF$1, 0), FALSE)</f>
        <v>0.75</v>
      </c>
      <c r="M218">
        <f>VLOOKUP('full data'!$A218, Sheet11!$A$2:$AF$799, MATCH('full data'!M$1, Sheet11!$A$1:$AF$1, 0), FALSE)</f>
        <v>0.3125</v>
      </c>
      <c r="N218">
        <f>VLOOKUP('full data'!$A218, Sheet11!$A$2:$AF$799, MATCH('full data'!N$1, Sheet11!$A$1:$AF$1, 0), FALSE)</f>
        <v>1</v>
      </c>
      <c r="O218">
        <f>VLOOKUP('full data'!$A218, Sheet11!$A$2:$AF$799, MATCH('full data'!O$1, Sheet11!$A$1:$AF$1, 0), FALSE)</f>
        <v>11.5625</v>
      </c>
      <c r="P218">
        <f>VLOOKUP('full data'!$A218, Sheet11!$A$2:$AF$799, MATCH('full data'!P$1, Sheet11!$A$1:$AF$1, 0), FALSE)</f>
        <v>1</v>
      </c>
      <c r="Q218">
        <f>VLOOKUP('full data'!$A218, Sheet11!$A$2:$AF$799, MATCH('full data'!Q$1, Sheet11!$A$1:$AF$1, 0), FALSE)</f>
        <v>1.3125</v>
      </c>
      <c r="R218">
        <f>VLOOKUP('full data'!$A218, Sheet11!$A$2:$AF$799, MATCH('full data'!R$1, Sheet11!$A$1:$AF$1, 0), FALSE)</f>
        <v>5</v>
      </c>
      <c r="S218">
        <f>VLOOKUP('full data'!$A218, Sheet11!$A$2:$AF$799, MATCH('full data'!S$1, Sheet11!$A$1:$AF$1, 0), FALSE)</f>
        <v>11</v>
      </c>
      <c r="T218">
        <f>VLOOKUP('full data'!$A218, Sheet11!$A$2:$AF$799, MATCH('full data'!T$1, Sheet11!$A$1:$AF$1, 0), FALSE)</f>
        <v>0</v>
      </c>
      <c r="U218">
        <f>VLOOKUP('full data'!$A218, Sheet11!$A$2:$AF$799, MATCH('full data'!U$1, Sheet11!$A$1:$AF$1, 0), FALSE)</f>
        <v>0.3125</v>
      </c>
      <c r="V218">
        <f>VLOOKUP('full data'!$A218, Sheet11!$A$2:$AF$799, MATCH('full data'!V$1, Sheet11!$A$1:$AF$1, 0), FALSE)</f>
        <v>0.48749999999999999</v>
      </c>
      <c r="W218">
        <f>VLOOKUP('full data'!$A218, Sheet11!$A$2:$AF$799, MATCH('full data'!W$1, Sheet11!$A$1:$AF$1, 0), FALSE)</f>
        <v>0.52734375</v>
      </c>
      <c r="X218" t="str">
        <f>VLOOKUP('full data'!$A218, Sheet11!$A$2:$AF$799, MATCH('full data'!X$1, Sheet11!$A$1:$AF$1, 0), FALSE)</f>
        <v>0</v>
      </c>
      <c r="Y218">
        <f>VLOOKUP('full data'!$A218, Sheet11!$A$2:$AF$799, MATCH('full data'!Y$1, Sheet11!$A$1:$AF$1, 0), FALSE)</f>
        <v>4</v>
      </c>
      <c r="Z218" t="str">
        <f>VLOOKUP('full data'!$A218, Sheet11!$A$2:$AF$799, MATCH('full data'!Z$1, Sheet11!$A$1:$AF$1, 0), FALSE)</f>
        <v>NFC East</v>
      </c>
      <c r="AA218" t="s">
        <v>892</v>
      </c>
      <c r="AB218">
        <f>VLOOKUP('full data'!$A218, Sheet11!$A$2:$AF$799, MATCH('full data'!AB$1, Sheet11!$A$1:$AF$1, 0), FALSE)</f>
        <v>0.25925925925925919</v>
      </c>
      <c r="AC218">
        <f>VLOOKUP('full data'!$A218, Sheet11!$A$2:$AF$799, MATCH('full data'!AC$1, Sheet11!$A$1:$AF$1, 0), FALSE)</f>
        <v>0.39285714285714279</v>
      </c>
      <c r="AD218" t="str">
        <f>VLOOKUP('full data'!$A218, Sheet11!$A$2:$AF$799, MATCH('full data'!AD$1, Sheet11!$A$1:$AF$1, 0), FALSE)</f>
        <v>0</v>
      </c>
      <c r="AE218" t="str">
        <f>VLOOKUP('full data'!$A218, Sheet11!$A$2:$AF$799, MATCH('full data'!AE$1, Sheet11!$A$1:$AF$1, 0), FALSE)</f>
        <v>0</v>
      </c>
      <c r="AF218">
        <f>VLOOKUP('full data'!$A218, Sheet11!$A$2:$AF$799, MATCH('full data'!AF$1, Sheet11!$A$1:$AF$1, 0), FALSE)</f>
        <v>0.25</v>
      </c>
      <c r="AG218">
        <f>VLOOKUP('full data'!$A218, Sheet11!$A$2:$AF$799, MATCH('full data'!AG$1, Sheet11!$A$1:$AF$1, 0), FALSE)</f>
        <v>0.5</v>
      </c>
      <c r="AH218" s="3">
        <f>VLOOKUP('full data'!$A218, Sheet11!$A$2:$AF$799, MATCH('full data'!AH$1, Sheet11!$A$1:$AF$1, 0), FALSE)</f>
        <v>1.246021404421377E-3</v>
      </c>
      <c r="AI218" s="2">
        <f t="shared" si="3"/>
        <v>0.43801111739959953</v>
      </c>
      <c r="AJ218" s="2">
        <f>AH218/SUMIFS($AH$2:$AH$799, $B$2:$B$799, B218)</f>
        <v>6.1093846713931562E-4</v>
      </c>
      <c r="AK218">
        <f>IF(AJ218=_xlfn.MAXIFS($AJ$2:$AJ$799, $B$2:$B$799, B218, $AA$2:$AA$799, AA218), 1, 0)</f>
        <v>0</v>
      </c>
      <c r="AL218" s="2">
        <f>AJ218-AI218</f>
        <v>-0.43740017893246019</v>
      </c>
      <c r="AM218">
        <f>IF(AK218=AE218, 1, 0)</f>
        <v>0</v>
      </c>
    </row>
    <row r="219" spans="1:39" hidden="1" x14ac:dyDescent="0.45">
      <c r="A219" t="s">
        <v>666</v>
      </c>
      <c r="B219">
        <v>2018</v>
      </c>
      <c r="C219" t="s">
        <v>53</v>
      </c>
      <c r="D219" t="str">
        <f>VLOOKUP(C219, ids!$A$2:$B$37,2,FALSE)</f>
        <v>Cincinnati Bengals</v>
      </c>
      <c r="E219">
        <f>VLOOKUP('full data'!$A219, Sheet11!$A$2:$AF$799, MATCH('full data'!E$1, Sheet11!$A$1:$AF$1, 0), FALSE)</f>
        <v>16</v>
      </c>
      <c r="F219">
        <f>VLOOKUP('full data'!$A219, Sheet11!$A$2:$AF$799, MATCH('full data'!F$1, Sheet11!$A$1:$AF$1, 0), FALSE)</f>
        <v>0.67601352381595647</v>
      </c>
      <c r="G219">
        <f>VLOOKUP('full data'!$A219, Sheet11!$A$2:$AF$799, MATCH('full data'!G$1, Sheet11!$A$1:$AF$1, 0), FALSE)</f>
        <v>-1.207634917152177</v>
      </c>
      <c r="H219">
        <f>VLOOKUP('full data'!$A219, Sheet11!$A$2:$AF$799, MATCH('full data'!H$1, Sheet11!$A$1:$AF$1, 0), FALSE)</f>
        <v>5.1607906501147278</v>
      </c>
      <c r="I219">
        <f>VLOOKUP('full data'!$A219, Sheet11!$A$2:$AF$799, MATCH('full data'!I$1, Sheet11!$A$1:$AF$1, 0), FALSE)</f>
        <v>59.8125</v>
      </c>
      <c r="J219">
        <f>VLOOKUP('full data'!$A219, Sheet11!$A$2:$AF$799, MATCH('full data'!J$1, Sheet11!$A$1:$AF$1, 0), FALSE)</f>
        <v>0.82608695652173914</v>
      </c>
      <c r="K219">
        <f>VLOOKUP('full data'!$A219, Sheet11!$A$2:$AF$799, MATCH('full data'!K$1, Sheet11!$A$1:$AF$1, 0), FALSE)</f>
        <v>-17.4375</v>
      </c>
      <c r="L219">
        <f>VLOOKUP('full data'!$A219, Sheet11!$A$2:$AF$799, MATCH('full data'!L$1, Sheet11!$A$1:$AF$1, 0), FALSE)</f>
        <v>0.8125</v>
      </c>
      <c r="M219">
        <f>VLOOKUP('full data'!$A219, Sheet11!$A$2:$AF$799, MATCH('full data'!M$1, Sheet11!$A$1:$AF$1, 0), FALSE)</f>
        <v>0.375</v>
      </c>
      <c r="N219">
        <f>VLOOKUP('full data'!$A219, Sheet11!$A$2:$AF$799, MATCH('full data'!N$1, Sheet11!$A$1:$AF$1, 0), FALSE)</f>
        <v>0.75</v>
      </c>
      <c r="O219">
        <f>VLOOKUP('full data'!$A219, Sheet11!$A$2:$AF$799, MATCH('full data'!O$1, Sheet11!$A$1:$AF$1, 0), FALSE)</f>
        <v>10.8125</v>
      </c>
      <c r="P219">
        <f>VLOOKUP('full data'!$A219, Sheet11!$A$2:$AF$799, MATCH('full data'!P$1, Sheet11!$A$1:$AF$1, 0), FALSE)</f>
        <v>0.875</v>
      </c>
      <c r="Q219">
        <f>VLOOKUP('full data'!$A219, Sheet11!$A$2:$AF$799, MATCH('full data'!Q$1, Sheet11!$A$1:$AF$1, 0), FALSE)</f>
        <v>1.125</v>
      </c>
      <c r="R219">
        <f>VLOOKUP('full data'!$A219, Sheet11!$A$2:$AF$799, MATCH('full data'!R$1, Sheet11!$A$1:$AF$1, 0), FALSE)</f>
        <v>6</v>
      </c>
      <c r="S219">
        <f>VLOOKUP('full data'!$A219, Sheet11!$A$2:$AF$799, MATCH('full data'!S$1, Sheet11!$A$1:$AF$1, 0), FALSE)</f>
        <v>10</v>
      </c>
      <c r="T219">
        <f>VLOOKUP('full data'!$A219, Sheet11!$A$2:$AF$799, MATCH('full data'!T$1, Sheet11!$A$1:$AF$1, 0), FALSE)</f>
        <v>0</v>
      </c>
      <c r="U219">
        <f>VLOOKUP('full data'!$A219, Sheet11!$A$2:$AF$799, MATCH('full data'!U$1, Sheet11!$A$1:$AF$1, 0), FALSE)</f>
        <v>0.375</v>
      </c>
      <c r="V219">
        <f>VLOOKUP('full data'!$A219, Sheet11!$A$2:$AF$799, MATCH('full data'!V$1, Sheet11!$A$1:$AF$1, 0), FALSE)</f>
        <v>0.44791666666666669</v>
      </c>
      <c r="W219">
        <f>VLOOKUP('full data'!$A219, Sheet11!$A$2:$AF$799, MATCH('full data'!W$1, Sheet11!$A$1:$AF$1, 0), FALSE)</f>
        <v>0.53515625</v>
      </c>
      <c r="X219" t="str">
        <f>VLOOKUP('full data'!$A219, Sheet11!$A$2:$AF$799, MATCH('full data'!X$1, Sheet11!$A$1:$AF$1, 0), FALSE)</f>
        <v>0</v>
      </c>
      <c r="Y219">
        <f>VLOOKUP('full data'!$A219, Sheet11!$A$2:$AF$799, MATCH('full data'!Y$1, Sheet11!$A$1:$AF$1, 0), FALSE)</f>
        <v>4</v>
      </c>
      <c r="Z219" t="str">
        <f>VLOOKUP('full data'!$A219, Sheet11!$A$2:$AF$799, MATCH('full data'!Z$1, Sheet11!$A$1:$AF$1, 0), FALSE)</f>
        <v>AFC North</v>
      </c>
      <c r="AA219" t="s">
        <v>891</v>
      </c>
      <c r="AB219">
        <f>VLOOKUP('full data'!$A219, Sheet11!$A$2:$AF$799, MATCH('full data'!AB$1, Sheet11!$A$1:$AF$1, 0), FALSE)</f>
        <v>0.16666666666666671</v>
      </c>
      <c r="AC219">
        <f>VLOOKUP('full data'!$A219, Sheet11!$A$2:$AF$799, MATCH('full data'!AC$1, Sheet11!$A$1:$AF$1, 0), FALSE)</f>
        <v>0.1851851851851852</v>
      </c>
      <c r="AD219" t="str">
        <f>VLOOKUP('full data'!$A219, Sheet11!$A$2:$AF$799, MATCH('full data'!AD$1, Sheet11!$A$1:$AF$1, 0), FALSE)</f>
        <v>0</v>
      </c>
      <c r="AE219" t="str">
        <f>VLOOKUP('full data'!$A219, Sheet11!$A$2:$AF$799, MATCH('full data'!AE$1, Sheet11!$A$1:$AF$1, 0), FALSE)</f>
        <v>0</v>
      </c>
      <c r="AF219">
        <f>VLOOKUP('full data'!$A219, Sheet11!$A$2:$AF$799, MATCH('full data'!AF$1, Sheet11!$A$1:$AF$1, 0), FALSE)</f>
        <v>6.25E-2</v>
      </c>
      <c r="AG219">
        <f>VLOOKUP('full data'!$A219, Sheet11!$A$2:$AF$799, MATCH('full data'!AG$1, Sheet11!$A$1:$AF$1, 0), FALSE)</f>
        <v>0.5</v>
      </c>
      <c r="AH219" s="3">
        <f>VLOOKUP('full data'!$A219, Sheet11!$A$2:$AF$799, MATCH('full data'!AH$1, Sheet11!$A$1:$AF$1, 0), FALSE)</f>
        <v>9.9850442046001066E-4</v>
      </c>
      <c r="AI219" s="2">
        <f t="shared" si="3"/>
        <v>0.20646979213017499</v>
      </c>
      <c r="AJ219" s="2">
        <f>AH219/SUMIFS($AH$2:$AH$799, $B$2:$B$799, B219)</f>
        <v>4.8957807458448177E-4</v>
      </c>
      <c r="AK219">
        <f>IF(AJ219=_xlfn.MAXIFS($AJ$2:$AJ$799, $B$2:$B$799, B219, $AA$2:$AA$799, AA219), 1, 0)</f>
        <v>0</v>
      </c>
      <c r="AL219" s="2">
        <f>AJ219-AI219</f>
        <v>-0.20598021405559053</v>
      </c>
      <c r="AM219">
        <f>IF(AK219=AE219, 1, 0)</f>
        <v>0</v>
      </c>
    </row>
    <row r="220" spans="1:39" hidden="1" x14ac:dyDescent="0.45">
      <c r="A220" t="s">
        <v>674</v>
      </c>
      <c r="B220">
        <v>2018</v>
      </c>
      <c r="C220" t="s">
        <v>72</v>
      </c>
      <c r="D220" t="str">
        <f>VLOOKUP(C220, ids!$A$2:$B$37,2,FALSE)</f>
        <v>Jacksonville Jaguars</v>
      </c>
      <c r="E220">
        <f>VLOOKUP('full data'!$A220, Sheet11!$A$2:$AF$799, MATCH('full data'!E$1, Sheet11!$A$1:$AF$1, 0), FALSE)</f>
        <v>16</v>
      </c>
      <c r="F220">
        <f>VLOOKUP('full data'!$A220, Sheet11!$A$2:$AF$799, MATCH('full data'!F$1, Sheet11!$A$1:$AF$1, 0), FALSE)</f>
        <v>-3.8648696213226201</v>
      </c>
      <c r="G220">
        <f>VLOOKUP('full data'!$A220, Sheet11!$A$2:$AF$799, MATCH('full data'!G$1, Sheet11!$A$1:$AF$1, 0), FALSE)</f>
        <v>-2.3947103507276108</v>
      </c>
      <c r="H220">
        <f>VLOOKUP('full data'!$A220, Sheet11!$A$2:$AF$799, MATCH('full data'!H$1, Sheet11!$A$1:$AF$1, 0), FALSE)</f>
        <v>0.72331399071374491</v>
      </c>
      <c r="I220">
        <f>VLOOKUP('full data'!$A220, Sheet11!$A$2:$AF$799, MATCH('full data'!I$1, Sheet11!$A$1:$AF$1, 0), FALSE)</f>
        <v>69.5</v>
      </c>
      <c r="J220">
        <f>VLOOKUP('full data'!$A220, Sheet11!$A$2:$AF$799, MATCH('full data'!J$1, Sheet11!$A$1:$AF$1, 0), FALSE)</f>
        <v>0.88461538461538458</v>
      </c>
      <c r="K220">
        <f>VLOOKUP('full data'!$A220, Sheet11!$A$2:$AF$799, MATCH('full data'!K$1, Sheet11!$A$1:$AF$1, 0), FALSE)</f>
        <v>-20.125</v>
      </c>
      <c r="L220">
        <f>VLOOKUP('full data'!$A220, Sheet11!$A$2:$AF$799, MATCH('full data'!L$1, Sheet11!$A$1:$AF$1, 0), FALSE)</f>
        <v>0.8125</v>
      </c>
      <c r="M220">
        <f>VLOOKUP('full data'!$A220, Sheet11!$A$2:$AF$799, MATCH('full data'!M$1, Sheet11!$A$1:$AF$1, 0), FALSE)</f>
        <v>0.375</v>
      </c>
      <c r="N220">
        <f>VLOOKUP('full data'!$A220, Sheet11!$A$2:$AF$799, MATCH('full data'!N$1, Sheet11!$A$1:$AF$1, 0), FALSE)</f>
        <v>0.6875</v>
      </c>
      <c r="O220">
        <f>VLOOKUP('full data'!$A220, Sheet11!$A$2:$AF$799, MATCH('full data'!O$1, Sheet11!$A$1:$AF$1, 0), FALSE)</f>
        <v>15.0625</v>
      </c>
      <c r="P220">
        <f>VLOOKUP('full data'!$A220, Sheet11!$A$2:$AF$799, MATCH('full data'!P$1, Sheet11!$A$1:$AF$1, 0), FALSE)</f>
        <v>1.375</v>
      </c>
      <c r="Q220">
        <f>VLOOKUP('full data'!$A220, Sheet11!$A$2:$AF$799, MATCH('full data'!Q$1, Sheet11!$A$1:$AF$1, 0), FALSE)</f>
        <v>1.0625</v>
      </c>
      <c r="R220">
        <f>VLOOKUP('full data'!$A220, Sheet11!$A$2:$AF$799, MATCH('full data'!R$1, Sheet11!$A$1:$AF$1, 0), FALSE)</f>
        <v>5</v>
      </c>
      <c r="S220">
        <f>VLOOKUP('full data'!$A220, Sheet11!$A$2:$AF$799, MATCH('full data'!S$1, Sheet11!$A$1:$AF$1, 0), FALSE)</f>
        <v>11</v>
      </c>
      <c r="T220">
        <f>VLOOKUP('full data'!$A220, Sheet11!$A$2:$AF$799, MATCH('full data'!T$1, Sheet11!$A$1:$AF$1, 0), FALSE)</f>
        <v>0</v>
      </c>
      <c r="U220">
        <f>VLOOKUP('full data'!$A220, Sheet11!$A$2:$AF$799, MATCH('full data'!U$1, Sheet11!$A$1:$AF$1, 0), FALSE)</f>
        <v>0.3125</v>
      </c>
      <c r="V220">
        <f>VLOOKUP('full data'!$A220, Sheet11!$A$2:$AF$799, MATCH('full data'!V$1, Sheet11!$A$1:$AF$1, 0), FALSE)</f>
        <v>0.46250000000000002</v>
      </c>
      <c r="W220">
        <f>VLOOKUP('full data'!$A220, Sheet11!$A$2:$AF$799, MATCH('full data'!W$1, Sheet11!$A$1:$AF$1, 0), FALSE)</f>
        <v>0.548828125</v>
      </c>
      <c r="X220" t="str">
        <f>VLOOKUP('full data'!$A220, Sheet11!$A$2:$AF$799, MATCH('full data'!X$1, Sheet11!$A$1:$AF$1, 0), FALSE)</f>
        <v>0</v>
      </c>
      <c r="Y220">
        <f>VLOOKUP('full data'!$A220, Sheet11!$A$2:$AF$799, MATCH('full data'!Y$1, Sheet11!$A$1:$AF$1, 0), FALSE)</f>
        <v>4</v>
      </c>
      <c r="Z220" t="str">
        <f>VLOOKUP('full data'!$A220, Sheet11!$A$2:$AF$799, MATCH('full data'!Z$1, Sheet11!$A$1:$AF$1, 0), FALSE)</f>
        <v>AFC South</v>
      </c>
      <c r="AA220" t="s">
        <v>891</v>
      </c>
      <c r="AB220">
        <f>VLOOKUP('full data'!$A220, Sheet11!$A$2:$AF$799, MATCH('full data'!AB$1, Sheet11!$A$1:$AF$1, 0), FALSE)</f>
        <v>0.16666666666666671</v>
      </c>
      <c r="AC220">
        <f>VLOOKUP('full data'!$A220, Sheet11!$A$2:$AF$799, MATCH('full data'!AC$1, Sheet11!$A$1:$AF$1, 0), FALSE)</f>
        <v>0.1875</v>
      </c>
      <c r="AD220" t="str">
        <f>VLOOKUP('full data'!$A220, Sheet11!$A$2:$AF$799, MATCH('full data'!AD$1, Sheet11!$A$1:$AF$1, 0), FALSE)</f>
        <v>0</v>
      </c>
      <c r="AE220" t="str">
        <f>VLOOKUP('full data'!$A220, Sheet11!$A$2:$AF$799, MATCH('full data'!AE$1, Sheet11!$A$1:$AF$1, 0), FALSE)</f>
        <v>0</v>
      </c>
      <c r="AF220">
        <f>VLOOKUP('full data'!$A220, Sheet11!$A$2:$AF$799, MATCH('full data'!AF$1, Sheet11!$A$1:$AF$1, 0), FALSE)</f>
        <v>0.5625</v>
      </c>
      <c r="AG220">
        <f>VLOOKUP('full data'!$A220, Sheet11!$A$2:$AF$799, MATCH('full data'!AG$1, Sheet11!$A$1:$AF$1, 0), FALSE)</f>
        <v>0.5</v>
      </c>
      <c r="AH220" s="3">
        <f>VLOOKUP('full data'!$A220, Sheet11!$A$2:$AF$799, MATCH('full data'!AH$1, Sheet11!$A$1:$AF$1, 0), FALSE)</f>
        <v>7.0376458912917801E-4</v>
      </c>
      <c r="AI220" s="2">
        <f t="shared" si="3"/>
        <v>0.20646979213017499</v>
      </c>
      <c r="AJ220" s="2">
        <f>AH220/SUMIFS($AH$2:$AH$799, $B$2:$B$799, B220)</f>
        <v>3.4506378284020905E-4</v>
      </c>
      <c r="AK220">
        <f>IF(AJ220=_xlfn.MAXIFS($AJ$2:$AJ$799, $B$2:$B$799, B220, $AA$2:$AA$799, AA220), 1, 0)</f>
        <v>0</v>
      </c>
      <c r="AL220" s="2">
        <f>AJ220-AI220</f>
        <v>-0.20612472834733478</v>
      </c>
      <c r="AM220">
        <f>IF(AK220=AE220, 1, 0)</f>
        <v>0</v>
      </c>
    </row>
    <row r="221" spans="1:39" hidden="1" x14ac:dyDescent="0.45">
      <c r="A221" t="s">
        <v>688</v>
      </c>
      <c r="B221">
        <v>2018</v>
      </c>
      <c r="C221" t="s">
        <v>100</v>
      </c>
      <c r="D221" t="str">
        <f>VLOOKUP(C221, ids!$A$2:$B$37,2,FALSE)</f>
        <v>San Francisco 49ers</v>
      </c>
      <c r="E221">
        <f>VLOOKUP('full data'!$A221, Sheet11!$A$2:$AF$799, MATCH('full data'!E$1, Sheet11!$A$1:$AF$1, 0), FALSE)</f>
        <v>16</v>
      </c>
      <c r="F221">
        <f>VLOOKUP('full data'!$A221, Sheet11!$A$2:$AF$799, MATCH('full data'!F$1, Sheet11!$A$1:$AF$1, 0), FALSE)</f>
        <v>0.34442753799995152</v>
      </c>
      <c r="G221">
        <f>VLOOKUP('full data'!$A221, Sheet11!$A$2:$AF$799, MATCH('full data'!G$1, Sheet11!$A$1:$AF$1, 0), FALSE)</f>
        <v>-3.1461117241886911</v>
      </c>
      <c r="H221">
        <f>VLOOKUP('full data'!$A221, Sheet11!$A$2:$AF$799, MATCH('full data'!H$1, Sheet11!$A$1:$AF$1, 0), FALSE)</f>
        <v>6.2809457185232729</v>
      </c>
      <c r="I221">
        <f>VLOOKUP('full data'!$A221, Sheet11!$A$2:$AF$799, MATCH('full data'!I$1, Sheet11!$A$1:$AF$1, 0), FALSE)</f>
        <v>61.375</v>
      </c>
      <c r="J221">
        <f>VLOOKUP('full data'!$A221, Sheet11!$A$2:$AF$799, MATCH('full data'!J$1, Sheet11!$A$1:$AF$1, 0), FALSE)</f>
        <v>0.97058823529411764</v>
      </c>
      <c r="K221">
        <f>VLOOKUP('full data'!$A221, Sheet11!$A$2:$AF$799, MATCH('full data'!K$1, Sheet11!$A$1:$AF$1, 0), FALSE)</f>
        <v>-23.75</v>
      </c>
      <c r="L221">
        <f>VLOOKUP('full data'!$A221, Sheet11!$A$2:$AF$799, MATCH('full data'!L$1, Sheet11!$A$1:$AF$1, 0), FALSE)</f>
        <v>1.25</v>
      </c>
      <c r="M221">
        <f>VLOOKUP('full data'!$A221, Sheet11!$A$2:$AF$799, MATCH('full data'!M$1, Sheet11!$A$1:$AF$1, 0), FALSE)</f>
        <v>0.3125</v>
      </c>
      <c r="N221">
        <f>VLOOKUP('full data'!$A221, Sheet11!$A$2:$AF$799, MATCH('full data'!N$1, Sheet11!$A$1:$AF$1, 0), FALSE)</f>
        <v>0.125</v>
      </c>
      <c r="O221">
        <f>VLOOKUP('full data'!$A221, Sheet11!$A$2:$AF$799, MATCH('full data'!O$1, Sheet11!$A$1:$AF$1, 0), FALSE)</f>
        <v>13.8125</v>
      </c>
      <c r="P221">
        <f>VLOOKUP('full data'!$A221, Sheet11!$A$2:$AF$799, MATCH('full data'!P$1, Sheet11!$A$1:$AF$1, 0), FALSE)</f>
        <v>1.8125</v>
      </c>
      <c r="Q221">
        <f>VLOOKUP('full data'!$A221, Sheet11!$A$2:$AF$799, MATCH('full data'!Q$1, Sheet11!$A$1:$AF$1, 0), FALSE)</f>
        <v>0.4375</v>
      </c>
      <c r="R221">
        <f>VLOOKUP('full data'!$A221, Sheet11!$A$2:$AF$799, MATCH('full data'!R$1, Sheet11!$A$1:$AF$1, 0), FALSE)</f>
        <v>4</v>
      </c>
      <c r="S221">
        <f>VLOOKUP('full data'!$A221, Sheet11!$A$2:$AF$799, MATCH('full data'!S$1, Sheet11!$A$1:$AF$1, 0), FALSE)</f>
        <v>12</v>
      </c>
      <c r="T221">
        <f>VLOOKUP('full data'!$A221, Sheet11!$A$2:$AF$799, MATCH('full data'!T$1, Sheet11!$A$1:$AF$1, 0), FALSE)</f>
        <v>0</v>
      </c>
      <c r="U221">
        <f>VLOOKUP('full data'!$A221, Sheet11!$A$2:$AF$799, MATCH('full data'!U$1, Sheet11!$A$1:$AF$1, 0), FALSE)</f>
        <v>0.25</v>
      </c>
      <c r="V221">
        <f>VLOOKUP('full data'!$A221, Sheet11!$A$2:$AF$799, MATCH('full data'!V$1, Sheet11!$A$1:$AF$1, 0), FALSE)</f>
        <v>0.40625</v>
      </c>
      <c r="W221">
        <f>VLOOKUP('full data'!$A221, Sheet11!$A$2:$AF$799, MATCH('full data'!W$1, Sheet11!$A$1:$AF$1, 0), FALSE)</f>
        <v>0.50390625</v>
      </c>
      <c r="X221" t="str">
        <f>VLOOKUP('full data'!$A221, Sheet11!$A$2:$AF$799, MATCH('full data'!X$1, Sheet11!$A$1:$AF$1, 0), FALSE)</f>
        <v>0</v>
      </c>
      <c r="Y221">
        <f>VLOOKUP('full data'!$A221, Sheet11!$A$2:$AF$799, MATCH('full data'!Y$1, Sheet11!$A$1:$AF$1, 0), FALSE)</f>
        <v>3</v>
      </c>
      <c r="Z221" t="str">
        <f>VLOOKUP('full data'!$A221, Sheet11!$A$2:$AF$799, MATCH('full data'!Z$1, Sheet11!$A$1:$AF$1, 0), FALSE)</f>
        <v>NFC West</v>
      </c>
      <c r="AA221" t="s">
        <v>892</v>
      </c>
      <c r="AB221">
        <f>VLOOKUP('full data'!$A221, Sheet11!$A$2:$AF$799, MATCH('full data'!AB$1, Sheet11!$A$1:$AF$1, 0), FALSE)</f>
        <v>0.21153846153846151</v>
      </c>
      <c r="AC221">
        <f>VLOOKUP('full data'!$A221, Sheet11!$A$2:$AF$799, MATCH('full data'!AC$1, Sheet11!$A$1:$AF$1, 0), FALSE)</f>
        <v>0.25423728813559321</v>
      </c>
      <c r="AD221" t="str">
        <f>VLOOKUP('full data'!$A221, Sheet11!$A$2:$AF$799, MATCH('full data'!AD$1, Sheet11!$A$1:$AF$1, 0), FALSE)</f>
        <v>0</v>
      </c>
      <c r="AE221" t="str">
        <f>VLOOKUP('full data'!$A221, Sheet11!$A$2:$AF$799, MATCH('full data'!AE$1, Sheet11!$A$1:$AF$1, 0), FALSE)</f>
        <v>0</v>
      </c>
      <c r="AF221">
        <f>VLOOKUP('full data'!$A221, Sheet11!$A$2:$AF$799, MATCH('full data'!AF$1, Sheet11!$A$1:$AF$1, 0), FALSE)</f>
        <v>0.5625</v>
      </c>
      <c r="AG221">
        <f>VLOOKUP('full data'!$A221, Sheet11!$A$2:$AF$799, MATCH('full data'!AG$1, Sheet11!$A$1:$AF$1, 0), FALSE)</f>
        <v>0.5</v>
      </c>
      <c r="AH221" s="3">
        <f>VLOOKUP('full data'!$A221, Sheet11!$A$2:$AF$799, MATCH('full data'!AH$1, Sheet11!$A$1:$AF$1, 0), FALSE)</f>
        <v>4.9398597765624508E-4</v>
      </c>
      <c r="AI221" s="2">
        <f t="shared" si="3"/>
        <v>0.43801111739959953</v>
      </c>
      <c r="AJ221" s="2">
        <f>AH221/SUMIFS($AH$2:$AH$799, $B$2:$B$799, B221)</f>
        <v>2.4220694356191186E-4</v>
      </c>
      <c r="AK221">
        <f>IF(AJ221=_xlfn.MAXIFS($AJ$2:$AJ$799, $B$2:$B$799, B221, $AA$2:$AA$799, AA221), 1, 0)</f>
        <v>0</v>
      </c>
      <c r="AL221" s="2">
        <f>AJ221-AI221</f>
        <v>-0.43776891045603761</v>
      </c>
      <c r="AM221">
        <f>IF(AK221=AE221, 1, 0)</f>
        <v>0</v>
      </c>
    </row>
    <row r="222" spans="1:39" hidden="1" x14ac:dyDescent="0.45">
      <c r="A222" t="s">
        <v>689</v>
      </c>
      <c r="B222">
        <v>2018</v>
      </c>
      <c r="C222" t="s">
        <v>104</v>
      </c>
      <c r="D222" t="str">
        <f>VLOOKUP(C222, ids!$A$2:$B$37,2,FALSE)</f>
        <v>Tampa Bay Buccaneers</v>
      </c>
      <c r="E222">
        <f>VLOOKUP('full data'!$A222, Sheet11!$A$2:$AF$799, MATCH('full data'!E$1, Sheet11!$A$1:$AF$1, 0), FALSE)</f>
        <v>16</v>
      </c>
      <c r="F222">
        <f>VLOOKUP('full data'!$A222, Sheet11!$A$2:$AF$799, MATCH('full data'!F$1, Sheet11!$A$1:$AF$1, 0), FALSE)</f>
        <v>6.3383230296395228</v>
      </c>
      <c r="G222">
        <f>VLOOKUP('full data'!$A222, Sheet11!$A$2:$AF$799, MATCH('full data'!G$1, Sheet11!$A$1:$AF$1, 0), FALSE)</f>
        <v>-2.5050143213375669</v>
      </c>
      <c r="H222">
        <f>VLOOKUP('full data'!$A222, Sheet11!$A$2:$AF$799, MATCH('full data'!H$1, Sheet11!$A$1:$AF$1, 0), FALSE)</f>
        <v>9.706217468400153</v>
      </c>
      <c r="I222">
        <f>VLOOKUP('full data'!$A222, Sheet11!$A$2:$AF$799, MATCH('full data'!I$1, Sheet11!$A$1:$AF$1, 0), FALSE)</f>
        <v>60.9375</v>
      </c>
      <c r="J222">
        <f>VLOOKUP('full data'!$A222, Sheet11!$A$2:$AF$799, MATCH('full data'!J$1, Sheet11!$A$1:$AF$1, 0), FALSE)</f>
        <v>0.7407407407407407</v>
      </c>
      <c r="K222">
        <f>VLOOKUP('full data'!$A222, Sheet11!$A$2:$AF$799, MATCH('full data'!K$1, Sheet11!$A$1:$AF$1, 0), FALSE)</f>
        <v>-14.5625</v>
      </c>
      <c r="L222">
        <f>VLOOKUP('full data'!$A222, Sheet11!$A$2:$AF$799, MATCH('full data'!L$1, Sheet11!$A$1:$AF$1, 0), FALSE)</f>
        <v>1.625</v>
      </c>
      <c r="M222">
        <f>VLOOKUP('full data'!$A222, Sheet11!$A$2:$AF$799, MATCH('full data'!M$1, Sheet11!$A$1:$AF$1, 0), FALSE)</f>
        <v>0.5</v>
      </c>
      <c r="N222">
        <f>VLOOKUP('full data'!$A222, Sheet11!$A$2:$AF$799, MATCH('full data'!N$1, Sheet11!$A$1:$AF$1, 0), FALSE)</f>
        <v>0.5625</v>
      </c>
      <c r="O222">
        <f>VLOOKUP('full data'!$A222, Sheet11!$A$2:$AF$799, MATCH('full data'!O$1, Sheet11!$A$1:$AF$1, 0), FALSE)</f>
        <v>14.5</v>
      </c>
      <c r="P222">
        <f>VLOOKUP('full data'!$A222, Sheet11!$A$2:$AF$799, MATCH('full data'!P$1, Sheet11!$A$1:$AF$1, 0), FALSE)</f>
        <v>1.9375</v>
      </c>
      <c r="Q222">
        <f>VLOOKUP('full data'!$A222, Sheet11!$A$2:$AF$799, MATCH('full data'!Q$1, Sheet11!$A$1:$AF$1, 0), FALSE)</f>
        <v>1.0625</v>
      </c>
      <c r="R222">
        <f>VLOOKUP('full data'!$A222, Sheet11!$A$2:$AF$799, MATCH('full data'!R$1, Sheet11!$A$1:$AF$1, 0), FALSE)</f>
        <v>5</v>
      </c>
      <c r="S222">
        <f>VLOOKUP('full data'!$A222, Sheet11!$A$2:$AF$799, MATCH('full data'!S$1, Sheet11!$A$1:$AF$1, 0), FALSE)</f>
        <v>11</v>
      </c>
      <c r="T222">
        <f>VLOOKUP('full data'!$A222, Sheet11!$A$2:$AF$799, MATCH('full data'!T$1, Sheet11!$A$1:$AF$1, 0), FALSE)</f>
        <v>0</v>
      </c>
      <c r="U222">
        <f>VLOOKUP('full data'!$A222, Sheet11!$A$2:$AF$799, MATCH('full data'!U$1, Sheet11!$A$1:$AF$1, 0), FALSE)</f>
        <v>0.3125</v>
      </c>
      <c r="V222">
        <f>VLOOKUP('full data'!$A222, Sheet11!$A$2:$AF$799, MATCH('full data'!V$1, Sheet11!$A$1:$AF$1, 0), FALSE)</f>
        <v>0.50624999999999998</v>
      </c>
      <c r="W222">
        <f>VLOOKUP('full data'!$A222, Sheet11!$A$2:$AF$799, MATCH('full data'!W$1, Sheet11!$A$1:$AF$1, 0), FALSE)</f>
        <v>0.5234375</v>
      </c>
      <c r="X222" t="str">
        <f>VLOOKUP('full data'!$A222, Sheet11!$A$2:$AF$799, MATCH('full data'!X$1, Sheet11!$A$1:$AF$1, 0), FALSE)</f>
        <v>0</v>
      </c>
      <c r="Y222">
        <f>VLOOKUP('full data'!$A222, Sheet11!$A$2:$AF$799, MATCH('full data'!Y$1, Sheet11!$A$1:$AF$1, 0), FALSE)</f>
        <v>4</v>
      </c>
      <c r="Z222" t="str">
        <f>VLOOKUP('full data'!$A222, Sheet11!$A$2:$AF$799, MATCH('full data'!Z$1, Sheet11!$A$1:$AF$1, 0), FALSE)</f>
        <v>NFC South</v>
      </c>
      <c r="AA222" t="s">
        <v>892</v>
      </c>
      <c r="AB222">
        <f>VLOOKUP('full data'!$A222, Sheet11!$A$2:$AF$799, MATCH('full data'!AB$1, Sheet11!$A$1:$AF$1, 0), FALSE)</f>
        <v>0.16666666666666671</v>
      </c>
      <c r="AC222">
        <f>VLOOKUP('full data'!$A222, Sheet11!$A$2:$AF$799, MATCH('full data'!AC$1, Sheet11!$A$1:$AF$1, 0), FALSE)</f>
        <v>0.1714285714285714</v>
      </c>
      <c r="AD222" t="str">
        <f>VLOOKUP('full data'!$A222, Sheet11!$A$2:$AF$799, MATCH('full data'!AD$1, Sheet11!$A$1:$AF$1, 0), FALSE)</f>
        <v>0</v>
      </c>
      <c r="AE222" t="str">
        <f>VLOOKUP('full data'!$A222, Sheet11!$A$2:$AF$799, MATCH('full data'!AE$1, Sheet11!$A$1:$AF$1, 0), FALSE)</f>
        <v>0</v>
      </c>
      <c r="AF222">
        <f>VLOOKUP('full data'!$A222, Sheet11!$A$2:$AF$799, MATCH('full data'!AF$1, Sheet11!$A$1:$AF$1, 0), FALSE)</f>
        <v>0.3125</v>
      </c>
      <c r="AG222">
        <f>VLOOKUP('full data'!$A222, Sheet11!$A$2:$AF$799, MATCH('full data'!AG$1, Sheet11!$A$1:$AF$1, 0), FALSE)</f>
        <v>0.5</v>
      </c>
      <c r="AH222" s="3">
        <f>VLOOKUP('full data'!$A222, Sheet11!$A$2:$AF$799, MATCH('full data'!AH$1, Sheet11!$A$1:$AF$1, 0), FALSE)</f>
        <v>4.5041423307412489E-4</v>
      </c>
      <c r="AI222" s="2">
        <f t="shared" si="3"/>
        <v>0.43801111739959953</v>
      </c>
      <c r="AJ222" s="2">
        <f>AH222/SUMIFS($AH$2:$AH$799, $B$2:$B$799, B222)</f>
        <v>2.2084322159764285E-4</v>
      </c>
      <c r="AK222">
        <f>IF(AJ222=_xlfn.MAXIFS($AJ$2:$AJ$799, $B$2:$B$799, B222, $AA$2:$AA$799, AA222), 1, 0)</f>
        <v>0</v>
      </c>
      <c r="AL222" s="2">
        <f>AJ222-AI222</f>
        <v>-0.43779027417800187</v>
      </c>
      <c r="AM222">
        <f>IF(AK222=AE222, 1, 0)</f>
        <v>0</v>
      </c>
    </row>
    <row r="223" spans="1:39" hidden="1" x14ac:dyDescent="0.45">
      <c r="A223" t="s">
        <v>684</v>
      </c>
      <c r="B223">
        <v>2018</v>
      </c>
      <c r="C223" t="s">
        <v>88</v>
      </c>
      <c r="D223" t="str">
        <f>VLOOKUP(C223, ids!$A$2:$B$37,2,FALSE)</f>
        <v>New York Jets</v>
      </c>
      <c r="E223">
        <f>VLOOKUP('full data'!$A223, Sheet11!$A$2:$AF$799, MATCH('full data'!E$1, Sheet11!$A$1:$AF$1, 0), FALSE)</f>
        <v>16</v>
      </c>
      <c r="F223">
        <f>VLOOKUP('full data'!$A223, Sheet11!$A$2:$AF$799, MATCH('full data'!F$1, Sheet11!$A$1:$AF$1, 0), FALSE)</f>
        <v>-2.9065308120501698</v>
      </c>
      <c r="G223">
        <f>VLOOKUP('full data'!$A223, Sheet11!$A$2:$AF$799, MATCH('full data'!G$1, Sheet11!$A$1:$AF$1, 0), FALSE)</f>
        <v>-4.12284102244252</v>
      </c>
      <c r="H223">
        <f>VLOOKUP('full data'!$A223, Sheet11!$A$2:$AF$799, MATCH('full data'!H$1, Sheet11!$A$1:$AF$1, 0), FALSE)</f>
        <v>0.35296667947753529</v>
      </c>
      <c r="I223">
        <f>VLOOKUP('full data'!$A223, Sheet11!$A$2:$AF$799, MATCH('full data'!I$1, Sheet11!$A$1:$AF$1, 0), FALSE)</f>
        <v>59.25</v>
      </c>
      <c r="J223">
        <f>VLOOKUP('full data'!$A223, Sheet11!$A$2:$AF$799, MATCH('full data'!J$1, Sheet11!$A$1:$AF$1, 0), FALSE)</f>
        <v>0.91666666666666663</v>
      </c>
      <c r="K223">
        <f>VLOOKUP('full data'!$A223, Sheet11!$A$2:$AF$799, MATCH('full data'!K$1, Sheet11!$A$1:$AF$1, 0), FALSE)</f>
        <v>-14.9375</v>
      </c>
      <c r="L223">
        <f>VLOOKUP('full data'!$A223, Sheet11!$A$2:$AF$799, MATCH('full data'!L$1, Sheet11!$A$1:$AF$1, 0), FALSE)</f>
        <v>1.1875</v>
      </c>
      <c r="M223">
        <f>VLOOKUP('full data'!$A223, Sheet11!$A$2:$AF$799, MATCH('full data'!M$1, Sheet11!$A$1:$AF$1, 0), FALSE)</f>
        <v>0.4375</v>
      </c>
      <c r="N223">
        <f>VLOOKUP('full data'!$A223, Sheet11!$A$2:$AF$799, MATCH('full data'!N$1, Sheet11!$A$1:$AF$1, 0), FALSE)</f>
        <v>0.8125</v>
      </c>
      <c r="O223">
        <f>VLOOKUP('full data'!$A223, Sheet11!$A$2:$AF$799, MATCH('full data'!O$1, Sheet11!$A$1:$AF$1, 0), FALSE)</f>
        <v>18.3125</v>
      </c>
      <c r="P223">
        <f>VLOOKUP('full data'!$A223, Sheet11!$A$2:$AF$799, MATCH('full data'!P$1, Sheet11!$A$1:$AF$1, 0), FALSE)</f>
        <v>1.5625</v>
      </c>
      <c r="Q223">
        <f>VLOOKUP('full data'!$A223, Sheet11!$A$2:$AF$799, MATCH('full data'!Q$1, Sheet11!$A$1:$AF$1, 0), FALSE)</f>
        <v>1.25</v>
      </c>
      <c r="R223">
        <f>VLOOKUP('full data'!$A223, Sheet11!$A$2:$AF$799, MATCH('full data'!R$1, Sheet11!$A$1:$AF$1, 0), FALSE)</f>
        <v>4</v>
      </c>
      <c r="S223">
        <f>VLOOKUP('full data'!$A223, Sheet11!$A$2:$AF$799, MATCH('full data'!S$1, Sheet11!$A$1:$AF$1, 0), FALSE)</f>
        <v>12</v>
      </c>
      <c r="T223">
        <f>VLOOKUP('full data'!$A223, Sheet11!$A$2:$AF$799, MATCH('full data'!T$1, Sheet11!$A$1:$AF$1, 0), FALSE)</f>
        <v>0</v>
      </c>
      <c r="U223">
        <f>VLOOKUP('full data'!$A223, Sheet11!$A$2:$AF$799, MATCH('full data'!U$1, Sheet11!$A$1:$AF$1, 0), FALSE)</f>
        <v>0.25</v>
      </c>
      <c r="V223">
        <f>VLOOKUP('full data'!$A223, Sheet11!$A$2:$AF$799, MATCH('full data'!V$1, Sheet11!$A$1:$AF$1, 0), FALSE)</f>
        <v>0.4375</v>
      </c>
      <c r="W223">
        <f>VLOOKUP('full data'!$A223, Sheet11!$A$2:$AF$799, MATCH('full data'!W$1, Sheet11!$A$1:$AF$1, 0), FALSE)</f>
        <v>0.505859375</v>
      </c>
      <c r="X223" t="str">
        <f>VLOOKUP('full data'!$A223, Sheet11!$A$2:$AF$799, MATCH('full data'!X$1, Sheet11!$A$1:$AF$1, 0), FALSE)</f>
        <v>0</v>
      </c>
      <c r="Y223">
        <f>VLOOKUP('full data'!$A223, Sheet11!$A$2:$AF$799, MATCH('full data'!Y$1, Sheet11!$A$1:$AF$1, 0), FALSE)</f>
        <v>4</v>
      </c>
      <c r="Z223" t="str">
        <f>VLOOKUP('full data'!$A223, Sheet11!$A$2:$AF$799, MATCH('full data'!Z$1, Sheet11!$A$1:$AF$1, 0), FALSE)</f>
        <v>AFC East</v>
      </c>
      <c r="AA223" t="s">
        <v>891</v>
      </c>
      <c r="AB223">
        <f>VLOOKUP('full data'!$A223, Sheet11!$A$2:$AF$799, MATCH('full data'!AB$1, Sheet11!$A$1:$AF$1, 0), FALSE)</f>
        <v>0.16666666666666671</v>
      </c>
      <c r="AC223">
        <f>VLOOKUP('full data'!$A223, Sheet11!$A$2:$AF$799, MATCH('full data'!AC$1, Sheet11!$A$1:$AF$1, 0), FALSE)</f>
        <v>0.2</v>
      </c>
      <c r="AD223" t="str">
        <f>VLOOKUP('full data'!$A223, Sheet11!$A$2:$AF$799, MATCH('full data'!AD$1, Sheet11!$A$1:$AF$1, 0), FALSE)</f>
        <v>0</v>
      </c>
      <c r="AE223" t="str">
        <f>VLOOKUP('full data'!$A223, Sheet11!$A$2:$AF$799, MATCH('full data'!AE$1, Sheet11!$A$1:$AF$1, 0), FALSE)</f>
        <v>0</v>
      </c>
      <c r="AF223">
        <f>VLOOKUP('full data'!$A223, Sheet11!$A$2:$AF$799, MATCH('full data'!AF$1, Sheet11!$A$1:$AF$1, 0), FALSE)</f>
        <v>0.375</v>
      </c>
      <c r="AG223">
        <f>VLOOKUP('full data'!$A223, Sheet11!$A$2:$AF$799, MATCH('full data'!AG$1, Sheet11!$A$1:$AF$1, 0), FALSE)</f>
        <v>0.5</v>
      </c>
      <c r="AH223" s="3">
        <f>VLOOKUP('full data'!$A223, Sheet11!$A$2:$AF$799, MATCH('full data'!AH$1, Sheet11!$A$1:$AF$1, 0), FALSE)</f>
        <v>2.5986414295337858E-4</v>
      </c>
      <c r="AI223" s="2">
        <f t="shared" si="3"/>
        <v>0.20646979213017499</v>
      </c>
      <c r="AJ223" s="2">
        <f>AH223/SUMIFS($AH$2:$AH$799, $B$2:$B$799, B223)</f>
        <v>1.2741434504821687E-4</v>
      </c>
      <c r="AK223">
        <f>IF(AJ223=_xlfn.MAXIFS($AJ$2:$AJ$799, $B$2:$B$799, B223, $AA$2:$AA$799, AA223), 1, 0)</f>
        <v>0</v>
      </c>
      <c r="AL223" s="2">
        <f>AJ223-AI223</f>
        <v>-0.20634237778512679</v>
      </c>
      <c r="AM223">
        <f>IF(AK223=AE223, 1, 0)</f>
        <v>0</v>
      </c>
    </row>
    <row r="224" spans="1:39" hidden="1" x14ac:dyDescent="0.45">
      <c r="A224" t="s">
        <v>660</v>
      </c>
      <c r="B224">
        <v>2018</v>
      </c>
      <c r="C224" t="s">
        <v>33</v>
      </c>
      <c r="D224" t="str">
        <f>VLOOKUP(C224, ids!$A$2:$B$37,2,FALSE)</f>
        <v>Arizona Cardinals</v>
      </c>
      <c r="E224">
        <f>VLOOKUP('full data'!$A224, Sheet11!$A$2:$AF$799, MATCH('full data'!E$1, Sheet11!$A$1:$AF$1, 0), FALSE)</f>
        <v>16</v>
      </c>
      <c r="F224">
        <f>VLOOKUP('full data'!$A224, Sheet11!$A$2:$AF$799, MATCH('full data'!F$1, Sheet11!$A$1:$AF$1, 0), FALSE)</f>
        <v>-10.67665891477721</v>
      </c>
      <c r="G224">
        <f>VLOOKUP('full data'!$A224, Sheet11!$A$2:$AF$799, MATCH('full data'!G$1, Sheet11!$A$1:$AF$1, 0), FALSE)</f>
        <v>-3.4759498623173442</v>
      </c>
      <c r="H224">
        <f>VLOOKUP('full data'!$A224, Sheet11!$A$2:$AF$799, MATCH('full data'!H$1, Sheet11!$A$1:$AF$1, 0), FALSE)</f>
        <v>-3.6349425155588091</v>
      </c>
      <c r="I224">
        <f>VLOOKUP('full data'!$A224, Sheet11!$A$2:$AF$799, MATCH('full data'!I$1, Sheet11!$A$1:$AF$1, 0), FALSE)</f>
        <v>49.125</v>
      </c>
      <c r="J224">
        <f>VLOOKUP('full data'!$A224, Sheet11!$A$2:$AF$799, MATCH('full data'!J$1, Sheet11!$A$1:$AF$1, 0), FALSE)</f>
        <v>0.70588235294117652</v>
      </c>
      <c r="K224">
        <f>VLOOKUP('full data'!$A224, Sheet11!$A$2:$AF$799, MATCH('full data'!K$1, Sheet11!$A$1:$AF$1, 0), FALSE)</f>
        <v>-22.5625</v>
      </c>
      <c r="L224">
        <f>VLOOKUP('full data'!$A224, Sheet11!$A$2:$AF$799, MATCH('full data'!L$1, Sheet11!$A$1:$AF$1, 0), FALSE)</f>
        <v>1.125</v>
      </c>
      <c r="M224">
        <f>VLOOKUP('full data'!$A224, Sheet11!$A$2:$AF$799, MATCH('full data'!M$1, Sheet11!$A$1:$AF$1, 0), FALSE)</f>
        <v>0.5625</v>
      </c>
      <c r="N224">
        <f>VLOOKUP('full data'!$A224, Sheet11!$A$2:$AF$799, MATCH('full data'!N$1, Sheet11!$A$1:$AF$1, 0), FALSE)</f>
        <v>0.4375</v>
      </c>
      <c r="O224">
        <f>VLOOKUP('full data'!$A224, Sheet11!$A$2:$AF$799, MATCH('full data'!O$1, Sheet11!$A$1:$AF$1, 0), FALSE)</f>
        <v>20.8125</v>
      </c>
      <c r="P224">
        <f>VLOOKUP('full data'!$A224, Sheet11!$A$2:$AF$799, MATCH('full data'!P$1, Sheet11!$A$1:$AF$1, 0), FALSE)</f>
        <v>1.6875</v>
      </c>
      <c r="Q224">
        <f>VLOOKUP('full data'!$A224, Sheet11!$A$2:$AF$799, MATCH('full data'!Q$1, Sheet11!$A$1:$AF$1, 0), FALSE)</f>
        <v>1</v>
      </c>
      <c r="R224">
        <f>VLOOKUP('full data'!$A224, Sheet11!$A$2:$AF$799, MATCH('full data'!R$1, Sheet11!$A$1:$AF$1, 0), FALSE)</f>
        <v>3</v>
      </c>
      <c r="S224">
        <f>VLOOKUP('full data'!$A224, Sheet11!$A$2:$AF$799, MATCH('full data'!S$1, Sheet11!$A$1:$AF$1, 0), FALSE)</f>
        <v>13</v>
      </c>
      <c r="T224">
        <f>VLOOKUP('full data'!$A224, Sheet11!$A$2:$AF$799, MATCH('full data'!T$1, Sheet11!$A$1:$AF$1, 0), FALSE)</f>
        <v>0</v>
      </c>
      <c r="U224">
        <f>VLOOKUP('full data'!$A224, Sheet11!$A$2:$AF$799, MATCH('full data'!U$1, Sheet11!$A$1:$AF$1, 0), FALSE)</f>
        <v>0.1875</v>
      </c>
      <c r="V224">
        <f>VLOOKUP('full data'!$A224, Sheet11!$A$2:$AF$799, MATCH('full data'!V$1, Sheet11!$A$1:$AF$1, 0), FALSE)</f>
        <v>0.30208333333333331</v>
      </c>
      <c r="W224">
        <f>VLOOKUP('full data'!$A224, Sheet11!$A$2:$AF$799, MATCH('full data'!W$1, Sheet11!$A$1:$AF$1, 0), FALSE)</f>
        <v>0.52734375</v>
      </c>
      <c r="X224" t="str">
        <f>VLOOKUP('full data'!$A224, Sheet11!$A$2:$AF$799, MATCH('full data'!X$1, Sheet11!$A$1:$AF$1, 0), FALSE)</f>
        <v>0</v>
      </c>
      <c r="Y224">
        <f>VLOOKUP('full data'!$A224, Sheet11!$A$2:$AF$799, MATCH('full data'!Y$1, Sheet11!$A$1:$AF$1, 0), FALSE)</f>
        <v>4</v>
      </c>
      <c r="Z224" t="str">
        <f>VLOOKUP('full data'!$A224, Sheet11!$A$2:$AF$799, MATCH('full data'!Z$1, Sheet11!$A$1:$AF$1, 0), FALSE)</f>
        <v>NFC West</v>
      </c>
      <c r="AA224" t="s">
        <v>892</v>
      </c>
      <c r="AB224">
        <f>VLOOKUP('full data'!$A224, Sheet11!$A$2:$AF$799, MATCH('full data'!AB$1, Sheet11!$A$1:$AF$1, 0), FALSE)</f>
        <v>0.13043478260869559</v>
      </c>
      <c r="AC224">
        <f>VLOOKUP('full data'!$A224, Sheet11!$A$2:$AF$799, MATCH('full data'!AC$1, Sheet11!$A$1:$AF$1, 0), FALSE)</f>
        <v>0.19354838709677419</v>
      </c>
      <c r="AD224" t="str">
        <f>VLOOKUP('full data'!$A224, Sheet11!$A$2:$AF$799, MATCH('full data'!AD$1, Sheet11!$A$1:$AF$1, 0), FALSE)</f>
        <v>0</v>
      </c>
      <c r="AE224" t="str">
        <f>VLOOKUP('full data'!$A224, Sheet11!$A$2:$AF$799, MATCH('full data'!AE$1, Sheet11!$A$1:$AF$1, 0), FALSE)</f>
        <v>0</v>
      </c>
      <c r="AF224">
        <f>VLOOKUP('full data'!$A224, Sheet11!$A$2:$AF$799, MATCH('full data'!AF$1, Sheet11!$A$1:$AF$1, 0), FALSE)</f>
        <v>0.5625</v>
      </c>
      <c r="AG224">
        <f>VLOOKUP('full data'!$A224, Sheet11!$A$2:$AF$799, MATCH('full data'!AG$1, Sheet11!$A$1:$AF$1, 0), FALSE)</f>
        <v>0.5</v>
      </c>
      <c r="AH224" s="3">
        <f>VLOOKUP('full data'!$A224, Sheet11!$A$2:$AF$799, MATCH('full data'!AH$1, Sheet11!$A$1:$AF$1, 0), FALSE)</f>
        <v>1.795140335200053E-4</v>
      </c>
      <c r="AI224" s="2">
        <f t="shared" si="3"/>
        <v>0.43801111739959953</v>
      </c>
      <c r="AJ224" s="2">
        <f>AH224/SUMIFS($AH$2:$AH$799, $B$2:$B$799, B224)</f>
        <v>8.8017772471281799E-5</v>
      </c>
      <c r="AK224">
        <f>IF(AJ224=_xlfn.MAXIFS($AJ$2:$AJ$799, $B$2:$B$799, B224, $AA$2:$AA$799, AA224), 1, 0)</f>
        <v>0</v>
      </c>
      <c r="AL224" s="2">
        <f>AJ224-AI224</f>
        <v>-0.43792309962712822</v>
      </c>
      <c r="AM224">
        <f>IF(AK224=AE224, 1, 0)</f>
        <v>0</v>
      </c>
    </row>
    <row r="225" spans="1:39" hidden="1" x14ac:dyDescent="0.45">
      <c r="A225" t="s">
        <v>678</v>
      </c>
      <c r="B225">
        <v>2018</v>
      </c>
      <c r="C225" t="s">
        <v>230</v>
      </c>
      <c r="D225" t="str">
        <f>VLOOKUP(C225, ids!$A$2:$B$37,2,FALSE)</f>
        <v>Las Vegas Raiders</v>
      </c>
      <c r="E225">
        <f>VLOOKUP('full data'!$A225, Sheet11!$A$2:$AF$799, MATCH('full data'!E$1, Sheet11!$A$1:$AF$1, 0), FALSE)</f>
        <v>16</v>
      </c>
      <c r="F225">
        <f>VLOOKUP('full data'!$A225, Sheet11!$A$2:$AF$799, MATCH('full data'!F$1, Sheet11!$A$1:$AF$1, 0), FALSE)</f>
        <v>-0.17237985100445391</v>
      </c>
      <c r="G225">
        <f>VLOOKUP('full data'!$A225, Sheet11!$A$2:$AF$799, MATCH('full data'!G$1, Sheet11!$A$1:$AF$1, 0), FALSE)</f>
        <v>-3.1851775166254401</v>
      </c>
      <c r="H225">
        <f>VLOOKUP('full data'!$A225, Sheet11!$A$2:$AF$799, MATCH('full data'!H$1, Sheet11!$A$1:$AF$1, 0), FALSE)</f>
        <v>6.7027968060428673</v>
      </c>
      <c r="I225">
        <f>VLOOKUP('full data'!$A225, Sheet11!$A$2:$AF$799, MATCH('full data'!I$1, Sheet11!$A$1:$AF$1, 0), FALSE)</f>
        <v>60.3125</v>
      </c>
      <c r="J225">
        <f>VLOOKUP('full data'!$A225, Sheet11!$A$2:$AF$799, MATCH('full data'!J$1, Sheet11!$A$1:$AF$1, 0), FALSE)</f>
        <v>0.84375</v>
      </c>
      <c r="K225">
        <f>VLOOKUP('full data'!$A225, Sheet11!$A$2:$AF$799, MATCH('full data'!K$1, Sheet11!$A$1:$AF$1, 0), FALSE)</f>
        <v>-19.125</v>
      </c>
      <c r="L225">
        <f>VLOOKUP('full data'!$A225, Sheet11!$A$2:$AF$799, MATCH('full data'!L$1, Sheet11!$A$1:$AF$1, 0), FALSE)</f>
        <v>0.625</v>
      </c>
      <c r="M225">
        <f>VLOOKUP('full data'!$A225, Sheet11!$A$2:$AF$799, MATCH('full data'!M$1, Sheet11!$A$1:$AF$1, 0), FALSE)</f>
        <v>0.1875</v>
      </c>
      <c r="N225">
        <f>VLOOKUP('full data'!$A225, Sheet11!$A$2:$AF$799, MATCH('full data'!N$1, Sheet11!$A$1:$AF$1, 0), FALSE)</f>
        <v>0.875</v>
      </c>
      <c r="O225">
        <f>VLOOKUP('full data'!$A225, Sheet11!$A$2:$AF$799, MATCH('full data'!O$1, Sheet11!$A$1:$AF$1, 0), FALSE)</f>
        <v>5</v>
      </c>
      <c r="P225">
        <f>VLOOKUP('full data'!$A225, Sheet11!$A$2:$AF$799, MATCH('full data'!P$1, Sheet11!$A$1:$AF$1, 0), FALSE)</f>
        <v>1.4375</v>
      </c>
      <c r="Q225">
        <f>VLOOKUP('full data'!$A225, Sheet11!$A$2:$AF$799, MATCH('full data'!Q$1, Sheet11!$A$1:$AF$1, 0), FALSE)</f>
        <v>1.0625</v>
      </c>
      <c r="R225">
        <f>VLOOKUP('full data'!$A225, Sheet11!$A$2:$AF$799, MATCH('full data'!R$1, Sheet11!$A$1:$AF$1, 0), FALSE)</f>
        <v>4</v>
      </c>
      <c r="S225">
        <f>VLOOKUP('full data'!$A225, Sheet11!$A$2:$AF$799, MATCH('full data'!S$1, Sheet11!$A$1:$AF$1, 0), FALSE)</f>
        <v>12</v>
      </c>
      <c r="T225">
        <f>VLOOKUP('full data'!$A225, Sheet11!$A$2:$AF$799, MATCH('full data'!T$1, Sheet11!$A$1:$AF$1, 0), FALSE)</f>
        <v>0</v>
      </c>
      <c r="U225">
        <f>VLOOKUP('full data'!$A225, Sheet11!$A$2:$AF$799, MATCH('full data'!U$1, Sheet11!$A$1:$AF$1, 0), FALSE)</f>
        <v>0.25</v>
      </c>
      <c r="V225">
        <f>VLOOKUP('full data'!$A225, Sheet11!$A$2:$AF$799, MATCH('full data'!V$1, Sheet11!$A$1:$AF$1, 0), FALSE)</f>
        <v>0.40625</v>
      </c>
      <c r="W225">
        <f>VLOOKUP('full data'!$A225, Sheet11!$A$2:$AF$799, MATCH('full data'!W$1, Sheet11!$A$1:$AF$1, 0), FALSE)</f>
        <v>0.546875</v>
      </c>
      <c r="X225" t="str">
        <f>VLOOKUP('full data'!$A225, Sheet11!$A$2:$AF$799, MATCH('full data'!X$1, Sheet11!$A$1:$AF$1, 0), FALSE)</f>
        <v>0</v>
      </c>
      <c r="Y225">
        <f>VLOOKUP('full data'!$A225, Sheet11!$A$2:$AF$799, MATCH('full data'!Y$1, Sheet11!$A$1:$AF$1, 0), FALSE)</f>
        <v>4</v>
      </c>
      <c r="Z225" t="str">
        <f>VLOOKUP('full data'!$A225, Sheet11!$A$2:$AF$799, MATCH('full data'!Z$1, Sheet11!$A$1:$AF$1, 0), FALSE)</f>
        <v>AFC West</v>
      </c>
      <c r="AA225" t="s">
        <v>891</v>
      </c>
      <c r="AB225">
        <f>VLOOKUP('full data'!$A225, Sheet11!$A$2:$AF$799, MATCH('full data'!AB$1, Sheet11!$A$1:$AF$1, 0), FALSE)</f>
        <v>0.18867924528301891</v>
      </c>
      <c r="AC225">
        <f>VLOOKUP('full data'!$A225, Sheet11!$A$2:$AF$799, MATCH('full data'!AC$1, Sheet11!$A$1:$AF$1, 0), FALSE)</f>
        <v>0.22</v>
      </c>
      <c r="AD225" t="str">
        <f>VLOOKUP('full data'!$A225, Sheet11!$A$2:$AF$799, MATCH('full data'!AD$1, Sheet11!$A$1:$AF$1, 0), FALSE)</f>
        <v>0</v>
      </c>
      <c r="AE225" t="str">
        <f>VLOOKUP('full data'!$A225, Sheet11!$A$2:$AF$799, MATCH('full data'!AE$1, Sheet11!$A$1:$AF$1, 0), FALSE)</f>
        <v>0</v>
      </c>
      <c r="AF225">
        <f>VLOOKUP('full data'!$A225, Sheet11!$A$2:$AF$799, MATCH('full data'!AF$1, Sheet11!$A$1:$AF$1, 0), FALSE)</f>
        <v>0.8125</v>
      </c>
      <c r="AG225">
        <f>VLOOKUP('full data'!$A225, Sheet11!$A$2:$AF$799, MATCH('full data'!AG$1, Sheet11!$A$1:$AF$1, 0), FALSE)</f>
        <v>0.5</v>
      </c>
      <c r="AH225" s="3">
        <f>VLOOKUP('full data'!$A225, Sheet11!$A$2:$AF$799, MATCH('full data'!AH$1, Sheet11!$A$1:$AF$1, 0), FALSE)</f>
        <v>1.6036074596808959E-4</v>
      </c>
      <c r="AI225" s="2">
        <f t="shared" si="3"/>
        <v>0.20646979213017499</v>
      </c>
      <c r="AJ225" s="2">
        <f>AH225/SUMIFS($AH$2:$AH$799, $B$2:$B$799, B225)</f>
        <v>7.8626697730411034E-5</v>
      </c>
      <c r="AK225">
        <f>IF(AJ225=_xlfn.MAXIFS($AJ$2:$AJ$799, $B$2:$B$799, B225, $AA$2:$AA$799, AA225), 1, 0)</f>
        <v>0</v>
      </c>
      <c r="AL225" s="2">
        <f>AJ225-AI225</f>
        <v>-0.2063911654324446</v>
      </c>
      <c r="AM225">
        <f>IF(AK225=AE225, 1, 0)</f>
        <v>0</v>
      </c>
    </row>
    <row r="226" spans="1:39" x14ac:dyDescent="0.45">
      <c r="A226" t="s">
        <v>654</v>
      </c>
      <c r="B226">
        <v>2017</v>
      </c>
      <c r="C226" t="s">
        <v>94</v>
      </c>
      <c r="D226" t="str">
        <f>VLOOKUP(C226, ids!$A$2:$B$37,2,FALSE)</f>
        <v>Pittsburgh Steelers</v>
      </c>
      <c r="E226">
        <f>VLOOKUP('full data'!$A226, Sheet11!$A$2:$AF$799, MATCH('full data'!E$1, Sheet11!$A$1:$AF$1, 0), FALSE)</f>
        <v>16</v>
      </c>
      <c r="F226">
        <f>VLOOKUP('full data'!$A226, Sheet11!$A$2:$AF$799, MATCH('full data'!F$1, Sheet11!$A$1:$AF$1, 0), FALSE)</f>
        <v>5.4901679518470683</v>
      </c>
      <c r="G226">
        <f>VLOOKUP('full data'!$A226, Sheet11!$A$2:$AF$799, MATCH('full data'!G$1, Sheet11!$A$1:$AF$1, 0), FALSE)</f>
        <v>-2.3290617280377091</v>
      </c>
      <c r="H226">
        <f>VLOOKUP('full data'!$A226, Sheet11!$A$2:$AF$799, MATCH('full data'!H$1, Sheet11!$A$1:$AF$1, 0), FALSE)</f>
        <v>8.1537138357659646</v>
      </c>
      <c r="I226">
        <f>VLOOKUP('full data'!$A226, Sheet11!$A$2:$AF$799, MATCH('full data'!I$1, Sheet11!$A$1:$AF$1, 0), FALSE)</f>
        <v>56</v>
      </c>
      <c r="J226">
        <f>VLOOKUP('full data'!$A226, Sheet11!$A$2:$AF$799, MATCH('full data'!J$1, Sheet11!$A$1:$AF$1, 0), FALSE)</f>
        <v>0.92105263157894735</v>
      </c>
      <c r="K226">
        <f>VLOOKUP('full data'!$A226, Sheet11!$A$2:$AF$799, MATCH('full data'!K$1, Sheet11!$A$1:$AF$1, 0), FALSE)</f>
        <v>-9.625</v>
      </c>
      <c r="L226">
        <f>VLOOKUP('full data'!$A226, Sheet11!$A$2:$AF$799, MATCH('full data'!L$1, Sheet11!$A$1:$AF$1, 0), FALSE)</f>
        <v>0.9375</v>
      </c>
      <c r="M226">
        <f>VLOOKUP('full data'!$A226, Sheet11!$A$2:$AF$799, MATCH('full data'!M$1, Sheet11!$A$1:$AF$1, 0), FALSE)</f>
        <v>0.375</v>
      </c>
      <c r="N226">
        <f>VLOOKUP('full data'!$A226, Sheet11!$A$2:$AF$799, MATCH('full data'!N$1, Sheet11!$A$1:$AF$1, 0), FALSE)</f>
        <v>1</v>
      </c>
      <c r="O226">
        <f>VLOOKUP('full data'!$A226, Sheet11!$A$2:$AF$799, MATCH('full data'!O$1, Sheet11!$A$1:$AF$1, 0), FALSE)</f>
        <v>24.5625</v>
      </c>
      <c r="P226">
        <f>VLOOKUP('full data'!$A226, Sheet11!$A$2:$AF$799, MATCH('full data'!P$1, Sheet11!$A$1:$AF$1, 0), FALSE)</f>
        <v>1.1875</v>
      </c>
      <c r="Q226">
        <f>VLOOKUP('full data'!$A226, Sheet11!$A$2:$AF$799, MATCH('full data'!Q$1, Sheet11!$A$1:$AF$1, 0), FALSE)</f>
        <v>1.375</v>
      </c>
      <c r="R226">
        <f>VLOOKUP('full data'!$A226, Sheet11!$A$2:$AF$799, MATCH('full data'!R$1, Sheet11!$A$1:$AF$1, 0), FALSE)</f>
        <v>13</v>
      </c>
      <c r="S226">
        <f>VLOOKUP('full data'!$A226, Sheet11!$A$2:$AF$799, MATCH('full data'!S$1, Sheet11!$A$1:$AF$1, 0), FALSE)</f>
        <v>3</v>
      </c>
      <c r="T226">
        <f>VLOOKUP('full data'!$A226, Sheet11!$A$2:$AF$799, MATCH('full data'!T$1, Sheet11!$A$1:$AF$1, 0), FALSE)</f>
        <v>0</v>
      </c>
      <c r="U226">
        <f>VLOOKUP('full data'!$A226, Sheet11!$A$2:$AF$799, MATCH('full data'!U$1, Sheet11!$A$1:$AF$1, 0), FALSE)</f>
        <v>0.8125</v>
      </c>
      <c r="V226">
        <f>VLOOKUP('full data'!$A226, Sheet11!$A$2:$AF$799, MATCH('full data'!V$1, Sheet11!$A$1:$AF$1, 0), FALSE)</f>
        <v>0.42307692307692307</v>
      </c>
      <c r="W226">
        <f>VLOOKUP('full data'!$A226, Sheet11!$A$2:$AF$799, MATCH('full data'!W$1, Sheet11!$A$1:$AF$1, 0), FALSE)</f>
        <v>0.453125</v>
      </c>
      <c r="X226" t="str">
        <f>VLOOKUP('full data'!$A226, Sheet11!$A$2:$AF$799, MATCH('full data'!X$1, Sheet11!$A$1:$AF$1, 0), FALSE)</f>
        <v>2</v>
      </c>
      <c r="Y226">
        <f>VLOOKUP('full data'!$A226, Sheet11!$A$2:$AF$799, MATCH('full data'!Y$1, Sheet11!$A$1:$AF$1, 0), FALSE)</f>
        <v>1</v>
      </c>
      <c r="Z226" t="str">
        <f>VLOOKUP('full data'!$A226, Sheet11!$A$2:$AF$799, MATCH('full data'!Z$1, Sheet11!$A$1:$AF$1, 0), FALSE)</f>
        <v>AFC North</v>
      </c>
      <c r="AA226" t="s">
        <v>891</v>
      </c>
      <c r="AB226">
        <f>VLOOKUP('full data'!$A226, Sheet11!$A$2:$AF$799, MATCH('full data'!AB$1, Sheet11!$A$1:$AF$1, 0), FALSE)</f>
        <v>0.21839080459770119</v>
      </c>
      <c r="AC226">
        <f>VLOOKUP('full data'!$A226, Sheet11!$A$2:$AF$799, MATCH('full data'!AC$1, Sheet11!$A$1:$AF$1, 0), FALSE)</f>
        <v>0.24324324324324331</v>
      </c>
      <c r="AD226" t="str">
        <f>VLOOKUP('full data'!$A226, Sheet11!$A$2:$AF$799, MATCH('full data'!AD$1, Sheet11!$A$1:$AF$1, 0), FALSE)</f>
        <v>0</v>
      </c>
      <c r="AE226" t="str">
        <f>VLOOKUP('full data'!$A226, Sheet11!$A$2:$AF$799, MATCH('full data'!AE$1, Sheet11!$A$1:$AF$1, 0), FALSE)</f>
        <v>0</v>
      </c>
      <c r="AF226">
        <f>VLOOKUP('full data'!$A226, Sheet11!$A$2:$AF$799, MATCH('full data'!AF$1, Sheet11!$A$1:$AF$1, 0), FALSE)</f>
        <v>0.25</v>
      </c>
      <c r="AG226">
        <f>VLOOKUP('full data'!$A226, Sheet11!$A$2:$AF$799, MATCH('full data'!AG$1, Sheet11!$A$1:$AF$1, 0), FALSE)</f>
        <v>0.5</v>
      </c>
      <c r="AH226" s="3">
        <f>VLOOKUP('full data'!$A226, Sheet11!$A$2:$AF$799, MATCH('full data'!AH$1, Sheet11!$A$1:$AF$1, 0), FALSE)</f>
        <v>0.45021982416172163</v>
      </c>
      <c r="AI226" s="2">
        <f t="shared" si="3"/>
        <v>0.45021982416172163</v>
      </c>
      <c r="AJ226" s="2">
        <f>AH226/SUMIFS($AH$2:$AH$799, $B$2:$B$799, B226)</f>
        <v>0.21355148149830019</v>
      </c>
      <c r="AK226">
        <f>IF(AJ226=_xlfn.MAXIFS($AJ$2:$AJ$799, $B$2:$B$799, B226, $AA$2:$AA$799, AA226), 1, 0)</f>
        <v>1</v>
      </c>
      <c r="AL226" s="2">
        <f>AJ226-AI226</f>
        <v>-0.23666834266342143</v>
      </c>
      <c r="AM226">
        <f>IF(AK226=AE226, 1, 0)</f>
        <v>0</v>
      </c>
    </row>
    <row r="227" spans="1:39" x14ac:dyDescent="0.45">
      <c r="A227" t="s">
        <v>653</v>
      </c>
      <c r="B227">
        <v>2017</v>
      </c>
      <c r="C227" t="s">
        <v>92</v>
      </c>
      <c r="D227" t="str">
        <f>VLOOKUP(C227, ids!$A$2:$B$37,2,FALSE)</f>
        <v>Philadelphia Eagles</v>
      </c>
      <c r="E227">
        <f>VLOOKUP('full data'!$A227, Sheet11!$A$2:$AF$799, MATCH('full data'!E$1, Sheet11!$A$1:$AF$1, 0), FALSE)</f>
        <v>16</v>
      </c>
      <c r="F227">
        <f>VLOOKUP('full data'!$A227, Sheet11!$A$2:$AF$799, MATCH('full data'!F$1, Sheet11!$A$1:$AF$1, 0), FALSE)</f>
        <v>4.3751856314801838</v>
      </c>
      <c r="G227">
        <f>VLOOKUP('full data'!$A227, Sheet11!$A$2:$AF$799, MATCH('full data'!G$1, Sheet11!$A$1:$AF$1, 0), FALSE)</f>
        <v>-1.7204727456746809</v>
      </c>
      <c r="H227">
        <f>VLOOKUP('full data'!$A227, Sheet11!$A$2:$AF$799, MATCH('full data'!H$1, Sheet11!$A$1:$AF$1, 0), FALSE)</f>
        <v>8.8394023433991542</v>
      </c>
      <c r="I227">
        <f>VLOOKUP('full data'!$A227, Sheet11!$A$2:$AF$799, MATCH('full data'!I$1, Sheet11!$A$1:$AF$1, 0), FALSE)</f>
        <v>60.125</v>
      </c>
      <c r="J227">
        <f>VLOOKUP('full data'!$A227, Sheet11!$A$2:$AF$799, MATCH('full data'!J$1, Sheet11!$A$1:$AF$1, 0), FALSE)</f>
        <v>0.8529411764705882</v>
      </c>
      <c r="K227">
        <f>VLOOKUP('full data'!$A227, Sheet11!$A$2:$AF$799, MATCH('full data'!K$1, Sheet11!$A$1:$AF$1, 0), FALSE)</f>
        <v>-14.375</v>
      </c>
      <c r="L227">
        <f>VLOOKUP('full data'!$A227, Sheet11!$A$2:$AF$799, MATCH('full data'!L$1, Sheet11!$A$1:$AF$1, 0), FALSE)</f>
        <v>0.5625</v>
      </c>
      <c r="M227">
        <f>VLOOKUP('full data'!$A227, Sheet11!$A$2:$AF$799, MATCH('full data'!M$1, Sheet11!$A$1:$AF$1, 0), FALSE)</f>
        <v>0.6875</v>
      </c>
      <c r="N227">
        <f>VLOOKUP('full data'!$A227, Sheet11!$A$2:$AF$799, MATCH('full data'!N$1, Sheet11!$A$1:$AF$1, 0), FALSE)</f>
        <v>1.1875</v>
      </c>
      <c r="O227">
        <f>VLOOKUP('full data'!$A227, Sheet11!$A$2:$AF$799, MATCH('full data'!O$1, Sheet11!$A$1:$AF$1, 0), FALSE)</f>
        <v>15.375</v>
      </c>
      <c r="P227">
        <f>VLOOKUP('full data'!$A227, Sheet11!$A$2:$AF$799, MATCH('full data'!P$1, Sheet11!$A$1:$AF$1, 0), FALSE)</f>
        <v>1</v>
      </c>
      <c r="Q227">
        <f>VLOOKUP('full data'!$A227, Sheet11!$A$2:$AF$799, MATCH('full data'!Q$1, Sheet11!$A$1:$AF$1, 0), FALSE)</f>
        <v>1.875</v>
      </c>
      <c r="R227">
        <f>VLOOKUP('full data'!$A227, Sheet11!$A$2:$AF$799, MATCH('full data'!R$1, Sheet11!$A$1:$AF$1, 0), FALSE)</f>
        <v>13</v>
      </c>
      <c r="S227">
        <f>VLOOKUP('full data'!$A227, Sheet11!$A$2:$AF$799, MATCH('full data'!S$1, Sheet11!$A$1:$AF$1, 0), FALSE)</f>
        <v>3</v>
      </c>
      <c r="T227">
        <f>VLOOKUP('full data'!$A227, Sheet11!$A$2:$AF$799, MATCH('full data'!T$1, Sheet11!$A$1:$AF$1, 0), FALSE)</f>
        <v>0</v>
      </c>
      <c r="U227">
        <f>VLOOKUP('full data'!$A227, Sheet11!$A$2:$AF$799, MATCH('full data'!U$1, Sheet11!$A$1:$AF$1, 0), FALSE)</f>
        <v>0.8125</v>
      </c>
      <c r="V227">
        <f>VLOOKUP('full data'!$A227, Sheet11!$A$2:$AF$799, MATCH('full data'!V$1, Sheet11!$A$1:$AF$1, 0), FALSE)</f>
        <v>0.43269230769230771</v>
      </c>
      <c r="W227">
        <f>VLOOKUP('full data'!$A227, Sheet11!$A$2:$AF$799, MATCH('full data'!W$1, Sheet11!$A$1:$AF$1, 0), FALSE)</f>
        <v>0.4609375</v>
      </c>
      <c r="X227" t="str">
        <f>VLOOKUP('full data'!$A227, Sheet11!$A$2:$AF$799, MATCH('full data'!X$1, Sheet11!$A$1:$AF$1, 0), FALSE)</f>
        <v>1</v>
      </c>
      <c r="Y227">
        <f>VLOOKUP('full data'!$A227, Sheet11!$A$2:$AF$799, MATCH('full data'!Y$1, Sheet11!$A$1:$AF$1, 0), FALSE)</f>
        <v>1</v>
      </c>
      <c r="Z227" t="str">
        <f>VLOOKUP('full data'!$A227, Sheet11!$A$2:$AF$799, MATCH('full data'!Z$1, Sheet11!$A$1:$AF$1, 0), FALSE)</f>
        <v>NFC East</v>
      </c>
      <c r="AA227" t="s">
        <v>892</v>
      </c>
      <c r="AB227">
        <f>VLOOKUP('full data'!$A227, Sheet11!$A$2:$AF$799, MATCH('full data'!AB$1, Sheet11!$A$1:$AF$1, 0), FALSE)</f>
        <v>0.2318840579710145</v>
      </c>
      <c r="AC227">
        <f>VLOOKUP('full data'!$A227, Sheet11!$A$2:$AF$799, MATCH('full data'!AC$1, Sheet11!$A$1:$AF$1, 0), FALSE)</f>
        <v>0.1888111888111888</v>
      </c>
      <c r="AD227" t="str">
        <f>VLOOKUP('full data'!$A227, Sheet11!$A$2:$AF$799, MATCH('full data'!AD$1, Sheet11!$A$1:$AF$1, 0), FALSE)</f>
        <v>1</v>
      </c>
      <c r="AE227" t="str">
        <f>VLOOKUP('full data'!$A227, Sheet11!$A$2:$AF$799, MATCH('full data'!AE$1, Sheet11!$A$1:$AF$1, 0), FALSE)</f>
        <v>1</v>
      </c>
      <c r="AF227">
        <f>VLOOKUP('full data'!$A227, Sheet11!$A$2:$AF$799, MATCH('full data'!AF$1, Sheet11!$A$1:$AF$1, 0), FALSE)</f>
        <v>0.4375</v>
      </c>
      <c r="AG227">
        <f>VLOOKUP('full data'!$A227, Sheet11!$A$2:$AF$799, MATCH('full data'!AG$1, Sheet11!$A$1:$AF$1, 0), FALSE)</f>
        <v>9.5</v>
      </c>
      <c r="AH227" s="3">
        <f>VLOOKUP('full data'!$A227, Sheet11!$A$2:$AF$799, MATCH('full data'!AH$1, Sheet11!$A$1:$AF$1, 0), FALSE)</f>
        <v>0.39913533025291098</v>
      </c>
      <c r="AI227" s="2">
        <f t="shared" si="3"/>
        <v>0.39913533025291098</v>
      </c>
      <c r="AJ227" s="2">
        <f>AH227/SUMIFS($AH$2:$AH$799, $B$2:$B$799, B227)</f>
        <v>0.18932071961186053</v>
      </c>
      <c r="AK227">
        <f>IF(AJ227=_xlfn.MAXIFS($AJ$2:$AJ$799, $B$2:$B$799, B227, $AA$2:$AA$799, AA227), 1, 0)</f>
        <v>1</v>
      </c>
      <c r="AL227" s="2">
        <f>AJ227-AI227</f>
        <v>-0.20981461064105045</v>
      </c>
      <c r="AM227">
        <f>IF(AK227=AE227, 1, 0)</f>
        <v>0</v>
      </c>
    </row>
    <row r="228" spans="1:39" hidden="1" x14ac:dyDescent="0.45">
      <c r="A228" t="s">
        <v>648</v>
      </c>
      <c r="B228">
        <v>2017</v>
      </c>
      <c r="C228" t="s">
        <v>79</v>
      </c>
      <c r="D228" t="str">
        <f>VLOOKUP(C228, ids!$A$2:$B$37,2,FALSE)</f>
        <v>Minnesota Vikings</v>
      </c>
      <c r="E228">
        <f>VLOOKUP('full data'!$A228, Sheet11!$A$2:$AF$799, MATCH('full data'!E$1, Sheet11!$A$1:$AF$1, 0), FALSE)</f>
        <v>16</v>
      </c>
      <c r="F228">
        <f>VLOOKUP('full data'!$A228, Sheet11!$A$2:$AF$799, MATCH('full data'!F$1, Sheet11!$A$1:$AF$1, 0), FALSE)</f>
        <v>3.830292541212911</v>
      </c>
      <c r="G228">
        <f>VLOOKUP('full data'!$A228, Sheet11!$A$2:$AF$799, MATCH('full data'!G$1, Sheet11!$A$1:$AF$1, 0), FALSE)</f>
        <v>-4.0959804741336514</v>
      </c>
      <c r="H228">
        <f>VLOOKUP('full data'!$A228, Sheet11!$A$2:$AF$799, MATCH('full data'!H$1, Sheet11!$A$1:$AF$1, 0), FALSE)</f>
        <v>6.820331925086502</v>
      </c>
      <c r="I228">
        <f>VLOOKUP('full data'!$A228, Sheet11!$A$2:$AF$799, MATCH('full data'!I$1, Sheet11!$A$1:$AF$1, 0), FALSE)</f>
        <v>59.3125</v>
      </c>
      <c r="J228">
        <f>VLOOKUP('full data'!$A228, Sheet11!$A$2:$AF$799, MATCH('full data'!J$1, Sheet11!$A$1:$AF$1, 0), FALSE)</f>
        <v>0.84210526315789469</v>
      </c>
      <c r="K228">
        <f>VLOOKUP('full data'!$A228, Sheet11!$A$2:$AF$799, MATCH('full data'!K$1, Sheet11!$A$1:$AF$1, 0), FALSE)</f>
        <v>-11</v>
      </c>
      <c r="L228">
        <f>VLOOKUP('full data'!$A228, Sheet11!$A$2:$AF$799, MATCH('full data'!L$1, Sheet11!$A$1:$AF$1, 0), FALSE)</f>
        <v>0.5</v>
      </c>
      <c r="M228">
        <f>VLOOKUP('full data'!$A228, Sheet11!$A$2:$AF$799, MATCH('full data'!M$1, Sheet11!$A$1:$AF$1, 0), FALSE)</f>
        <v>0.3125</v>
      </c>
      <c r="N228">
        <f>VLOOKUP('full data'!$A228, Sheet11!$A$2:$AF$799, MATCH('full data'!N$1, Sheet11!$A$1:$AF$1, 0), FALSE)</f>
        <v>0.875</v>
      </c>
      <c r="O228">
        <f>VLOOKUP('full data'!$A228, Sheet11!$A$2:$AF$799, MATCH('full data'!O$1, Sheet11!$A$1:$AF$1, 0), FALSE)</f>
        <v>14.1875</v>
      </c>
      <c r="P228">
        <f>VLOOKUP('full data'!$A228, Sheet11!$A$2:$AF$799, MATCH('full data'!P$1, Sheet11!$A$1:$AF$1, 0), FALSE)</f>
        <v>0.75</v>
      </c>
      <c r="Q228">
        <f>VLOOKUP('full data'!$A228, Sheet11!$A$2:$AF$799, MATCH('full data'!Q$1, Sheet11!$A$1:$AF$1, 0), FALSE)</f>
        <v>1.1875</v>
      </c>
      <c r="R228">
        <f>VLOOKUP('full data'!$A228, Sheet11!$A$2:$AF$799, MATCH('full data'!R$1, Sheet11!$A$1:$AF$1, 0), FALSE)</f>
        <v>13</v>
      </c>
      <c r="S228">
        <f>VLOOKUP('full data'!$A228, Sheet11!$A$2:$AF$799, MATCH('full data'!S$1, Sheet11!$A$1:$AF$1, 0), FALSE)</f>
        <v>3</v>
      </c>
      <c r="T228">
        <f>VLOOKUP('full data'!$A228, Sheet11!$A$2:$AF$799, MATCH('full data'!T$1, Sheet11!$A$1:$AF$1, 0), FALSE)</f>
        <v>0</v>
      </c>
      <c r="U228">
        <f>VLOOKUP('full data'!$A228, Sheet11!$A$2:$AF$799, MATCH('full data'!U$1, Sheet11!$A$1:$AF$1, 0), FALSE)</f>
        <v>0.8125</v>
      </c>
      <c r="V228">
        <f>VLOOKUP('full data'!$A228, Sheet11!$A$2:$AF$799, MATCH('full data'!V$1, Sheet11!$A$1:$AF$1, 0), FALSE)</f>
        <v>0.44711538461538458</v>
      </c>
      <c r="W228">
        <f>VLOOKUP('full data'!$A228, Sheet11!$A$2:$AF$799, MATCH('full data'!W$1, Sheet11!$A$1:$AF$1, 0), FALSE)</f>
        <v>0.4921875</v>
      </c>
      <c r="X228" t="str">
        <f>VLOOKUP('full data'!$A228, Sheet11!$A$2:$AF$799, MATCH('full data'!X$1, Sheet11!$A$1:$AF$1, 0), FALSE)</f>
        <v>2</v>
      </c>
      <c r="Y228">
        <f>VLOOKUP('full data'!$A228, Sheet11!$A$2:$AF$799, MATCH('full data'!Y$1, Sheet11!$A$1:$AF$1, 0), FALSE)</f>
        <v>1</v>
      </c>
      <c r="Z228" t="str">
        <f>VLOOKUP('full data'!$A228, Sheet11!$A$2:$AF$799, MATCH('full data'!Z$1, Sheet11!$A$1:$AF$1, 0), FALSE)</f>
        <v>NFC North</v>
      </c>
      <c r="AA228" t="s">
        <v>892</v>
      </c>
      <c r="AB228">
        <f>VLOOKUP('full data'!$A228, Sheet11!$A$2:$AF$799, MATCH('full data'!AB$1, Sheet11!$A$1:$AF$1, 0), FALSE)</f>
        <v>0.2608695652173913</v>
      </c>
      <c r="AC228">
        <f>VLOOKUP('full data'!$A228, Sheet11!$A$2:$AF$799, MATCH('full data'!AC$1, Sheet11!$A$1:$AF$1, 0), FALSE)</f>
        <v>0.15476190476190479</v>
      </c>
      <c r="AD228" t="str">
        <f>VLOOKUP('full data'!$A228, Sheet11!$A$2:$AF$799, MATCH('full data'!AD$1, Sheet11!$A$1:$AF$1, 0), FALSE)</f>
        <v>0</v>
      </c>
      <c r="AE228" t="str">
        <f>VLOOKUP('full data'!$A228, Sheet11!$A$2:$AF$799, MATCH('full data'!AE$1, Sheet11!$A$1:$AF$1, 0), FALSE)</f>
        <v>0</v>
      </c>
      <c r="AF228">
        <f>VLOOKUP('full data'!$A228, Sheet11!$A$2:$AF$799, MATCH('full data'!AF$1, Sheet11!$A$1:$AF$1, 0), FALSE)</f>
        <v>0.25</v>
      </c>
      <c r="AG228">
        <f>VLOOKUP('full data'!$A228, Sheet11!$A$2:$AF$799, MATCH('full data'!AG$1, Sheet11!$A$1:$AF$1, 0), FALSE)</f>
        <v>0.5</v>
      </c>
      <c r="AH228" s="3">
        <f>VLOOKUP('full data'!$A228, Sheet11!$A$2:$AF$799, MATCH('full data'!AH$1, Sheet11!$A$1:$AF$1, 0), FALSE)</f>
        <v>0.36940302102990341</v>
      </c>
      <c r="AI228" s="2">
        <f t="shared" si="3"/>
        <v>0.39913533025291098</v>
      </c>
      <c r="AJ228" s="2">
        <f>AH228/SUMIFS($AH$2:$AH$799, $B$2:$B$799, B228)</f>
        <v>0.17521787841698214</v>
      </c>
      <c r="AK228">
        <f>IF(AJ228=_xlfn.MAXIFS($AJ$2:$AJ$799, $B$2:$B$799, B228, $AA$2:$AA$799, AA228), 1, 0)</f>
        <v>0</v>
      </c>
      <c r="AL228" s="2">
        <f>AJ228-AI228</f>
        <v>-0.22391745183592884</v>
      </c>
      <c r="AM228">
        <f>IF(AK228=AE228, 1, 0)</f>
        <v>0</v>
      </c>
    </row>
    <row r="229" spans="1:39" hidden="1" x14ac:dyDescent="0.45">
      <c r="A229" t="s">
        <v>649</v>
      </c>
      <c r="B229">
        <v>2017</v>
      </c>
      <c r="C229" t="s">
        <v>81</v>
      </c>
      <c r="D229" t="str">
        <f>VLOOKUP(C229, ids!$A$2:$B$37,2,FALSE)</f>
        <v>New England Patriots</v>
      </c>
      <c r="E229">
        <f>VLOOKUP('full data'!$A229, Sheet11!$A$2:$AF$799, MATCH('full data'!E$1, Sheet11!$A$1:$AF$1, 0), FALSE)</f>
        <v>16</v>
      </c>
      <c r="F229">
        <f>VLOOKUP('full data'!$A229, Sheet11!$A$2:$AF$799, MATCH('full data'!F$1, Sheet11!$A$1:$AF$1, 0), FALSE)</f>
        <v>8.6793037889600448</v>
      </c>
      <c r="G229">
        <f>VLOOKUP('full data'!$A229, Sheet11!$A$2:$AF$799, MATCH('full data'!G$1, Sheet11!$A$1:$AF$1, 0), FALSE)</f>
        <v>-1.227333814537638</v>
      </c>
      <c r="H229">
        <f>VLOOKUP('full data'!$A229, Sheet11!$A$2:$AF$799, MATCH('full data'!H$1, Sheet11!$A$1:$AF$1, 0), FALSE)</f>
        <v>12.81143392363183</v>
      </c>
      <c r="I229">
        <f>VLOOKUP('full data'!$A229, Sheet11!$A$2:$AF$799, MATCH('full data'!I$1, Sheet11!$A$1:$AF$1, 0), FALSE)</f>
        <v>52.1875</v>
      </c>
      <c r="J229">
        <f>VLOOKUP('full data'!$A229, Sheet11!$A$2:$AF$799, MATCH('full data'!J$1, Sheet11!$A$1:$AF$1, 0), FALSE)</f>
        <v>0.92500000000000004</v>
      </c>
      <c r="K229">
        <f>VLOOKUP('full data'!$A229, Sheet11!$A$2:$AF$799, MATCH('full data'!K$1, Sheet11!$A$1:$AF$1, 0), FALSE)</f>
        <v>-12.5625</v>
      </c>
      <c r="L229">
        <f>VLOOKUP('full data'!$A229, Sheet11!$A$2:$AF$799, MATCH('full data'!L$1, Sheet11!$A$1:$AF$1, 0), FALSE)</f>
        <v>0.5</v>
      </c>
      <c r="M229">
        <f>VLOOKUP('full data'!$A229, Sheet11!$A$2:$AF$799, MATCH('full data'!M$1, Sheet11!$A$1:$AF$1, 0), FALSE)</f>
        <v>0.3125</v>
      </c>
      <c r="N229">
        <f>VLOOKUP('full data'!$A229, Sheet11!$A$2:$AF$799, MATCH('full data'!N$1, Sheet11!$A$1:$AF$1, 0), FALSE)</f>
        <v>0.75</v>
      </c>
      <c r="O229">
        <f>VLOOKUP('full data'!$A229, Sheet11!$A$2:$AF$799, MATCH('full data'!O$1, Sheet11!$A$1:$AF$1, 0), FALSE)</f>
        <v>17.4375</v>
      </c>
      <c r="P229">
        <f>VLOOKUP('full data'!$A229, Sheet11!$A$2:$AF$799, MATCH('full data'!P$1, Sheet11!$A$1:$AF$1, 0), FALSE)</f>
        <v>0.75</v>
      </c>
      <c r="Q229">
        <f>VLOOKUP('full data'!$A229, Sheet11!$A$2:$AF$799, MATCH('full data'!Q$1, Sheet11!$A$1:$AF$1, 0), FALSE)</f>
        <v>1.0625</v>
      </c>
      <c r="R229">
        <f>VLOOKUP('full data'!$A229, Sheet11!$A$2:$AF$799, MATCH('full data'!R$1, Sheet11!$A$1:$AF$1, 0), FALSE)</f>
        <v>13</v>
      </c>
      <c r="S229">
        <f>VLOOKUP('full data'!$A229, Sheet11!$A$2:$AF$799, MATCH('full data'!S$1, Sheet11!$A$1:$AF$1, 0), FALSE)</f>
        <v>3</v>
      </c>
      <c r="T229">
        <f>VLOOKUP('full data'!$A229, Sheet11!$A$2:$AF$799, MATCH('full data'!T$1, Sheet11!$A$1:$AF$1, 0), FALSE)</f>
        <v>0</v>
      </c>
      <c r="U229">
        <f>VLOOKUP('full data'!$A229, Sheet11!$A$2:$AF$799, MATCH('full data'!U$1, Sheet11!$A$1:$AF$1, 0), FALSE)</f>
        <v>0.8125</v>
      </c>
      <c r="V229">
        <f>VLOOKUP('full data'!$A229, Sheet11!$A$2:$AF$799, MATCH('full data'!V$1, Sheet11!$A$1:$AF$1, 0), FALSE)</f>
        <v>0.46634615384615391</v>
      </c>
      <c r="W229">
        <f>VLOOKUP('full data'!$A229, Sheet11!$A$2:$AF$799, MATCH('full data'!W$1, Sheet11!$A$1:$AF$1, 0), FALSE)</f>
        <v>0.484375</v>
      </c>
      <c r="X229" t="str">
        <f>VLOOKUP('full data'!$A229, Sheet11!$A$2:$AF$799, MATCH('full data'!X$1, Sheet11!$A$1:$AF$1, 0), FALSE)</f>
        <v>1</v>
      </c>
      <c r="Y229">
        <f>VLOOKUP('full data'!$A229, Sheet11!$A$2:$AF$799, MATCH('full data'!Y$1, Sheet11!$A$1:$AF$1, 0), FALSE)</f>
        <v>1</v>
      </c>
      <c r="Z229" t="str">
        <f>VLOOKUP('full data'!$A229, Sheet11!$A$2:$AF$799, MATCH('full data'!Z$1, Sheet11!$A$1:$AF$1, 0), FALSE)</f>
        <v>AFC East</v>
      </c>
      <c r="AA229" t="s">
        <v>891</v>
      </c>
      <c r="AB229">
        <f>VLOOKUP('full data'!$A229, Sheet11!$A$2:$AF$799, MATCH('full data'!AB$1, Sheet11!$A$1:$AF$1, 0), FALSE)</f>
        <v>0.19565217391304349</v>
      </c>
      <c r="AC229">
        <f>VLOOKUP('full data'!$A229, Sheet11!$A$2:$AF$799, MATCH('full data'!AC$1, Sheet11!$A$1:$AF$1, 0), FALSE)</f>
        <v>0.20183486238532111</v>
      </c>
      <c r="AD229" t="str">
        <f>VLOOKUP('full data'!$A229, Sheet11!$A$2:$AF$799, MATCH('full data'!AD$1, Sheet11!$A$1:$AF$1, 0), FALSE)</f>
        <v>0</v>
      </c>
      <c r="AE229" t="str">
        <f>VLOOKUP('full data'!$A229, Sheet11!$A$2:$AF$799, MATCH('full data'!AE$1, Sheet11!$A$1:$AF$1, 0), FALSE)</f>
        <v>1</v>
      </c>
      <c r="AF229">
        <f>VLOOKUP('full data'!$A229, Sheet11!$A$2:$AF$799, MATCH('full data'!AF$1, Sheet11!$A$1:$AF$1, 0), FALSE)</f>
        <v>0.25</v>
      </c>
      <c r="AG229">
        <f>VLOOKUP('full data'!$A229, Sheet11!$A$2:$AF$799, MATCH('full data'!AG$1, Sheet11!$A$1:$AF$1, 0), FALSE)</f>
        <v>9.5</v>
      </c>
      <c r="AH229" s="3">
        <f>VLOOKUP('full data'!$A229, Sheet11!$A$2:$AF$799, MATCH('full data'!AH$1, Sheet11!$A$1:$AF$1, 0), FALSE)</f>
        <v>0.34258999882825097</v>
      </c>
      <c r="AI229" s="2">
        <f t="shared" si="3"/>
        <v>0.45021982416172163</v>
      </c>
      <c r="AJ229" s="2">
        <f>AH229/SUMIFS($AH$2:$AH$799, $B$2:$B$799, B229)</f>
        <v>0.16249973428534367</v>
      </c>
      <c r="AK229">
        <f>IF(AJ229=_xlfn.MAXIFS($AJ$2:$AJ$799, $B$2:$B$799, B229, $AA$2:$AA$799, AA229), 1, 0)</f>
        <v>0</v>
      </c>
      <c r="AL229" s="2">
        <f>AJ229-AI229</f>
        <v>-0.28772008987637798</v>
      </c>
      <c r="AM229">
        <f>IF(AK229=AE229, 1, 0)</f>
        <v>0</v>
      </c>
    </row>
    <row r="230" spans="1:39" hidden="1" x14ac:dyDescent="0.45">
      <c r="A230" t="s">
        <v>632</v>
      </c>
      <c r="B230">
        <v>2017</v>
      </c>
      <c r="C230" t="s">
        <v>48</v>
      </c>
      <c r="D230" t="str">
        <f>VLOOKUP(C230, ids!$A$2:$B$37,2,FALSE)</f>
        <v>Carolina Panthers</v>
      </c>
      <c r="E230">
        <f>VLOOKUP('full data'!$A230, Sheet11!$A$2:$AF$799, MATCH('full data'!E$1, Sheet11!$A$1:$AF$1, 0), FALSE)</f>
        <v>16</v>
      </c>
      <c r="F230">
        <f>VLOOKUP('full data'!$A230, Sheet11!$A$2:$AF$799, MATCH('full data'!F$1, Sheet11!$A$1:$AF$1, 0), FALSE)</f>
        <v>-0.70131396580420946</v>
      </c>
      <c r="G230">
        <f>VLOOKUP('full data'!$A230, Sheet11!$A$2:$AF$799, MATCH('full data'!G$1, Sheet11!$A$1:$AF$1, 0), FALSE)</f>
        <v>-2.3665866698962632</v>
      </c>
      <c r="H230">
        <f>VLOOKUP('full data'!$A230, Sheet11!$A$2:$AF$799, MATCH('full data'!H$1, Sheet11!$A$1:$AF$1, 0), FALSE)</f>
        <v>3.1262293933256231</v>
      </c>
      <c r="I230">
        <f>VLOOKUP('full data'!$A230, Sheet11!$A$2:$AF$799, MATCH('full data'!I$1, Sheet11!$A$1:$AF$1, 0), FALSE)</f>
        <v>42.625</v>
      </c>
      <c r="J230">
        <f>VLOOKUP('full data'!$A230, Sheet11!$A$2:$AF$799, MATCH('full data'!J$1, Sheet11!$A$1:$AF$1, 0), FALSE)</f>
        <v>0.96666666666666667</v>
      </c>
      <c r="K230">
        <f>VLOOKUP('full data'!$A230, Sheet11!$A$2:$AF$799, MATCH('full data'!K$1, Sheet11!$A$1:$AF$1, 0), FALSE)</f>
        <v>-15.125</v>
      </c>
      <c r="L230">
        <f>VLOOKUP('full data'!$A230, Sheet11!$A$2:$AF$799, MATCH('full data'!L$1, Sheet11!$A$1:$AF$1, 0), FALSE)</f>
        <v>1</v>
      </c>
      <c r="M230">
        <f>VLOOKUP('full data'!$A230, Sheet11!$A$2:$AF$799, MATCH('full data'!M$1, Sheet11!$A$1:$AF$1, 0), FALSE)</f>
        <v>0.6875</v>
      </c>
      <c r="N230">
        <f>VLOOKUP('full data'!$A230, Sheet11!$A$2:$AF$799, MATCH('full data'!N$1, Sheet11!$A$1:$AF$1, 0), FALSE)</f>
        <v>0.625</v>
      </c>
      <c r="O230">
        <f>VLOOKUP('full data'!$A230, Sheet11!$A$2:$AF$799, MATCH('full data'!O$1, Sheet11!$A$1:$AF$1, 0), FALSE)</f>
        <v>19</v>
      </c>
      <c r="P230">
        <f>VLOOKUP('full data'!$A230, Sheet11!$A$2:$AF$799, MATCH('full data'!P$1, Sheet11!$A$1:$AF$1, 0), FALSE)</f>
        <v>1.3125</v>
      </c>
      <c r="Q230">
        <f>VLOOKUP('full data'!$A230, Sheet11!$A$2:$AF$799, MATCH('full data'!Q$1, Sheet11!$A$1:$AF$1, 0), FALSE)</f>
        <v>1.3125</v>
      </c>
      <c r="R230">
        <f>VLOOKUP('full data'!$A230, Sheet11!$A$2:$AF$799, MATCH('full data'!R$1, Sheet11!$A$1:$AF$1, 0), FALSE)</f>
        <v>11</v>
      </c>
      <c r="S230">
        <f>VLOOKUP('full data'!$A230, Sheet11!$A$2:$AF$799, MATCH('full data'!S$1, Sheet11!$A$1:$AF$1, 0), FALSE)</f>
        <v>5</v>
      </c>
      <c r="T230">
        <f>VLOOKUP('full data'!$A230, Sheet11!$A$2:$AF$799, MATCH('full data'!T$1, Sheet11!$A$1:$AF$1, 0), FALSE)</f>
        <v>0</v>
      </c>
      <c r="U230">
        <f>VLOOKUP('full data'!$A230, Sheet11!$A$2:$AF$799, MATCH('full data'!U$1, Sheet11!$A$1:$AF$1, 0), FALSE)</f>
        <v>0.6875</v>
      </c>
      <c r="V230">
        <f>VLOOKUP('full data'!$A230, Sheet11!$A$2:$AF$799, MATCH('full data'!V$1, Sheet11!$A$1:$AF$1, 0), FALSE)</f>
        <v>0.5</v>
      </c>
      <c r="W230">
        <f>VLOOKUP('full data'!$A230, Sheet11!$A$2:$AF$799, MATCH('full data'!W$1, Sheet11!$A$1:$AF$1, 0), FALSE)</f>
        <v>0.5390625</v>
      </c>
      <c r="X230" t="str">
        <f>VLOOKUP('full data'!$A230, Sheet11!$A$2:$AF$799, MATCH('full data'!X$1, Sheet11!$A$1:$AF$1, 0), FALSE)</f>
        <v>5</v>
      </c>
      <c r="Y230">
        <f>VLOOKUP('full data'!$A230, Sheet11!$A$2:$AF$799, MATCH('full data'!Y$1, Sheet11!$A$1:$AF$1, 0), FALSE)</f>
        <v>2</v>
      </c>
      <c r="Z230" t="str">
        <f>VLOOKUP('full data'!$A230, Sheet11!$A$2:$AF$799, MATCH('full data'!Z$1, Sheet11!$A$1:$AF$1, 0), FALSE)</f>
        <v>NFC South</v>
      </c>
      <c r="AA230" t="s">
        <v>892</v>
      </c>
      <c r="AB230">
        <f>VLOOKUP('full data'!$A230, Sheet11!$A$2:$AF$799, MATCH('full data'!AB$1, Sheet11!$A$1:$AF$1, 0), FALSE)</f>
        <v>0.22413793103448279</v>
      </c>
      <c r="AC230">
        <f>VLOOKUP('full data'!$A230, Sheet11!$A$2:$AF$799, MATCH('full data'!AC$1, Sheet11!$A$1:$AF$1, 0), FALSE)</f>
        <v>0.14035087719298239</v>
      </c>
      <c r="AD230" t="str">
        <f>VLOOKUP('full data'!$A230, Sheet11!$A$2:$AF$799, MATCH('full data'!AD$1, Sheet11!$A$1:$AF$1, 0), FALSE)</f>
        <v>0</v>
      </c>
      <c r="AE230" t="str">
        <f>VLOOKUP('full data'!$A230, Sheet11!$A$2:$AF$799, MATCH('full data'!AE$1, Sheet11!$A$1:$AF$1, 0), FALSE)</f>
        <v>0</v>
      </c>
      <c r="AF230">
        <f>VLOOKUP('full data'!$A230, Sheet11!$A$2:$AF$799, MATCH('full data'!AF$1, Sheet11!$A$1:$AF$1, 0), FALSE)</f>
        <v>0.3125</v>
      </c>
      <c r="AG230">
        <f>VLOOKUP('full data'!$A230, Sheet11!$A$2:$AF$799, MATCH('full data'!AG$1, Sheet11!$A$1:$AF$1, 0), FALSE)</f>
        <v>0.5</v>
      </c>
      <c r="AH230" s="3">
        <f>VLOOKUP('full data'!$A230, Sheet11!$A$2:$AF$799, MATCH('full data'!AH$1, Sheet11!$A$1:$AF$1, 0), FALSE)</f>
        <v>0.1360823756343951</v>
      </c>
      <c r="AI230" s="2">
        <f t="shared" si="3"/>
        <v>0.39913533025291098</v>
      </c>
      <c r="AJ230" s="2">
        <f>AH230/SUMIFS($AH$2:$AH$799, $B$2:$B$799, B230)</f>
        <v>6.4547564018625977E-2</v>
      </c>
      <c r="AK230">
        <f>IF(AJ230=_xlfn.MAXIFS($AJ$2:$AJ$799, $B$2:$B$799, B230, $AA$2:$AA$799, AA230), 1, 0)</f>
        <v>0</v>
      </c>
      <c r="AL230" s="2">
        <f>AJ230-AI230</f>
        <v>-0.33458776623428499</v>
      </c>
      <c r="AM230">
        <f>IF(AK230=AE230, 1, 0)</f>
        <v>0</v>
      </c>
    </row>
    <row r="231" spans="1:39" hidden="1" x14ac:dyDescent="0.45">
      <c r="A231" t="s">
        <v>644</v>
      </c>
      <c r="B231">
        <v>2017</v>
      </c>
      <c r="C231" t="s">
        <v>192</v>
      </c>
      <c r="D231" t="str">
        <f>VLOOKUP(C231, ids!$A$2:$B$37,2,FALSE)</f>
        <v>Los Angeles Rams</v>
      </c>
      <c r="E231">
        <f>VLOOKUP('full data'!$A231, Sheet11!$A$2:$AF$799, MATCH('full data'!E$1, Sheet11!$A$1:$AF$1, 0), FALSE)</f>
        <v>16</v>
      </c>
      <c r="F231">
        <f>VLOOKUP('full data'!$A231, Sheet11!$A$2:$AF$799, MATCH('full data'!F$1, Sheet11!$A$1:$AF$1, 0), FALSE)</f>
        <v>4.878100362993588</v>
      </c>
      <c r="G231">
        <f>VLOOKUP('full data'!$A231, Sheet11!$A$2:$AF$799, MATCH('full data'!G$1, Sheet11!$A$1:$AF$1, 0), FALSE)</f>
        <v>-1.3614621039135191</v>
      </c>
      <c r="H231">
        <f>VLOOKUP('full data'!$A231, Sheet11!$A$2:$AF$799, MATCH('full data'!H$1, Sheet11!$A$1:$AF$1, 0), FALSE)</f>
        <v>7.2580141291777656</v>
      </c>
      <c r="I231">
        <f>VLOOKUP('full data'!$A231, Sheet11!$A$2:$AF$799, MATCH('full data'!I$1, Sheet11!$A$1:$AF$1, 0), FALSE)</f>
        <v>57.625</v>
      </c>
      <c r="J231">
        <f>VLOOKUP('full data'!$A231, Sheet11!$A$2:$AF$799, MATCH('full data'!J$1, Sheet11!$A$1:$AF$1, 0), FALSE)</f>
        <v>0.93023255813953487</v>
      </c>
      <c r="K231">
        <f>VLOOKUP('full data'!$A231, Sheet11!$A$2:$AF$799, MATCH('full data'!K$1, Sheet11!$A$1:$AF$1, 0), FALSE)</f>
        <v>-12</v>
      </c>
      <c r="L231">
        <f>VLOOKUP('full data'!$A231, Sheet11!$A$2:$AF$799, MATCH('full data'!L$1, Sheet11!$A$1:$AF$1, 0), FALSE)</f>
        <v>0.4375</v>
      </c>
      <c r="M231">
        <f>VLOOKUP('full data'!$A231, Sheet11!$A$2:$AF$799, MATCH('full data'!M$1, Sheet11!$A$1:$AF$1, 0), FALSE)</f>
        <v>0.625</v>
      </c>
      <c r="N231">
        <f>VLOOKUP('full data'!$A231, Sheet11!$A$2:$AF$799, MATCH('full data'!N$1, Sheet11!$A$1:$AF$1, 0), FALSE)</f>
        <v>1.125</v>
      </c>
      <c r="O231">
        <f>VLOOKUP('full data'!$A231, Sheet11!$A$2:$AF$799, MATCH('full data'!O$1, Sheet11!$A$1:$AF$1, 0), FALSE)</f>
        <v>20.25</v>
      </c>
      <c r="P231">
        <f>VLOOKUP('full data'!$A231, Sheet11!$A$2:$AF$799, MATCH('full data'!P$1, Sheet11!$A$1:$AF$1, 0), FALSE)</f>
        <v>0.8125</v>
      </c>
      <c r="Q231">
        <f>VLOOKUP('full data'!$A231, Sheet11!$A$2:$AF$799, MATCH('full data'!Q$1, Sheet11!$A$1:$AF$1, 0), FALSE)</f>
        <v>1.75</v>
      </c>
      <c r="R231">
        <f>VLOOKUP('full data'!$A231, Sheet11!$A$2:$AF$799, MATCH('full data'!R$1, Sheet11!$A$1:$AF$1, 0), FALSE)</f>
        <v>11</v>
      </c>
      <c r="S231">
        <f>VLOOKUP('full data'!$A231, Sheet11!$A$2:$AF$799, MATCH('full data'!S$1, Sheet11!$A$1:$AF$1, 0), FALSE)</f>
        <v>5</v>
      </c>
      <c r="T231">
        <f>VLOOKUP('full data'!$A231, Sheet11!$A$2:$AF$799, MATCH('full data'!T$1, Sheet11!$A$1:$AF$1, 0), FALSE)</f>
        <v>0</v>
      </c>
      <c r="U231">
        <f>VLOOKUP('full data'!$A231, Sheet11!$A$2:$AF$799, MATCH('full data'!U$1, Sheet11!$A$1:$AF$1, 0), FALSE)</f>
        <v>0.6875</v>
      </c>
      <c r="V231">
        <f>VLOOKUP('full data'!$A231, Sheet11!$A$2:$AF$799, MATCH('full data'!V$1, Sheet11!$A$1:$AF$1, 0), FALSE)</f>
        <v>0.46022727272727271</v>
      </c>
      <c r="W231">
        <f>VLOOKUP('full data'!$A231, Sheet11!$A$2:$AF$799, MATCH('full data'!W$1, Sheet11!$A$1:$AF$1, 0), FALSE)</f>
        <v>0.50390625</v>
      </c>
      <c r="X231" t="str">
        <f>VLOOKUP('full data'!$A231, Sheet11!$A$2:$AF$799, MATCH('full data'!X$1, Sheet11!$A$1:$AF$1, 0), FALSE)</f>
        <v>3</v>
      </c>
      <c r="Y231">
        <f>VLOOKUP('full data'!$A231, Sheet11!$A$2:$AF$799, MATCH('full data'!Y$1, Sheet11!$A$1:$AF$1, 0), FALSE)</f>
        <v>1</v>
      </c>
      <c r="Z231" t="str">
        <f>VLOOKUP('full data'!$A231, Sheet11!$A$2:$AF$799, MATCH('full data'!Z$1, Sheet11!$A$1:$AF$1, 0), FALSE)</f>
        <v>NFC West</v>
      </c>
      <c r="AA231" t="s">
        <v>892</v>
      </c>
      <c r="AB231">
        <f>VLOOKUP('full data'!$A231, Sheet11!$A$2:$AF$799, MATCH('full data'!AB$1, Sheet11!$A$1:$AF$1, 0), FALSE)</f>
        <v>0.22641509433962259</v>
      </c>
      <c r="AC231">
        <f>VLOOKUP('full data'!$A231, Sheet11!$A$2:$AF$799, MATCH('full data'!AC$1, Sheet11!$A$1:$AF$1, 0), FALSE)</f>
        <v>0.18032786885245899</v>
      </c>
      <c r="AD231" t="str">
        <f>VLOOKUP('full data'!$A231, Sheet11!$A$2:$AF$799, MATCH('full data'!AD$1, Sheet11!$A$1:$AF$1, 0), FALSE)</f>
        <v>0</v>
      </c>
      <c r="AE231" t="str">
        <f>VLOOKUP('full data'!$A231, Sheet11!$A$2:$AF$799, MATCH('full data'!AE$1, Sheet11!$A$1:$AF$1, 0), FALSE)</f>
        <v>0</v>
      </c>
      <c r="AF231">
        <f>VLOOKUP('full data'!$A231, Sheet11!$A$2:$AF$799, MATCH('full data'!AF$1, Sheet11!$A$1:$AF$1, 0), FALSE)</f>
        <v>0.375</v>
      </c>
      <c r="AG231">
        <f>VLOOKUP('full data'!$A231, Sheet11!$A$2:$AF$799, MATCH('full data'!AG$1, Sheet11!$A$1:$AF$1, 0), FALSE)</f>
        <v>0.5</v>
      </c>
      <c r="AH231" s="3">
        <f>VLOOKUP('full data'!$A231, Sheet11!$A$2:$AF$799, MATCH('full data'!AH$1, Sheet11!$A$1:$AF$1, 0), FALSE)</f>
        <v>0.12219510015535311</v>
      </c>
      <c r="AI231" s="2">
        <f t="shared" si="3"/>
        <v>0.39913533025291098</v>
      </c>
      <c r="AJ231" s="2">
        <f>AH231/SUMIFS($AH$2:$AH$799, $B$2:$B$799, B231)</f>
        <v>5.7960452360346019E-2</v>
      </c>
      <c r="AK231">
        <f>IF(AJ231=_xlfn.MAXIFS($AJ$2:$AJ$799, $B$2:$B$799, B231, $AA$2:$AA$799, AA231), 1, 0)</f>
        <v>0</v>
      </c>
      <c r="AL231" s="2">
        <f>AJ231-AI231</f>
        <v>-0.34117487789256495</v>
      </c>
      <c r="AM231">
        <f>IF(AK231=AE231, 1, 0)</f>
        <v>0</v>
      </c>
    </row>
    <row r="232" spans="1:39" hidden="1" x14ac:dyDescent="0.45">
      <c r="A232" t="s">
        <v>650</v>
      </c>
      <c r="B232">
        <v>2017</v>
      </c>
      <c r="C232" t="s">
        <v>83</v>
      </c>
      <c r="D232" t="str">
        <f>VLOOKUP(C232, ids!$A$2:$B$37,2,FALSE)</f>
        <v>New Orleans Saints</v>
      </c>
      <c r="E232">
        <f>VLOOKUP('full data'!$A232, Sheet11!$A$2:$AF$799, MATCH('full data'!E$1, Sheet11!$A$1:$AF$1, 0), FALSE)</f>
        <v>16</v>
      </c>
      <c r="F232">
        <f>VLOOKUP('full data'!$A232, Sheet11!$A$2:$AF$799, MATCH('full data'!F$1, Sheet11!$A$1:$AF$1, 0), FALSE)</f>
        <v>6.6654030887792146</v>
      </c>
      <c r="G232">
        <f>VLOOKUP('full data'!$A232, Sheet11!$A$2:$AF$799, MATCH('full data'!G$1, Sheet11!$A$1:$AF$1, 0), FALSE)</f>
        <v>0.40826677623817681</v>
      </c>
      <c r="H232">
        <f>VLOOKUP('full data'!$A232, Sheet11!$A$2:$AF$799, MATCH('full data'!H$1, Sheet11!$A$1:$AF$1, 0), FALSE)</f>
        <v>7.9248081507744317</v>
      </c>
      <c r="I232">
        <f>VLOOKUP('full data'!$A232, Sheet11!$A$2:$AF$799, MATCH('full data'!I$1, Sheet11!$A$1:$AF$1, 0), FALSE)</f>
        <v>60.125</v>
      </c>
      <c r="J232">
        <f>VLOOKUP('full data'!$A232, Sheet11!$A$2:$AF$799, MATCH('full data'!J$1, Sheet11!$A$1:$AF$1, 0), FALSE)</f>
        <v>0.86111111111111116</v>
      </c>
      <c r="K232">
        <f>VLOOKUP('full data'!$A232, Sheet11!$A$2:$AF$799, MATCH('full data'!K$1, Sheet11!$A$1:$AF$1, 0), FALSE)</f>
        <v>-9.0625</v>
      </c>
      <c r="L232">
        <f>VLOOKUP('full data'!$A232, Sheet11!$A$2:$AF$799, MATCH('full data'!L$1, Sheet11!$A$1:$AF$1, 0), FALSE)</f>
        <v>0.5</v>
      </c>
      <c r="M232">
        <f>VLOOKUP('full data'!$A232, Sheet11!$A$2:$AF$799, MATCH('full data'!M$1, Sheet11!$A$1:$AF$1, 0), FALSE)</f>
        <v>0.3125</v>
      </c>
      <c r="N232">
        <f>VLOOKUP('full data'!$A232, Sheet11!$A$2:$AF$799, MATCH('full data'!N$1, Sheet11!$A$1:$AF$1, 0), FALSE)</f>
        <v>1.25</v>
      </c>
      <c r="O232">
        <f>VLOOKUP('full data'!$A232, Sheet11!$A$2:$AF$799, MATCH('full data'!O$1, Sheet11!$A$1:$AF$1, 0), FALSE)</f>
        <v>17.9375</v>
      </c>
      <c r="P232">
        <f>VLOOKUP('full data'!$A232, Sheet11!$A$2:$AF$799, MATCH('full data'!P$1, Sheet11!$A$1:$AF$1, 0), FALSE)</f>
        <v>0.6875</v>
      </c>
      <c r="Q232">
        <f>VLOOKUP('full data'!$A232, Sheet11!$A$2:$AF$799, MATCH('full data'!Q$1, Sheet11!$A$1:$AF$1, 0), FALSE)</f>
        <v>1.5625</v>
      </c>
      <c r="R232">
        <f>VLOOKUP('full data'!$A232, Sheet11!$A$2:$AF$799, MATCH('full data'!R$1, Sheet11!$A$1:$AF$1, 0), FALSE)</f>
        <v>11</v>
      </c>
      <c r="S232">
        <f>VLOOKUP('full data'!$A232, Sheet11!$A$2:$AF$799, MATCH('full data'!S$1, Sheet11!$A$1:$AF$1, 0), FALSE)</f>
        <v>5</v>
      </c>
      <c r="T232">
        <f>VLOOKUP('full data'!$A232, Sheet11!$A$2:$AF$799, MATCH('full data'!T$1, Sheet11!$A$1:$AF$1, 0), FALSE)</f>
        <v>0</v>
      </c>
      <c r="U232">
        <f>VLOOKUP('full data'!$A232, Sheet11!$A$2:$AF$799, MATCH('full data'!U$1, Sheet11!$A$1:$AF$1, 0), FALSE)</f>
        <v>0.6875</v>
      </c>
      <c r="V232">
        <f>VLOOKUP('full data'!$A232, Sheet11!$A$2:$AF$799, MATCH('full data'!V$1, Sheet11!$A$1:$AF$1, 0), FALSE)</f>
        <v>0.48295454545454553</v>
      </c>
      <c r="W232">
        <f>VLOOKUP('full data'!$A232, Sheet11!$A$2:$AF$799, MATCH('full data'!W$1, Sheet11!$A$1:$AF$1, 0), FALSE)</f>
        <v>0.53515625</v>
      </c>
      <c r="X232" t="str">
        <f>VLOOKUP('full data'!$A232, Sheet11!$A$2:$AF$799, MATCH('full data'!X$1, Sheet11!$A$1:$AF$1, 0), FALSE)</f>
        <v>4</v>
      </c>
      <c r="Y232">
        <f>VLOOKUP('full data'!$A232, Sheet11!$A$2:$AF$799, MATCH('full data'!Y$1, Sheet11!$A$1:$AF$1, 0), FALSE)</f>
        <v>1</v>
      </c>
      <c r="Z232" t="str">
        <f>VLOOKUP('full data'!$A232, Sheet11!$A$2:$AF$799, MATCH('full data'!Z$1, Sheet11!$A$1:$AF$1, 0), FALSE)</f>
        <v>NFC South</v>
      </c>
      <c r="AA232" t="s">
        <v>892</v>
      </c>
      <c r="AB232">
        <f>VLOOKUP('full data'!$A232, Sheet11!$A$2:$AF$799, MATCH('full data'!AB$1, Sheet11!$A$1:$AF$1, 0), FALSE)</f>
        <v>0.1204819277108434</v>
      </c>
      <c r="AC232">
        <f>VLOOKUP('full data'!$A232, Sheet11!$A$2:$AF$799, MATCH('full data'!AC$1, Sheet11!$A$1:$AF$1, 0), FALSE)</f>
        <v>0.31313131313131309</v>
      </c>
      <c r="AD232" t="str">
        <f>VLOOKUP('full data'!$A232, Sheet11!$A$2:$AF$799, MATCH('full data'!AD$1, Sheet11!$A$1:$AF$1, 0), FALSE)</f>
        <v>0</v>
      </c>
      <c r="AE232" t="str">
        <f>VLOOKUP('full data'!$A232, Sheet11!$A$2:$AF$799, MATCH('full data'!AE$1, Sheet11!$A$1:$AF$1, 0), FALSE)</f>
        <v>0</v>
      </c>
      <c r="AF232">
        <f>VLOOKUP('full data'!$A232, Sheet11!$A$2:$AF$799, MATCH('full data'!AF$1, Sheet11!$A$1:$AF$1, 0), FALSE)</f>
        <v>0.1875</v>
      </c>
      <c r="AG232">
        <f>VLOOKUP('full data'!$A232, Sheet11!$A$2:$AF$799, MATCH('full data'!AG$1, Sheet11!$A$1:$AF$1, 0), FALSE)</f>
        <v>0.5</v>
      </c>
      <c r="AH232" s="3">
        <f>VLOOKUP('full data'!$A232, Sheet11!$A$2:$AF$799, MATCH('full data'!AH$1, Sheet11!$A$1:$AF$1, 0), FALSE)</f>
        <v>4.3071082278486543E-2</v>
      </c>
      <c r="AI232" s="2">
        <f t="shared" si="3"/>
        <v>0.39913533025291098</v>
      </c>
      <c r="AJ232" s="2">
        <f>AH232/SUMIFS($AH$2:$AH$799, $B$2:$B$799, B232)</f>
        <v>2.0429783267389055E-2</v>
      </c>
      <c r="AK232">
        <f>IF(AJ232=_xlfn.MAXIFS($AJ$2:$AJ$799, $B$2:$B$799, B232, $AA$2:$AA$799, AA232), 1, 0)</f>
        <v>0</v>
      </c>
      <c r="AL232" s="2">
        <f>AJ232-AI232</f>
        <v>-0.37870554698552195</v>
      </c>
      <c r="AM232">
        <f>IF(AK232=AE232, 1, 0)</f>
        <v>0</v>
      </c>
    </row>
    <row r="233" spans="1:39" hidden="1" x14ac:dyDescent="0.45">
      <c r="A233" t="s">
        <v>642</v>
      </c>
      <c r="B233">
        <v>2017</v>
      </c>
      <c r="C233" t="s">
        <v>72</v>
      </c>
      <c r="D233" t="str">
        <f>VLOOKUP(C233, ids!$A$2:$B$37,2,FALSE)</f>
        <v>Jacksonville Jaguars</v>
      </c>
      <c r="E233">
        <f>VLOOKUP('full data'!$A233, Sheet11!$A$2:$AF$799, MATCH('full data'!E$1, Sheet11!$A$1:$AF$1, 0), FALSE)</f>
        <v>16</v>
      </c>
      <c r="F233">
        <f>VLOOKUP('full data'!$A233, Sheet11!$A$2:$AF$799, MATCH('full data'!F$1, Sheet11!$A$1:$AF$1, 0), FALSE)</f>
        <v>2.0562081135766892</v>
      </c>
      <c r="G233">
        <f>VLOOKUP('full data'!$A233, Sheet11!$A$2:$AF$799, MATCH('full data'!G$1, Sheet11!$A$1:$AF$1, 0), FALSE)</f>
        <v>-1.4782765312213351</v>
      </c>
      <c r="H233">
        <f>VLOOKUP('full data'!$A233, Sheet11!$A$2:$AF$799, MATCH('full data'!H$1, Sheet11!$A$1:$AF$1, 0), FALSE)</f>
        <v>5.0507914508447147</v>
      </c>
      <c r="I233">
        <f>VLOOKUP('full data'!$A233, Sheet11!$A$2:$AF$799, MATCH('full data'!I$1, Sheet11!$A$1:$AF$1, 0), FALSE)</f>
        <v>58.5</v>
      </c>
      <c r="J233">
        <f>VLOOKUP('full data'!$A233, Sheet11!$A$2:$AF$799, MATCH('full data'!J$1, Sheet11!$A$1:$AF$1, 0), FALSE)</f>
        <v>0.8571428571428571</v>
      </c>
      <c r="K233">
        <f>VLOOKUP('full data'!$A233, Sheet11!$A$2:$AF$799, MATCH('full data'!K$1, Sheet11!$A$1:$AF$1, 0), FALSE)</f>
        <v>-7.6875</v>
      </c>
      <c r="L233">
        <f>VLOOKUP('full data'!$A233, Sheet11!$A$2:$AF$799, MATCH('full data'!L$1, Sheet11!$A$1:$AF$1, 0), FALSE)</f>
        <v>0.8125</v>
      </c>
      <c r="M233">
        <f>VLOOKUP('full data'!$A233, Sheet11!$A$2:$AF$799, MATCH('full data'!M$1, Sheet11!$A$1:$AF$1, 0), FALSE)</f>
        <v>0.75</v>
      </c>
      <c r="N233">
        <f>VLOOKUP('full data'!$A233, Sheet11!$A$2:$AF$799, MATCH('full data'!N$1, Sheet11!$A$1:$AF$1, 0), FALSE)</f>
        <v>1.3125</v>
      </c>
      <c r="O233">
        <f>VLOOKUP('full data'!$A233, Sheet11!$A$2:$AF$799, MATCH('full data'!O$1, Sheet11!$A$1:$AF$1, 0), FALSE)</f>
        <v>22.25</v>
      </c>
      <c r="P233">
        <f>VLOOKUP('full data'!$A233, Sheet11!$A$2:$AF$799, MATCH('full data'!P$1, Sheet11!$A$1:$AF$1, 0), FALSE)</f>
        <v>1.1875</v>
      </c>
      <c r="Q233">
        <f>VLOOKUP('full data'!$A233, Sheet11!$A$2:$AF$799, MATCH('full data'!Q$1, Sheet11!$A$1:$AF$1, 0), FALSE)</f>
        <v>2.0625</v>
      </c>
      <c r="R233">
        <f>VLOOKUP('full data'!$A233, Sheet11!$A$2:$AF$799, MATCH('full data'!R$1, Sheet11!$A$1:$AF$1, 0), FALSE)</f>
        <v>10</v>
      </c>
      <c r="S233">
        <f>VLOOKUP('full data'!$A233, Sheet11!$A$2:$AF$799, MATCH('full data'!S$1, Sheet11!$A$1:$AF$1, 0), FALSE)</f>
        <v>6</v>
      </c>
      <c r="T233">
        <f>VLOOKUP('full data'!$A233, Sheet11!$A$2:$AF$799, MATCH('full data'!T$1, Sheet11!$A$1:$AF$1, 0), FALSE)</f>
        <v>0</v>
      </c>
      <c r="U233">
        <f>VLOOKUP('full data'!$A233, Sheet11!$A$2:$AF$799, MATCH('full data'!U$1, Sheet11!$A$1:$AF$1, 0), FALSE)</f>
        <v>0.625</v>
      </c>
      <c r="V233">
        <f>VLOOKUP('full data'!$A233, Sheet11!$A$2:$AF$799, MATCH('full data'!V$1, Sheet11!$A$1:$AF$1, 0), FALSE)</f>
        <v>0.39374999999999999</v>
      </c>
      <c r="W233">
        <f>VLOOKUP('full data'!$A233, Sheet11!$A$2:$AF$799, MATCH('full data'!W$1, Sheet11!$A$1:$AF$1, 0), FALSE)</f>
        <v>0.43359375</v>
      </c>
      <c r="X233" t="str">
        <f>VLOOKUP('full data'!$A233, Sheet11!$A$2:$AF$799, MATCH('full data'!X$1, Sheet11!$A$1:$AF$1, 0), FALSE)</f>
        <v>3</v>
      </c>
      <c r="Y233">
        <f>VLOOKUP('full data'!$A233, Sheet11!$A$2:$AF$799, MATCH('full data'!Y$1, Sheet11!$A$1:$AF$1, 0), FALSE)</f>
        <v>1</v>
      </c>
      <c r="Z233" t="str">
        <f>VLOOKUP('full data'!$A233, Sheet11!$A$2:$AF$799, MATCH('full data'!Z$1, Sheet11!$A$1:$AF$1, 0), FALSE)</f>
        <v>AFC South</v>
      </c>
      <c r="AA233" t="s">
        <v>891</v>
      </c>
      <c r="AB233">
        <f>VLOOKUP('full data'!$A233, Sheet11!$A$2:$AF$799, MATCH('full data'!AB$1, Sheet11!$A$1:$AF$1, 0), FALSE)</f>
        <v>0.19310344827586209</v>
      </c>
      <c r="AC233">
        <f>VLOOKUP('full data'!$A233, Sheet11!$A$2:$AF$799, MATCH('full data'!AC$1, Sheet11!$A$1:$AF$1, 0), FALSE)</f>
        <v>0.2162162162162162</v>
      </c>
      <c r="AD233" t="str">
        <f>VLOOKUP('full data'!$A233, Sheet11!$A$2:$AF$799, MATCH('full data'!AD$1, Sheet11!$A$1:$AF$1, 0), FALSE)</f>
        <v>0</v>
      </c>
      <c r="AE233" t="str">
        <f>VLOOKUP('full data'!$A233, Sheet11!$A$2:$AF$799, MATCH('full data'!AE$1, Sheet11!$A$1:$AF$1, 0), FALSE)</f>
        <v>0</v>
      </c>
      <c r="AF233">
        <f>VLOOKUP('full data'!$A233, Sheet11!$A$2:$AF$799, MATCH('full data'!AF$1, Sheet11!$A$1:$AF$1, 0), FALSE)</f>
        <v>0.375</v>
      </c>
      <c r="AG233">
        <f>VLOOKUP('full data'!$A233, Sheet11!$A$2:$AF$799, MATCH('full data'!AG$1, Sheet11!$A$1:$AF$1, 0), FALSE)</f>
        <v>0.5</v>
      </c>
      <c r="AH233" s="3">
        <f>VLOOKUP('full data'!$A233, Sheet11!$A$2:$AF$799, MATCH('full data'!AH$1, Sheet11!$A$1:$AF$1, 0), FALSE)</f>
        <v>3.8081403132003727E-2</v>
      </c>
      <c r="AI233" s="2">
        <f t="shared" si="3"/>
        <v>0.45021982416172163</v>
      </c>
      <c r="AJ233" s="2">
        <f>AH233/SUMIFS($AH$2:$AH$799, $B$2:$B$799, B233)</f>
        <v>1.8063043029069772E-2</v>
      </c>
      <c r="AK233">
        <f>IF(AJ233=_xlfn.MAXIFS($AJ$2:$AJ$799, $B$2:$B$799, B233, $AA$2:$AA$799, AA233), 1, 0)</f>
        <v>0</v>
      </c>
      <c r="AL233" s="2">
        <f>AJ233-AI233</f>
        <v>-0.43215678113265188</v>
      </c>
      <c r="AM233">
        <f>IF(AK233=AE233, 1, 0)</f>
        <v>0</v>
      </c>
    </row>
    <row r="234" spans="1:39" hidden="1" x14ac:dyDescent="0.45">
      <c r="A234" t="s">
        <v>629</v>
      </c>
      <c r="B234">
        <v>2017</v>
      </c>
      <c r="C234" t="s">
        <v>37</v>
      </c>
      <c r="D234" t="str">
        <f>VLOOKUP(C234, ids!$A$2:$B$37,2,FALSE)</f>
        <v>Atlanta Falcons</v>
      </c>
      <c r="E234">
        <f>VLOOKUP('full data'!$A234, Sheet11!$A$2:$AF$799, MATCH('full data'!E$1, Sheet11!$A$1:$AF$1, 0), FALSE)</f>
        <v>16</v>
      </c>
      <c r="F234">
        <f>VLOOKUP('full data'!$A234, Sheet11!$A$2:$AF$799, MATCH('full data'!F$1, Sheet11!$A$1:$AF$1, 0), FALSE)</f>
        <v>4.6773335312653419</v>
      </c>
      <c r="G234">
        <f>VLOOKUP('full data'!$A234, Sheet11!$A$2:$AF$799, MATCH('full data'!G$1, Sheet11!$A$1:$AF$1, 0), FALSE)</f>
        <v>-2.4915478429447089</v>
      </c>
      <c r="H234">
        <f>VLOOKUP('full data'!$A234, Sheet11!$A$2:$AF$799, MATCH('full data'!H$1, Sheet11!$A$1:$AF$1, 0), FALSE)</f>
        <v>7.8050210541883986</v>
      </c>
      <c r="I234">
        <f>VLOOKUP('full data'!$A234, Sheet11!$A$2:$AF$799, MATCH('full data'!I$1, Sheet11!$A$1:$AF$1, 0), FALSE)</f>
        <v>57.375</v>
      </c>
      <c r="J234">
        <f>VLOOKUP('full data'!$A234, Sheet11!$A$2:$AF$799, MATCH('full data'!J$1, Sheet11!$A$1:$AF$1, 0), FALSE)</f>
        <v>0.87179487179487181</v>
      </c>
      <c r="K234">
        <f>VLOOKUP('full data'!$A234, Sheet11!$A$2:$AF$799, MATCH('full data'!K$1, Sheet11!$A$1:$AF$1, 0), FALSE)</f>
        <v>-9.75</v>
      </c>
      <c r="L234">
        <f>VLOOKUP('full data'!$A234, Sheet11!$A$2:$AF$799, MATCH('full data'!L$1, Sheet11!$A$1:$AF$1, 0), FALSE)</f>
        <v>0.75</v>
      </c>
      <c r="M234">
        <f>VLOOKUP('full data'!$A234, Sheet11!$A$2:$AF$799, MATCH('full data'!M$1, Sheet11!$A$1:$AF$1, 0), FALSE)</f>
        <v>0.5</v>
      </c>
      <c r="N234">
        <f>VLOOKUP('full data'!$A234, Sheet11!$A$2:$AF$799, MATCH('full data'!N$1, Sheet11!$A$1:$AF$1, 0), FALSE)</f>
        <v>0.5</v>
      </c>
      <c r="O234">
        <f>VLOOKUP('full data'!$A234, Sheet11!$A$2:$AF$799, MATCH('full data'!O$1, Sheet11!$A$1:$AF$1, 0), FALSE)</f>
        <v>18.5</v>
      </c>
      <c r="P234">
        <f>VLOOKUP('full data'!$A234, Sheet11!$A$2:$AF$799, MATCH('full data'!P$1, Sheet11!$A$1:$AF$1, 0), FALSE)</f>
        <v>1.0625</v>
      </c>
      <c r="Q234">
        <f>VLOOKUP('full data'!$A234, Sheet11!$A$2:$AF$799, MATCH('full data'!Q$1, Sheet11!$A$1:$AF$1, 0), FALSE)</f>
        <v>1</v>
      </c>
      <c r="R234">
        <f>VLOOKUP('full data'!$A234, Sheet11!$A$2:$AF$799, MATCH('full data'!R$1, Sheet11!$A$1:$AF$1, 0), FALSE)</f>
        <v>10</v>
      </c>
      <c r="S234">
        <f>VLOOKUP('full data'!$A234, Sheet11!$A$2:$AF$799, MATCH('full data'!S$1, Sheet11!$A$1:$AF$1, 0), FALSE)</f>
        <v>6</v>
      </c>
      <c r="T234">
        <f>VLOOKUP('full data'!$A234, Sheet11!$A$2:$AF$799, MATCH('full data'!T$1, Sheet11!$A$1:$AF$1, 0), FALSE)</f>
        <v>0</v>
      </c>
      <c r="U234">
        <f>VLOOKUP('full data'!$A234, Sheet11!$A$2:$AF$799, MATCH('full data'!U$1, Sheet11!$A$1:$AF$1, 0), FALSE)</f>
        <v>0.625</v>
      </c>
      <c r="V234">
        <f>VLOOKUP('full data'!$A234, Sheet11!$A$2:$AF$799, MATCH('full data'!V$1, Sheet11!$A$1:$AF$1, 0), FALSE)</f>
        <v>0.47499999999999998</v>
      </c>
      <c r="W234">
        <f>VLOOKUP('full data'!$A234, Sheet11!$A$2:$AF$799, MATCH('full data'!W$1, Sheet11!$A$1:$AF$1, 0), FALSE)</f>
        <v>0.54296875</v>
      </c>
      <c r="X234" t="str">
        <f>VLOOKUP('full data'!$A234, Sheet11!$A$2:$AF$799, MATCH('full data'!X$1, Sheet11!$A$1:$AF$1, 0), FALSE)</f>
        <v>6</v>
      </c>
      <c r="Y234">
        <f>VLOOKUP('full data'!$A234, Sheet11!$A$2:$AF$799, MATCH('full data'!Y$1, Sheet11!$A$1:$AF$1, 0), FALSE)</f>
        <v>3</v>
      </c>
      <c r="Z234" t="str">
        <f>VLOOKUP('full data'!$A234, Sheet11!$A$2:$AF$799, MATCH('full data'!Z$1, Sheet11!$A$1:$AF$1, 0), FALSE)</f>
        <v>NFC South</v>
      </c>
      <c r="AA234" t="s">
        <v>892</v>
      </c>
      <c r="AB234">
        <f>VLOOKUP('full data'!$A234, Sheet11!$A$2:$AF$799, MATCH('full data'!AB$1, Sheet11!$A$1:$AF$1, 0), FALSE)</f>
        <v>0.1744186046511628</v>
      </c>
      <c r="AC234">
        <f>VLOOKUP('full data'!$A234, Sheet11!$A$2:$AF$799, MATCH('full data'!AC$1, Sheet11!$A$1:$AF$1, 0), FALSE)</f>
        <v>0.2073170731707317</v>
      </c>
      <c r="AD234" t="str">
        <f>VLOOKUP('full data'!$A234, Sheet11!$A$2:$AF$799, MATCH('full data'!AD$1, Sheet11!$A$1:$AF$1, 0), FALSE)</f>
        <v>0</v>
      </c>
      <c r="AE234" t="str">
        <f>VLOOKUP('full data'!$A234, Sheet11!$A$2:$AF$799, MATCH('full data'!AE$1, Sheet11!$A$1:$AF$1, 0), FALSE)</f>
        <v>0</v>
      </c>
      <c r="AF234">
        <f>VLOOKUP('full data'!$A234, Sheet11!$A$2:$AF$799, MATCH('full data'!AF$1, Sheet11!$A$1:$AF$1, 0), FALSE)</f>
        <v>0.3125</v>
      </c>
      <c r="AG234">
        <f>VLOOKUP('full data'!$A234, Sheet11!$A$2:$AF$799, MATCH('full data'!AG$1, Sheet11!$A$1:$AF$1, 0), FALSE)</f>
        <v>0.5</v>
      </c>
      <c r="AH234" s="3">
        <f>VLOOKUP('full data'!$A234, Sheet11!$A$2:$AF$799, MATCH('full data'!AH$1, Sheet11!$A$1:$AF$1, 0), FALSE)</f>
        <v>2.997629827354906E-2</v>
      </c>
      <c r="AI234" s="2">
        <f t="shared" si="3"/>
        <v>0.39913533025291098</v>
      </c>
      <c r="AJ234" s="2">
        <f>AH234/SUMIFS($AH$2:$AH$799, $B$2:$B$799, B234)</f>
        <v>1.4218571823376417E-2</v>
      </c>
      <c r="AK234">
        <f>IF(AJ234=_xlfn.MAXIFS($AJ$2:$AJ$799, $B$2:$B$799, B234, $AA$2:$AA$799, AA234), 1, 0)</f>
        <v>0</v>
      </c>
      <c r="AL234" s="2">
        <f>AJ234-AI234</f>
        <v>-0.38491675842953454</v>
      </c>
      <c r="AM234">
        <f>IF(AK234=AE234, 1, 0)</f>
        <v>0</v>
      </c>
    </row>
    <row r="235" spans="1:39" hidden="1" x14ac:dyDescent="0.45">
      <c r="A235" t="s">
        <v>636</v>
      </c>
      <c r="B235">
        <v>2017</v>
      </c>
      <c r="C235" t="s">
        <v>57</v>
      </c>
      <c r="D235" t="str">
        <f>VLOOKUP(C235, ids!$A$2:$B$37,2,FALSE)</f>
        <v>Dallas Cowboys</v>
      </c>
      <c r="E235">
        <f>VLOOKUP('full data'!$A235, Sheet11!$A$2:$AF$799, MATCH('full data'!E$1, Sheet11!$A$1:$AF$1, 0), FALSE)</f>
        <v>16</v>
      </c>
      <c r="F235">
        <f>VLOOKUP('full data'!$A235, Sheet11!$A$2:$AF$799, MATCH('full data'!F$1, Sheet11!$A$1:$AF$1, 0), FALSE)</f>
        <v>-2.2780045555790558</v>
      </c>
      <c r="G235">
        <f>VLOOKUP('full data'!$A235, Sheet11!$A$2:$AF$799, MATCH('full data'!G$1, Sheet11!$A$1:$AF$1, 0), FALSE)</f>
        <v>2.0773808007187702</v>
      </c>
      <c r="H235">
        <f>VLOOKUP('full data'!$A235, Sheet11!$A$2:$AF$799, MATCH('full data'!H$1, Sheet11!$A$1:$AF$1, 0), FALSE)</f>
        <v>1.3063819153867791</v>
      </c>
      <c r="I235">
        <f>VLOOKUP('full data'!$A235, Sheet11!$A$2:$AF$799, MATCH('full data'!I$1, Sheet11!$A$1:$AF$1, 0), FALSE)</f>
        <v>58.6875</v>
      </c>
      <c r="J235">
        <f>VLOOKUP('full data'!$A235, Sheet11!$A$2:$AF$799, MATCH('full data'!J$1, Sheet11!$A$1:$AF$1, 0), FALSE)</f>
        <v>0.75862068965517238</v>
      </c>
      <c r="K235">
        <f>VLOOKUP('full data'!$A235, Sheet11!$A$2:$AF$799, MATCH('full data'!K$1, Sheet11!$A$1:$AF$1, 0), FALSE)</f>
        <v>-11.5625</v>
      </c>
      <c r="L235">
        <f>VLOOKUP('full data'!$A235, Sheet11!$A$2:$AF$799, MATCH('full data'!L$1, Sheet11!$A$1:$AF$1, 0), FALSE)</f>
        <v>0.8125</v>
      </c>
      <c r="M235">
        <f>VLOOKUP('full data'!$A235, Sheet11!$A$2:$AF$799, MATCH('full data'!M$1, Sheet11!$A$1:$AF$1, 0), FALSE)</f>
        <v>0.625</v>
      </c>
      <c r="N235">
        <f>VLOOKUP('full data'!$A235, Sheet11!$A$2:$AF$799, MATCH('full data'!N$1, Sheet11!$A$1:$AF$1, 0), FALSE)</f>
        <v>0.625</v>
      </c>
      <c r="O235">
        <f>VLOOKUP('full data'!$A235, Sheet11!$A$2:$AF$799, MATCH('full data'!O$1, Sheet11!$A$1:$AF$1, 0), FALSE)</f>
        <v>20.0625</v>
      </c>
      <c r="P235">
        <f>VLOOKUP('full data'!$A235, Sheet11!$A$2:$AF$799, MATCH('full data'!P$1, Sheet11!$A$1:$AF$1, 0), FALSE)</f>
        <v>1.0625</v>
      </c>
      <c r="Q235">
        <f>VLOOKUP('full data'!$A235, Sheet11!$A$2:$AF$799, MATCH('full data'!Q$1, Sheet11!$A$1:$AF$1, 0), FALSE)</f>
        <v>1.25</v>
      </c>
      <c r="R235">
        <f>VLOOKUP('full data'!$A235, Sheet11!$A$2:$AF$799, MATCH('full data'!R$1, Sheet11!$A$1:$AF$1, 0), FALSE)</f>
        <v>9</v>
      </c>
      <c r="S235">
        <f>VLOOKUP('full data'!$A235, Sheet11!$A$2:$AF$799, MATCH('full data'!S$1, Sheet11!$A$1:$AF$1, 0), FALSE)</f>
        <v>7</v>
      </c>
      <c r="T235">
        <f>VLOOKUP('full data'!$A235, Sheet11!$A$2:$AF$799, MATCH('full data'!T$1, Sheet11!$A$1:$AF$1, 0), FALSE)</f>
        <v>0</v>
      </c>
      <c r="U235">
        <f>VLOOKUP('full data'!$A235, Sheet11!$A$2:$AF$799, MATCH('full data'!U$1, Sheet11!$A$1:$AF$1, 0), FALSE)</f>
        <v>0.5625</v>
      </c>
      <c r="V235">
        <f>VLOOKUP('full data'!$A235, Sheet11!$A$2:$AF$799, MATCH('full data'!V$1, Sheet11!$A$1:$AF$1, 0), FALSE)</f>
        <v>0.4375</v>
      </c>
      <c r="W235">
        <f>VLOOKUP('full data'!$A235, Sheet11!$A$2:$AF$799, MATCH('full data'!W$1, Sheet11!$A$1:$AF$1, 0), FALSE)</f>
        <v>0.49609375</v>
      </c>
      <c r="X235" t="str">
        <f>VLOOKUP('full data'!$A235, Sheet11!$A$2:$AF$799, MATCH('full data'!X$1, Sheet11!$A$1:$AF$1, 0), FALSE)</f>
        <v>0</v>
      </c>
      <c r="Y235">
        <f>VLOOKUP('full data'!$A235, Sheet11!$A$2:$AF$799, MATCH('full data'!Y$1, Sheet11!$A$1:$AF$1, 0), FALSE)</f>
        <v>2</v>
      </c>
      <c r="Z235" t="str">
        <f>VLOOKUP('full data'!$A235, Sheet11!$A$2:$AF$799, MATCH('full data'!Z$1, Sheet11!$A$1:$AF$1, 0), FALSE)</f>
        <v>NFC East</v>
      </c>
      <c r="AA235" t="s">
        <v>892</v>
      </c>
      <c r="AB235">
        <f>VLOOKUP('full data'!$A235, Sheet11!$A$2:$AF$799, MATCH('full data'!AB$1, Sheet11!$A$1:$AF$1, 0), FALSE)</f>
        <v>0.22413793103448279</v>
      </c>
      <c r="AC235">
        <f>VLOOKUP('full data'!$A235, Sheet11!$A$2:$AF$799, MATCH('full data'!AC$1, Sheet11!$A$1:$AF$1, 0), FALSE)</f>
        <v>0.13043478260869559</v>
      </c>
      <c r="AD235" t="str">
        <f>VLOOKUP('full data'!$A235, Sheet11!$A$2:$AF$799, MATCH('full data'!AD$1, Sheet11!$A$1:$AF$1, 0), FALSE)</f>
        <v>0</v>
      </c>
      <c r="AE235" t="str">
        <f>VLOOKUP('full data'!$A235, Sheet11!$A$2:$AF$799, MATCH('full data'!AE$1, Sheet11!$A$1:$AF$1, 0), FALSE)</f>
        <v>0</v>
      </c>
      <c r="AF235">
        <f>VLOOKUP('full data'!$A235, Sheet11!$A$2:$AF$799, MATCH('full data'!AF$1, Sheet11!$A$1:$AF$1, 0), FALSE)</f>
        <v>0.25</v>
      </c>
      <c r="AG235">
        <f>VLOOKUP('full data'!$A235, Sheet11!$A$2:$AF$799, MATCH('full data'!AG$1, Sheet11!$A$1:$AF$1, 0), FALSE)</f>
        <v>0.5</v>
      </c>
      <c r="AH235" s="3">
        <f>VLOOKUP('full data'!$A235, Sheet11!$A$2:$AF$799, MATCH('full data'!AH$1, Sheet11!$A$1:$AF$1, 0), FALSE)</f>
        <v>2.343961226246917E-2</v>
      </c>
      <c r="AI235" s="2">
        <f t="shared" si="3"/>
        <v>0.39913533025291098</v>
      </c>
      <c r="AJ235" s="2">
        <f>AH235/SUMIFS($AH$2:$AH$799, $B$2:$B$799, B235)</f>
        <v>1.1118044243644827E-2</v>
      </c>
      <c r="AK235">
        <f>IF(AJ235=_xlfn.MAXIFS($AJ$2:$AJ$799, $B$2:$B$799, B235, $AA$2:$AA$799, AA235), 1, 0)</f>
        <v>0</v>
      </c>
      <c r="AL235" s="2">
        <f>AJ235-AI235</f>
        <v>-0.38801728600926616</v>
      </c>
      <c r="AM235">
        <f>IF(AK235=AE235, 1, 0)</f>
        <v>0</v>
      </c>
    </row>
    <row r="236" spans="1:39" hidden="1" x14ac:dyDescent="0.45">
      <c r="A236" t="s">
        <v>643</v>
      </c>
      <c r="B236">
        <v>2017</v>
      </c>
      <c r="C236" t="s">
        <v>74</v>
      </c>
      <c r="D236" t="str">
        <f>VLOOKUP(C236, ids!$A$2:$B$37,2,FALSE)</f>
        <v>Kansas City Chiefs</v>
      </c>
      <c r="E236">
        <f>VLOOKUP('full data'!$A236, Sheet11!$A$2:$AF$799, MATCH('full data'!E$1, Sheet11!$A$1:$AF$1, 0), FALSE)</f>
        <v>16</v>
      </c>
      <c r="F236">
        <f>VLOOKUP('full data'!$A236, Sheet11!$A$2:$AF$799, MATCH('full data'!F$1, Sheet11!$A$1:$AF$1, 0), FALSE)</f>
        <v>5.6056859235152832</v>
      </c>
      <c r="G236">
        <f>VLOOKUP('full data'!$A236, Sheet11!$A$2:$AF$799, MATCH('full data'!G$1, Sheet11!$A$1:$AF$1, 0), FALSE)</f>
        <v>-0.57906105073554015</v>
      </c>
      <c r="H236">
        <f>VLOOKUP('full data'!$A236, Sheet11!$A$2:$AF$799, MATCH('full data'!H$1, Sheet11!$A$1:$AF$1, 0), FALSE)</f>
        <v>9.6230588416216936</v>
      </c>
      <c r="I236">
        <f>VLOOKUP('full data'!$A236, Sheet11!$A$2:$AF$799, MATCH('full data'!I$1, Sheet11!$A$1:$AF$1, 0), FALSE)</f>
        <v>65.25</v>
      </c>
      <c r="J236">
        <f>VLOOKUP('full data'!$A236, Sheet11!$A$2:$AF$799, MATCH('full data'!J$1, Sheet11!$A$1:$AF$1, 0), FALSE)</f>
        <v>0.91111111111111109</v>
      </c>
      <c r="K236">
        <f>VLOOKUP('full data'!$A236, Sheet11!$A$2:$AF$799, MATCH('full data'!K$1, Sheet11!$A$1:$AF$1, 0), FALSE)</f>
        <v>-13.875</v>
      </c>
      <c r="L236">
        <f>VLOOKUP('full data'!$A236, Sheet11!$A$2:$AF$799, MATCH('full data'!L$1, Sheet11!$A$1:$AF$1, 0), FALSE)</f>
        <v>0.5</v>
      </c>
      <c r="M236">
        <f>VLOOKUP('full data'!$A236, Sheet11!$A$2:$AF$799, MATCH('full data'!M$1, Sheet11!$A$1:$AF$1, 0), FALSE)</f>
        <v>0.625</v>
      </c>
      <c r="N236">
        <f>VLOOKUP('full data'!$A236, Sheet11!$A$2:$AF$799, MATCH('full data'!N$1, Sheet11!$A$1:$AF$1, 0), FALSE)</f>
        <v>1</v>
      </c>
      <c r="O236">
        <f>VLOOKUP('full data'!$A236, Sheet11!$A$2:$AF$799, MATCH('full data'!O$1, Sheet11!$A$1:$AF$1, 0), FALSE)</f>
        <v>11.1875</v>
      </c>
      <c r="P236">
        <f>VLOOKUP('full data'!$A236, Sheet11!$A$2:$AF$799, MATCH('full data'!P$1, Sheet11!$A$1:$AF$1, 0), FALSE)</f>
        <v>0.6875</v>
      </c>
      <c r="Q236">
        <f>VLOOKUP('full data'!$A236, Sheet11!$A$2:$AF$799, MATCH('full data'!Q$1, Sheet11!$A$1:$AF$1, 0), FALSE)</f>
        <v>1.625</v>
      </c>
      <c r="R236">
        <f>VLOOKUP('full data'!$A236, Sheet11!$A$2:$AF$799, MATCH('full data'!R$1, Sheet11!$A$1:$AF$1, 0), FALSE)</f>
        <v>10</v>
      </c>
      <c r="S236">
        <f>VLOOKUP('full data'!$A236, Sheet11!$A$2:$AF$799, MATCH('full data'!S$1, Sheet11!$A$1:$AF$1, 0), FALSE)</f>
        <v>6</v>
      </c>
      <c r="T236">
        <f>VLOOKUP('full data'!$A236, Sheet11!$A$2:$AF$799, MATCH('full data'!T$1, Sheet11!$A$1:$AF$1, 0), FALSE)</f>
        <v>0</v>
      </c>
      <c r="U236">
        <f>VLOOKUP('full data'!$A236, Sheet11!$A$2:$AF$799, MATCH('full data'!U$1, Sheet11!$A$1:$AF$1, 0), FALSE)</f>
        <v>0.625</v>
      </c>
      <c r="V236">
        <f>VLOOKUP('full data'!$A236, Sheet11!$A$2:$AF$799, MATCH('full data'!V$1, Sheet11!$A$1:$AF$1, 0), FALSE)</f>
        <v>0.48125000000000001</v>
      </c>
      <c r="W236">
        <f>VLOOKUP('full data'!$A236, Sheet11!$A$2:$AF$799, MATCH('full data'!W$1, Sheet11!$A$1:$AF$1, 0), FALSE)</f>
        <v>0.4765625</v>
      </c>
      <c r="X236" t="str">
        <f>VLOOKUP('full data'!$A236, Sheet11!$A$2:$AF$799, MATCH('full data'!X$1, Sheet11!$A$1:$AF$1, 0), FALSE)</f>
        <v>4</v>
      </c>
      <c r="Y236">
        <f>VLOOKUP('full data'!$A236, Sheet11!$A$2:$AF$799, MATCH('full data'!Y$1, Sheet11!$A$1:$AF$1, 0), FALSE)</f>
        <v>1</v>
      </c>
      <c r="Z236" t="str">
        <f>VLOOKUP('full data'!$A236, Sheet11!$A$2:$AF$799, MATCH('full data'!Z$1, Sheet11!$A$1:$AF$1, 0), FALSE)</f>
        <v>AFC West</v>
      </c>
      <c r="AA236" t="s">
        <v>891</v>
      </c>
      <c r="AB236">
        <f>VLOOKUP('full data'!$A236, Sheet11!$A$2:$AF$799, MATCH('full data'!AB$1, Sheet11!$A$1:$AF$1, 0), FALSE)</f>
        <v>0.15789473684210531</v>
      </c>
      <c r="AC236">
        <f>VLOOKUP('full data'!$A236, Sheet11!$A$2:$AF$799, MATCH('full data'!AC$1, Sheet11!$A$1:$AF$1, 0), FALSE)</f>
        <v>0.23636363636363639</v>
      </c>
      <c r="AD236" t="str">
        <f>VLOOKUP('full data'!$A236, Sheet11!$A$2:$AF$799, MATCH('full data'!AD$1, Sheet11!$A$1:$AF$1, 0), FALSE)</f>
        <v>0</v>
      </c>
      <c r="AE236" t="str">
        <f>VLOOKUP('full data'!$A236, Sheet11!$A$2:$AF$799, MATCH('full data'!AE$1, Sheet11!$A$1:$AF$1, 0), FALSE)</f>
        <v>0</v>
      </c>
      <c r="AF236">
        <f>VLOOKUP('full data'!$A236, Sheet11!$A$2:$AF$799, MATCH('full data'!AF$1, Sheet11!$A$1:$AF$1, 0), FALSE)</f>
        <v>0.1875</v>
      </c>
      <c r="AG236">
        <f>VLOOKUP('full data'!$A236, Sheet11!$A$2:$AF$799, MATCH('full data'!AG$1, Sheet11!$A$1:$AF$1, 0), FALSE)</f>
        <v>0.5</v>
      </c>
      <c r="AH236" s="3">
        <f>VLOOKUP('full data'!$A236, Sheet11!$A$2:$AF$799, MATCH('full data'!AH$1, Sheet11!$A$1:$AF$1, 0), FALSE)</f>
        <v>2.1638718372620689E-2</v>
      </c>
      <c r="AI236" s="2">
        <f t="shared" si="3"/>
        <v>0.45021982416172163</v>
      </c>
      <c r="AJ236" s="2">
        <f>AH236/SUMIFS($AH$2:$AH$799, $B$2:$B$799, B236)</f>
        <v>1.0263831395700052E-2</v>
      </c>
      <c r="AK236">
        <f>IF(AJ236=_xlfn.MAXIFS($AJ$2:$AJ$799, $B$2:$B$799, B236, $AA$2:$AA$799, AA236), 1, 0)</f>
        <v>0</v>
      </c>
      <c r="AL236" s="2">
        <f>AJ236-AI236</f>
        <v>-0.4399559927660216</v>
      </c>
      <c r="AM236">
        <f>IF(AK236=AE236, 1, 0)</f>
        <v>0</v>
      </c>
    </row>
    <row r="237" spans="1:39" hidden="1" x14ac:dyDescent="0.45">
      <c r="A237" t="s">
        <v>658</v>
      </c>
      <c r="B237">
        <v>2017</v>
      </c>
      <c r="C237" t="s">
        <v>106</v>
      </c>
      <c r="D237" t="str">
        <f>VLOOKUP(C237, ids!$A$2:$B$37,2,FALSE)</f>
        <v>Tennessee Titans</v>
      </c>
      <c r="E237">
        <f>VLOOKUP('full data'!$A237, Sheet11!$A$2:$AF$799, MATCH('full data'!E$1, Sheet11!$A$1:$AF$1, 0), FALSE)</f>
        <v>16</v>
      </c>
      <c r="F237">
        <f>VLOOKUP('full data'!$A237, Sheet11!$A$2:$AF$799, MATCH('full data'!F$1, Sheet11!$A$1:$AF$1, 0), FALSE)</f>
        <v>-2.9167397023197039</v>
      </c>
      <c r="G237">
        <f>VLOOKUP('full data'!$A237, Sheet11!$A$2:$AF$799, MATCH('full data'!G$1, Sheet11!$A$1:$AF$1, 0), FALSE)</f>
        <v>-2.2534232119918558</v>
      </c>
      <c r="H237">
        <f>VLOOKUP('full data'!$A237, Sheet11!$A$2:$AF$799, MATCH('full data'!H$1, Sheet11!$A$1:$AF$1, 0), FALSE)</f>
        <v>-2.7556789660645221E-2</v>
      </c>
      <c r="I237">
        <f>VLOOKUP('full data'!$A237, Sheet11!$A$2:$AF$799, MATCH('full data'!I$1, Sheet11!$A$1:$AF$1, 0), FALSE)</f>
        <v>49.0625</v>
      </c>
      <c r="J237">
        <f>VLOOKUP('full data'!$A237, Sheet11!$A$2:$AF$799, MATCH('full data'!J$1, Sheet11!$A$1:$AF$1, 0), FALSE)</f>
        <v>0.83333333333333337</v>
      </c>
      <c r="K237">
        <f>VLOOKUP('full data'!$A237, Sheet11!$A$2:$AF$799, MATCH('full data'!K$1, Sheet11!$A$1:$AF$1, 0), FALSE)</f>
        <v>-12.6875</v>
      </c>
      <c r="L237">
        <f>VLOOKUP('full data'!$A237, Sheet11!$A$2:$AF$799, MATCH('full data'!L$1, Sheet11!$A$1:$AF$1, 0), FALSE)</f>
        <v>1.0625</v>
      </c>
      <c r="M237">
        <f>VLOOKUP('full data'!$A237, Sheet11!$A$2:$AF$799, MATCH('full data'!M$1, Sheet11!$A$1:$AF$1, 0), FALSE)</f>
        <v>0.5625</v>
      </c>
      <c r="N237">
        <f>VLOOKUP('full data'!$A237, Sheet11!$A$2:$AF$799, MATCH('full data'!N$1, Sheet11!$A$1:$AF$1, 0), FALSE)</f>
        <v>0.75</v>
      </c>
      <c r="O237">
        <f>VLOOKUP('full data'!$A237, Sheet11!$A$2:$AF$799, MATCH('full data'!O$1, Sheet11!$A$1:$AF$1, 0), FALSE)</f>
        <v>16.0625</v>
      </c>
      <c r="P237">
        <f>VLOOKUP('full data'!$A237, Sheet11!$A$2:$AF$799, MATCH('full data'!P$1, Sheet11!$A$1:$AF$1, 0), FALSE)</f>
        <v>1.3125</v>
      </c>
      <c r="Q237">
        <f>VLOOKUP('full data'!$A237, Sheet11!$A$2:$AF$799, MATCH('full data'!Q$1, Sheet11!$A$1:$AF$1, 0), FALSE)</f>
        <v>1.3125</v>
      </c>
      <c r="R237">
        <f>VLOOKUP('full data'!$A237, Sheet11!$A$2:$AF$799, MATCH('full data'!R$1, Sheet11!$A$1:$AF$1, 0), FALSE)</f>
        <v>9</v>
      </c>
      <c r="S237">
        <f>VLOOKUP('full data'!$A237, Sheet11!$A$2:$AF$799, MATCH('full data'!S$1, Sheet11!$A$1:$AF$1, 0), FALSE)</f>
        <v>7</v>
      </c>
      <c r="T237">
        <f>VLOOKUP('full data'!$A237, Sheet11!$A$2:$AF$799, MATCH('full data'!T$1, Sheet11!$A$1:$AF$1, 0), FALSE)</f>
        <v>0</v>
      </c>
      <c r="U237">
        <f>VLOOKUP('full data'!$A237, Sheet11!$A$2:$AF$799, MATCH('full data'!U$1, Sheet11!$A$1:$AF$1, 0), FALSE)</f>
        <v>0.5625</v>
      </c>
      <c r="V237">
        <f>VLOOKUP('full data'!$A237, Sheet11!$A$2:$AF$799, MATCH('full data'!V$1, Sheet11!$A$1:$AF$1, 0), FALSE)</f>
        <v>0.39583333333333331</v>
      </c>
      <c r="W237">
        <f>VLOOKUP('full data'!$A237, Sheet11!$A$2:$AF$799, MATCH('full data'!W$1, Sheet11!$A$1:$AF$1, 0), FALSE)</f>
        <v>0.43359375</v>
      </c>
      <c r="X237" t="str">
        <f>VLOOKUP('full data'!$A237, Sheet11!$A$2:$AF$799, MATCH('full data'!X$1, Sheet11!$A$1:$AF$1, 0), FALSE)</f>
        <v>5</v>
      </c>
      <c r="Y237">
        <f>VLOOKUP('full data'!$A237, Sheet11!$A$2:$AF$799, MATCH('full data'!Y$1, Sheet11!$A$1:$AF$1, 0), FALSE)</f>
        <v>2</v>
      </c>
      <c r="Z237" t="str">
        <f>VLOOKUP('full data'!$A237, Sheet11!$A$2:$AF$799, MATCH('full data'!Z$1, Sheet11!$A$1:$AF$1, 0), FALSE)</f>
        <v>AFC South</v>
      </c>
      <c r="AA237" t="s">
        <v>891</v>
      </c>
      <c r="AB237">
        <f>VLOOKUP('full data'!$A237, Sheet11!$A$2:$AF$799, MATCH('full data'!AB$1, Sheet11!$A$1:$AF$1, 0), FALSE)</f>
        <v>0.23287671232876711</v>
      </c>
      <c r="AC237">
        <f>VLOOKUP('full data'!$A237, Sheet11!$A$2:$AF$799, MATCH('full data'!AC$1, Sheet11!$A$1:$AF$1, 0), FALSE)</f>
        <v>0.2413793103448276</v>
      </c>
      <c r="AD237" t="str">
        <f>VLOOKUP('full data'!$A237, Sheet11!$A$2:$AF$799, MATCH('full data'!AD$1, Sheet11!$A$1:$AF$1, 0), FALSE)</f>
        <v>0</v>
      </c>
      <c r="AE237" t="str">
        <f>VLOOKUP('full data'!$A237, Sheet11!$A$2:$AF$799, MATCH('full data'!AE$1, Sheet11!$A$1:$AF$1, 0), FALSE)</f>
        <v>0</v>
      </c>
      <c r="AF237">
        <f>VLOOKUP('full data'!$A237, Sheet11!$A$2:$AF$799, MATCH('full data'!AF$1, Sheet11!$A$1:$AF$1, 0), FALSE)</f>
        <v>0.25</v>
      </c>
      <c r="AG237">
        <f>VLOOKUP('full data'!$A237, Sheet11!$A$2:$AF$799, MATCH('full data'!AG$1, Sheet11!$A$1:$AF$1, 0), FALSE)</f>
        <v>0.5</v>
      </c>
      <c r="AH237" s="3">
        <f>VLOOKUP('full data'!$A237, Sheet11!$A$2:$AF$799, MATCH('full data'!AH$1, Sheet11!$A$1:$AF$1, 0), FALSE)</f>
        <v>2.0444671642716739E-2</v>
      </c>
      <c r="AI237" s="2">
        <f t="shared" si="3"/>
        <v>0.45021982416172163</v>
      </c>
      <c r="AJ237" s="2">
        <f>AH237/SUMIFS($AH$2:$AH$799, $B$2:$B$799, B237)</f>
        <v>9.6974626254577295E-3</v>
      </c>
      <c r="AK237">
        <f>IF(AJ237=_xlfn.MAXIFS($AJ$2:$AJ$799, $B$2:$B$799, B237, $AA$2:$AA$799, AA237), 1, 0)</f>
        <v>0</v>
      </c>
      <c r="AL237" s="2">
        <f>AJ237-AI237</f>
        <v>-0.4405223615362639</v>
      </c>
      <c r="AM237">
        <f>IF(AK237=AE237, 1, 0)</f>
        <v>0</v>
      </c>
    </row>
    <row r="238" spans="1:39" hidden="1" x14ac:dyDescent="0.45">
      <c r="A238" t="s">
        <v>631</v>
      </c>
      <c r="B238">
        <v>2017</v>
      </c>
      <c r="C238" t="s">
        <v>45</v>
      </c>
      <c r="D238" t="str">
        <f>VLOOKUP(C238, ids!$A$2:$B$37,2,FALSE)</f>
        <v>Buffalo Bills</v>
      </c>
      <c r="E238">
        <f>VLOOKUP('full data'!$A238, Sheet11!$A$2:$AF$799, MATCH('full data'!E$1, Sheet11!$A$1:$AF$1, 0), FALSE)</f>
        <v>16</v>
      </c>
      <c r="F238">
        <f>VLOOKUP('full data'!$A238, Sheet11!$A$2:$AF$799, MATCH('full data'!F$1, Sheet11!$A$1:$AF$1, 0), FALSE)</f>
        <v>-1.7670725804671901</v>
      </c>
      <c r="G238">
        <f>VLOOKUP('full data'!$A238, Sheet11!$A$2:$AF$799, MATCH('full data'!G$1, Sheet11!$A$1:$AF$1, 0), FALSE)</f>
        <v>-2.1841777061972878</v>
      </c>
      <c r="H238">
        <f>VLOOKUP('full data'!$A238, Sheet11!$A$2:$AF$799, MATCH('full data'!H$1, Sheet11!$A$1:$AF$1, 0), FALSE)</f>
        <v>2.434556177239577</v>
      </c>
      <c r="I238">
        <f>VLOOKUP('full data'!$A238, Sheet11!$A$2:$AF$799, MATCH('full data'!I$1, Sheet11!$A$1:$AF$1, 0), FALSE)</f>
        <v>54.5</v>
      </c>
      <c r="J238">
        <f>VLOOKUP('full data'!$A238, Sheet11!$A$2:$AF$799, MATCH('full data'!J$1, Sheet11!$A$1:$AF$1, 0), FALSE)</f>
        <v>0.87878787878787878</v>
      </c>
      <c r="K238">
        <f>VLOOKUP('full data'!$A238, Sheet11!$A$2:$AF$799, MATCH('full data'!K$1, Sheet11!$A$1:$AF$1, 0), FALSE)</f>
        <v>-16.3125</v>
      </c>
      <c r="L238">
        <f>VLOOKUP('full data'!$A238, Sheet11!$A$2:$AF$799, MATCH('full data'!L$1, Sheet11!$A$1:$AF$1, 0), FALSE)</f>
        <v>0.625</v>
      </c>
      <c r="M238">
        <f>VLOOKUP('full data'!$A238, Sheet11!$A$2:$AF$799, MATCH('full data'!M$1, Sheet11!$A$1:$AF$1, 0), FALSE)</f>
        <v>0.4375</v>
      </c>
      <c r="N238">
        <f>VLOOKUP('full data'!$A238, Sheet11!$A$2:$AF$799, MATCH('full data'!N$1, Sheet11!$A$1:$AF$1, 0), FALSE)</f>
        <v>1.125</v>
      </c>
      <c r="O238">
        <f>VLOOKUP('full data'!$A238, Sheet11!$A$2:$AF$799, MATCH('full data'!O$1, Sheet11!$A$1:$AF$1, 0), FALSE)</f>
        <v>9.1875</v>
      </c>
      <c r="P238">
        <f>VLOOKUP('full data'!$A238, Sheet11!$A$2:$AF$799, MATCH('full data'!P$1, Sheet11!$A$1:$AF$1, 0), FALSE)</f>
        <v>0.875</v>
      </c>
      <c r="Q238">
        <f>VLOOKUP('full data'!$A238, Sheet11!$A$2:$AF$799, MATCH('full data'!Q$1, Sheet11!$A$1:$AF$1, 0), FALSE)</f>
        <v>1.5625</v>
      </c>
      <c r="R238">
        <f>VLOOKUP('full data'!$A238, Sheet11!$A$2:$AF$799, MATCH('full data'!R$1, Sheet11!$A$1:$AF$1, 0), FALSE)</f>
        <v>9</v>
      </c>
      <c r="S238">
        <f>VLOOKUP('full data'!$A238, Sheet11!$A$2:$AF$799, MATCH('full data'!S$1, Sheet11!$A$1:$AF$1, 0), FALSE)</f>
        <v>7</v>
      </c>
      <c r="T238">
        <f>VLOOKUP('full data'!$A238, Sheet11!$A$2:$AF$799, MATCH('full data'!T$1, Sheet11!$A$1:$AF$1, 0), FALSE)</f>
        <v>0</v>
      </c>
      <c r="U238">
        <f>VLOOKUP('full data'!$A238, Sheet11!$A$2:$AF$799, MATCH('full data'!U$1, Sheet11!$A$1:$AF$1, 0), FALSE)</f>
        <v>0.5625</v>
      </c>
      <c r="V238">
        <f>VLOOKUP('full data'!$A238, Sheet11!$A$2:$AF$799, MATCH('full data'!V$1, Sheet11!$A$1:$AF$1, 0), FALSE)</f>
        <v>0.39583333333333331</v>
      </c>
      <c r="W238">
        <f>VLOOKUP('full data'!$A238, Sheet11!$A$2:$AF$799, MATCH('full data'!W$1, Sheet11!$A$1:$AF$1, 0), FALSE)</f>
        <v>0.4921875</v>
      </c>
      <c r="X238" t="str">
        <f>VLOOKUP('full data'!$A238, Sheet11!$A$2:$AF$799, MATCH('full data'!X$1, Sheet11!$A$1:$AF$1, 0), FALSE)</f>
        <v>6</v>
      </c>
      <c r="Y238">
        <f>VLOOKUP('full data'!$A238, Sheet11!$A$2:$AF$799, MATCH('full data'!Y$1, Sheet11!$A$1:$AF$1, 0), FALSE)</f>
        <v>2</v>
      </c>
      <c r="Z238" t="str">
        <f>VLOOKUP('full data'!$A238, Sheet11!$A$2:$AF$799, MATCH('full data'!Z$1, Sheet11!$A$1:$AF$1, 0), FALSE)</f>
        <v>AFC East</v>
      </c>
      <c r="AA238" t="s">
        <v>891</v>
      </c>
      <c r="AB238">
        <f>VLOOKUP('full data'!$A238, Sheet11!$A$2:$AF$799, MATCH('full data'!AB$1, Sheet11!$A$1:$AF$1, 0), FALSE)</f>
        <v>0.26315789473684209</v>
      </c>
      <c r="AC238">
        <f>VLOOKUP('full data'!$A238, Sheet11!$A$2:$AF$799, MATCH('full data'!AC$1, Sheet11!$A$1:$AF$1, 0), FALSE)</f>
        <v>0.14545454545454539</v>
      </c>
      <c r="AD238" t="str">
        <f>VLOOKUP('full data'!$A238, Sheet11!$A$2:$AF$799, MATCH('full data'!AD$1, Sheet11!$A$1:$AF$1, 0), FALSE)</f>
        <v>0</v>
      </c>
      <c r="AE238" t="str">
        <f>VLOOKUP('full data'!$A238, Sheet11!$A$2:$AF$799, MATCH('full data'!AE$1, Sheet11!$A$1:$AF$1, 0), FALSE)</f>
        <v>0</v>
      </c>
      <c r="AF238">
        <f>VLOOKUP('full data'!$A238, Sheet11!$A$2:$AF$799, MATCH('full data'!AF$1, Sheet11!$A$1:$AF$1, 0), FALSE)</f>
        <v>0.25</v>
      </c>
      <c r="AG238">
        <f>VLOOKUP('full data'!$A238, Sheet11!$A$2:$AF$799, MATCH('full data'!AG$1, Sheet11!$A$1:$AF$1, 0), FALSE)</f>
        <v>0.5</v>
      </c>
      <c r="AH238" s="3">
        <f>VLOOKUP('full data'!$A238, Sheet11!$A$2:$AF$799, MATCH('full data'!AH$1, Sheet11!$A$1:$AF$1, 0), FALSE)</f>
        <v>2.0275040827440579E-2</v>
      </c>
      <c r="AI238" s="2">
        <f t="shared" si="3"/>
        <v>0.45021982416172163</v>
      </c>
      <c r="AJ238" s="2">
        <f>AH238/SUMIFS($AH$2:$AH$799, $B$2:$B$799, B238)</f>
        <v>9.6170021260174009E-3</v>
      </c>
      <c r="AK238">
        <f>IF(AJ238=_xlfn.MAXIFS($AJ$2:$AJ$799, $B$2:$B$799, B238, $AA$2:$AA$799, AA238), 1, 0)</f>
        <v>0</v>
      </c>
      <c r="AL238" s="2">
        <f>AJ238-AI238</f>
        <v>-0.44060282203570422</v>
      </c>
      <c r="AM238">
        <f>IF(AK238=AE238, 1, 0)</f>
        <v>0</v>
      </c>
    </row>
    <row r="239" spans="1:39" hidden="1" x14ac:dyDescent="0.45">
      <c r="A239" t="s">
        <v>645</v>
      </c>
      <c r="B239">
        <v>2017</v>
      </c>
      <c r="C239" t="s">
        <v>195</v>
      </c>
      <c r="D239" t="str">
        <f>VLOOKUP(C239, ids!$A$2:$B$37,2,FALSE)</f>
        <v>Los Angeles Chargers</v>
      </c>
      <c r="E239">
        <f>VLOOKUP('full data'!$A239, Sheet11!$A$2:$AF$799, MATCH('full data'!E$1, Sheet11!$A$1:$AF$1, 0), FALSE)</f>
        <v>16</v>
      </c>
      <c r="F239">
        <f>VLOOKUP('full data'!$A239, Sheet11!$A$2:$AF$799, MATCH('full data'!F$1, Sheet11!$A$1:$AF$1, 0), FALSE)</f>
        <v>6.6787929461302156</v>
      </c>
      <c r="G239">
        <f>VLOOKUP('full data'!$A239, Sheet11!$A$2:$AF$799, MATCH('full data'!G$1, Sheet11!$A$1:$AF$1, 0), FALSE)</f>
        <v>-2.3991014578555059</v>
      </c>
      <c r="H239">
        <f>VLOOKUP('full data'!$A239, Sheet11!$A$2:$AF$799, MATCH('full data'!H$1, Sheet11!$A$1:$AF$1, 0), FALSE)</f>
        <v>8.4805995347487482</v>
      </c>
      <c r="I239">
        <f>VLOOKUP('full data'!$A239, Sheet11!$A$2:$AF$799, MATCH('full data'!I$1, Sheet11!$A$1:$AF$1, 0), FALSE)</f>
        <v>57.9375</v>
      </c>
      <c r="J239">
        <f>VLOOKUP('full data'!$A239, Sheet11!$A$2:$AF$799, MATCH('full data'!J$1, Sheet11!$A$1:$AF$1, 0), FALSE)</f>
        <v>0.66666666666666663</v>
      </c>
      <c r="K239">
        <f>VLOOKUP('full data'!$A239, Sheet11!$A$2:$AF$799, MATCH('full data'!K$1, Sheet11!$A$1:$AF$1, 0), FALSE)</f>
        <v>-7.5</v>
      </c>
      <c r="L239">
        <f>VLOOKUP('full data'!$A239, Sheet11!$A$2:$AF$799, MATCH('full data'!L$1, Sheet11!$A$1:$AF$1, 0), FALSE)</f>
        <v>0.6875</v>
      </c>
      <c r="M239">
        <f>VLOOKUP('full data'!$A239, Sheet11!$A$2:$AF$799, MATCH('full data'!M$1, Sheet11!$A$1:$AF$1, 0), FALSE)</f>
        <v>0.5625</v>
      </c>
      <c r="N239">
        <f>VLOOKUP('full data'!$A239, Sheet11!$A$2:$AF$799, MATCH('full data'!N$1, Sheet11!$A$1:$AF$1, 0), FALSE)</f>
        <v>1.125</v>
      </c>
      <c r="O239">
        <f>VLOOKUP('full data'!$A239, Sheet11!$A$2:$AF$799, MATCH('full data'!O$1, Sheet11!$A$1:$AF$1, 0), FALSE)</f>
        <v>16.3125</v>
      </c>
      <c r="P239">
        <f>VLOOKUP('full data'!$A239, Sheet11!$A$2:$AF$799, MATCH('full data'!P$1, Sheet11!$A$1:$AF$1, 0), FALSE)</f>
        <v>0.8125</v>
      </c>
      <c r="Q239">
        <f>VLOOKUP('full data'!$A239, Sheet11!$A$2:$AF$799, MATCH('full data'!Q$1, Sheet11!$A$1:$AF$1, 0), FALSE)</f>
        <v>1.6875</v>
      </c>
      <c r="R239">
        <f>VLOOKUP('full data'!$A239, Sheet11!$A$2:$AF$799, MATCH('full data'!R$1, Sheet11!$A$1:$AF$1, 0), FALSE)</f>
        <v>9</v>
      </c>
      <c r="S239">
        <f>VLOOKUP('full data'!$A239, Sheet11!$A$2:$AF$799, MATCH('full data'!S$1, Sheet11!$A$1:$AF$1, 0), FALSE)</f>
        <v>7</v>
      </c>
      <c r="T239">
        <f>VLOOKUP('full data'!$A239, Sheet11!$A$2:$AF$799, MATCH('full data'!T$1, Sheet11!$A$1:$AF$1, 0), FALSE)</f>
        <v>0</v>
      </c>
      <c r="U239">
        <f>VLOOKUP('full data'!$A239, Sheet11!$A$2:$AF$799, MATCH('full data'!U$1, Sheet11!$A$1:$AF$1, 0), FALSE)</f>
        <v>0.5625</v>
      </c>
      <c r="V239">
        <f>VLOOKUP('full data'!$A239, Sheet11!$A$2:$AF$799, MATCH('full data'!V$1, Sheet11!$A$1:$AF$1, 0), FALSE)</f>
        <v>0.34722222222222221</v>
      </c>
      <c r="W239">
        <f>VLOOKUP('full data'!$A239, Sheet11!$A$2:$AF$799, MATCH('full data'!W$1, Sheet11!$A$1:$AF$1, 0), FALSE)</f>
        <v>0.45703125</v>
      </c>
      <c r="X239" t="str">
        <f>VLOOKUP('full data'!$A239, Sheet11!$A$2:$AF$799, MATCH('full data'!X$1, Sheet11!$A$1:$AF$1, 0), FALSE)</f>
        <v>0</v>
      </c>
      <c r="Y239">
        <f>VLOOKUP('full data'!$A239, Sheet11!$A$2:$AF$799, MATCH('full data'!Y$1, Sheet11!$A$1:$AF$1, 0), FALSE)</f>
        <v>2</v>
      </c>
      <c r="Z239" t="str">
        <f>VLOOKUP('full data'!$A239, Sheet11!$A$2:$AF$799, MATCH('full data'!Z$1, Sheet11!$A$1:$AF$1, 0), FALSE)</f>
        <v>AFC West</v>
      </c>
      <c r="AA239" t="s">
        <v>891</v>
      </c>
      <c r="AB239">
        <f>VLOOKUP('full data'!$A239, Sheet11!$A$2:$AF$799, MATCH('full data'!AB$1, Sheet11!$A$1:$AF$1, 0), FALSE)</f>
        <v>0.25806451612903231</v>
      </c>
      <c r="AC239">
        <f>VLOOKUP('full data'!$A239, Sheet11!$A$2:$AF$799, MATCH('full data'!AC$1, Sheet11!$A$1:$AF$1, 0), FALSE)</f>
        <v>0.17391304347826089</v>
      </c>
      <c r="AD239" t="str">
        <f>VLOOKUP('full data'!$A239, Sheet11!$A$2:$AF$799, MATCH('full data'!AD$1, Sheet11!$A$1:$AF$1, 0), FALSE)</f>
        <v>0</v>
      </c>
      <c r="AE239" t="str">
        <f>VLOOKUP('full data'!$A239, Sheet11!$A$2:$AF$799, MATCH('full data'!AE$1, Sheet11!$A$1:$AF$1, 0), FALSE)</f>
        <v>0</v>
      </c>
      <c r="AF239">
        <f>VLOOKUP('full data'!$A239, Sheet11!$A$2:$AF$799, MATCH('full data'!AF$1, Sheet11!$A$1:$AF$1, 0), FALSE)</f>
        <v>0.125</v>
      </c>
      <c r="AG239">
        <f>VLOOKUP('full data'!$A239, Sheet11!$A$2:$AF$799, MATCH('full data'!AG$1, Sheet11!$A$1:$AF$1, 0), FALSE)</f>
        <v>0.5</v>
      </c>
      <c r="AH239" s="3">
        <f>VLOOKUP('full data'!$A239, Sheet11!$A$2:$AF$799, MATCH('full data'!AH$1, Sheet11!$A$1:$AF$1, 0), FALSE)</f>
        <v>1.7082876176076942E-2</v>
      </c>
      <c r="AI239" s="2">
        <f t="shared" si="3"/>
        <v>0.45021982416172163</v>
      </c>
      <c r="AJ239" s="2">
        <f>AH239/SUMIFS($AH$2:$AH$799, $B$2:$B$799, B239)</f>
        <v>8.1028717970065174E-3</v>
      </c>
      <c r="AK239">
        <f>IF(AJ239=_xlfn.MAXIFS($AJ$2:$AJ$799, $B$2:$B$799, B239, $AA$2:$AA$799, AA239), 1, 0)</f>
        <v>0</v>
      </c>
      <c r="AL239" s="2">
        <f>AJ239-AI239</f>
        <v>-0.4421169523647151</v>
      </c>
      <c r="AM239">
        <f>IF(AK239=AE239, 1, 0)</f>
        <v>0</v>
      </c>
    </row>
    <row r="240" spans="1:39" hidden="1" x14ac:dyDescent="0.45">
      <c r="A240" t="s">
        <v>655</v>
      </c>
      <c r="B240">
        <v>2017</v>
      </c>
      <c r="C240" t="s">
        <v>98</v>
      </c>
      <c r="D240" t="str">
        <f>VLOOKUP(C240, ids!$A$2:$B$37,2,FALSE)</f>
        <v>Seattle Seahawks</v>
      </c>
      <c r="E240">
        <f>VLOOKUP('full data'!$A240, Sheet11!$A$2:$AF$799, MATCH('full data'!E$1, Sheet11!$A$1:$AF$1, 0), FALSE)</f>
        <v>16</v>
      </c>
      <c r="F240">
        <f>VLOOKUP('full data'!$A240, Sheet11!$A$2:$AF$799, MATCH('full data'!F$1, Sheet11!$A$1:$AF$1, 0), FALSE)</f>
        <v>1.4169175708591271</v>
      </c>
      <c r="G240">
        <f>VLOOKUP('full data'!$A240, Sheet11!$A$2:$AF$799, MATCH('full data'!G$1, Sheet11!$A$1:$AF$1, 0), FALSE)</f>
        <v>-2.735732338017038</v>
      </c>
      <c r="H240">
        <f>VLOOKUP('full data'!$A240, Sheet11!$A$2:$AF$799, MATCH('full data'!H$1, Sheet11!$A$1:$AF$1, 0), FALSE)</f>
        <v>7.0630097069113909</v>
      </c>
      <c r="I240">
        <f>VLOOKUP('full data'!$A240, Sheet11!$A$2:$AF$799, MATCH('full data'!I$1, Sheet11!$A$1:$AF$1, 0), FALSE)</f>
        <v>83.875</v>
      </c>
      <c r="J240">
        <f>VLOOKUP('full data'!$A240, Sheet11!$A$2:$AF$799, MATCH('full data'!J$1, Sheet11!$A$1:$AF$1, 0), FALSE)</f>
        <v>0.72413793103448276</v>
      </c>
      <c r="K240">
        <f>VLOOKUP('full data'!$A240, Sheet11!$A$2:$AF$799, MATCH('full data'!K$1, Sheet11!$A$1:$AF$1, 0), FALSE)</f>
        <v>-20.125</v>
      </c>
      <c r="L240">
        <f>VLOOKUP('full data'!$A240, Sheet11!$A$2:$AF$799, MATCH('full data'!L$1, Sheet11!$A$1:$AF$1, 0), FALSE)</f>
        <v>0.75</v>
      </c>
      <c r="M240">
        <f>VLOOKUP('full data'!$A240, Sheet11!$A$2:$AF$799, MATCH('full data'!M$1, Sheet11!$A$1:$AF$1, 0), FALSE)</f>
        <v>0.5625</v>
      </c>
      <c r="N240">
        <f>VLOOKUP('full data'!$A240, Sheet11!$A$2:$AF$799, MATCH('full data'!N$1, Sheet11!$A$1:$AF$1, 0), FALSE)</f>
        <v>0.875</v>
      </c>
      <c r="O240">
        <f>VLOOKUP('full data'!$A240, Sheet11!$A$2:$AF$799, MATCH('full data'!O$1, Sheet11!$A$1:$AF$1, 0), FALSE)</f>
        <v>16.8125</v>
      </c>
      <c r="P240">
        <f>VLOOKUP('full data'!$A240, Sheet11!$A$2:$AF$799, MATCH('full data'!P$1, Sheet11!$A$1:$AF$1, 0), FALSE)</f>
        <v>1</v>
      </c>
      <c r="Q240">
        <f>VLOOKUP('full data'!$A240, Sheet11!$A$2:$AF$799, MATCH('full data'!Q$1, Sheet11!$A$1:$AF$1, 0), FALSE)</f>
        <v>1.4375</v>
      </c>
      <c r="R240">
        <f>VLOOKUP('full data'!$A240, Sheet11!$A$2:$AF$799, MATCH('full data'!R$1, Sheet11!$A$1:$AF$1, 0), FALSE)</f>
        <v>9</v>
      </c>
      <c r="S240">
        <f>VLOOKUP('full data'!$A240, Sheet11!$A$2:$AF$799, MATCH('full data'!S$1, Sheet11!$A$1:$AF$1, 0), FALSE)</f>
        <v>7</v>
      </c>
      <c r="T240">
        <f>VLOOKUP('full data'!$A240, Sheet11!$A$2:$AF$799, MATCH('full data'!T$1, Sheet11!$A$1:$AF$1, 0), FALSE)</f>
        <v>0</v>
      </c>
      <c r="U240">
        <f>VLOOKUP('full data'!$A240, Sheet11!$A$2:$AF$799, MATCH('full data'!U$1, Sheet11!$A$1:$AF$1, 0), FALSE)</f>
        <v>0.5625</v>
      </c>
      <c r="V240">
        <f>VLOOKUP('full data'!$A240, Sheet11!$A$2:$AF$799, MATCH('full data'!V$1, Sheet11!$A$1:$AF$1, 0), FALSE)</f>
        <v>0.44444444444444442</v>
      </c>
      <c r="W240">
        <f>VLOOKUP('full data'!$A240, Sheet11!$A$2:$AF$799, MATCH('full data'!W$1, Sheet11!$A$1:$AF$1, 0), FALSE)</f>
        <v>0.4921875</v>
      </c>
      <c r="X240" t="str">
        <f>VLOOKUP('full data'!$A240, Sheet11!$A$2:$AF$799, MATCH('full data'!X$1, Sheet11!$A$1:$AF$1, 0), FALSE)</f>
        <v>0</v>
      </c>
      <c r="Y240">
        <f>VLOOKUP('full data'!$A240, Sheet11!$A$2:$AF$799, MATCH('full data'!Y$1, Sheet11!$A$1:$AF$1, 0), FALSE)</f>
        <v>2</v>
      </c>
      <c r="Z240" t="str">
        <f>VLOOKUP('full data'!$A240, Sheet11!$A$2:$AF$799, MATCH('full data'!Z$1, Sheet11!$A$1:$AF$1, 0), FALSE)</f>
        <v>NFC West</v>
      </c>
      <c r="AA240" t="s">
        <v>892</v>
      </c>
      <c r="AB240">
        <f>VLOOKUP('full data'!$A240, Sheet11!$A$2:$AF$799, MATCH('full data'!AB$1, Sheet11!$A$1:$AF$1, 0), FALSE)</f>
        <v>0.108695652173913</v>
      </c>
      <c r="AC240">
        <f>VLOOKUP('full data'!$A240, Sheet11!$A$2:$AF$799, MATCH('full data'!AC$1, Sheet11!$A$1:$AF$1, 0), FALSE)</f>
        <v>0.19354838709677419</v>
      </c>
      <c r="AD240" t="str">
        <f>VLOOKUP('full data'!$A240, Sheet11!$A$2:$AF$799, MATCH('full data'!AD$1, Sheet11!$A$1:$AF$1, 0), FALSE)</f>
        <v>0</v>
      </c>
      <c r="AE240" t="str">
        <f>VLOOKUP('full data'!$A240, Sheet11!$A$2:$AF$799, MATCH('full data'!AE$1, Sheet11!$A$1:$AF$1, 0), FALSE)</f>
        <v>0</v>
      </c>
      <c r="AF240">
        <f>VLOOKUP('full data'!$A240, Sheet11!$A$2:$AF$799, MATCH('full data'!AF$1, Sheet11!$A$1:$AF$1, 0), FALSE)</f>
        <v>0.25</v>
      </c>
      <c r="AG240">
        <f>VLOOKUP('full data'!$A240, Sheet11!$A$2:$AF$799, MATCH('full data'!AG$1, Sheet11!$A$1:$AF$1, 0), FALSE)</f>
        <v>0.5</v>
      </c>
      <c r="AH240" s="3">
        <f>VLOOKUP('full data'!$A240, Sheet11!$A$2:$AF$799, MATCH('full data'!AH$1, Sheet11!$A$1:$AF$1, 0), FALSE)</f>
        <v>1.5490221271780879E-2</v>
      </c>
      <c r="AI240" s="2">
        <f t="shared" si="3"/>
        <v>0.39913533025291098</v>
      </c>
      <c r="AJ240" s="2">
        <f>AH240/SUMIFS($AH$2:$AH$799, $B$2:$B$799, B240)</f>
        <v>7.3474323514840425E-3</v>
      </c>
      <c r="AK240">
        <f>IF(AJ240=_xlfn.MAXIFS($AJ$2:$AJ$799, $B$2:$B$799, B240, $AA$2:$AA$799, AA240), 1, 0)</f>
        <v>0</v>
      </c>
      <c r="AL240" s="2">
        <f>AJ240-AI240</f>
        <v>-0.39178789790142693</v>
      </c>
      <c r="AM240">
        <f>IF(AK240=AE240, 1, 0)</f>
        <v>0</v>
      </c>
    </row>
    <row r="241" spans="1:39" hidden="1" x14ac:dyDescent="0.45">
      <c r="A241" t="s">
        <v>638</v>
      </c>
      <c r="B241">
        <v>2017</v>
      </c>
      <c r="C241" t="s">
        <v>64</v>
      </c>
      <c r="D241" t="str">
        <f>VLOOKUP(C241, ids!$A$2:$B$37,2,FALSE)</f>
        <v>Detriot Lions</v>
      </c>
      <c r="E241">
        <f>VLOOKUP('full data'!$A241, Sheet11!$A$2:$AF$799, MATCH('full data'!E$1, Sheet11!$A$1:$AF$1, 0), FALSE)</f>
        <v>16</v>
      </c>
      <c r="F241">
        <f>VLOOKUP('full data'!$A241, Sheet11!$A$2:$AF$799, MATCH('full data'!F$1, Sheet11!$A$1:$AF$1, 0), FALSE)</f>
        <v>1.990917918164437</v>
      </c>
      <c r="G241">
        <f>VLOOKUP('full data'!$A241, Sheet11!$A$2:$AF$799, MATCH('full data'!G$1, Sheet11!$A$1:$AF$1, 0), FALSE)</f>
        <v>-5.1674619795121899</v>
      </c>
      <c r="H241">
        <f>VLOOKUP('full data'!$A241, Sheet11!$A$2:$AF$799, MATCH('full data'!H$1, Sheet11!$A$1:$AF$1, 0), FALSE)</f>
        <v>8.1817148880606307</v>
      </c>
      <c r="I241">
        <f>VLOOKUP('full data'!$A241, Sheet11!$A$2:$AF$799, MATCH('full data'!I$1, Sheet11!$A$1:$AF$1, 0), FALSE)</f>
        <v>60.5</v>
      </c>
      <c r="J241">
        <f>VLOOKUP('full data'!$A241, Sheet11!$A$2:$AF$799, MATCH('full data'!J$1, Sheet11!$A$1:$AF$1, 0), FALSE)</f>
        <v>0.8571428571428571</v>
      </c>
      <c r="K241">
        <f>VLOOKUP('full data'!$A241, Sheet11!$A$2:$AF$799, MATCH('full data'!K$1, Sheet11!$A$1:$AF$1, 0), FALSE)</f>
        <v>-17.9375</v>
      </c>
      <c r="L241">
        <f>VLOOKUP('full data'!$A241, Sheet11!$A$2:$AF$799, MATCH('full data'!L$1, Sheet11!$A$1:$AF$1, 0), FALSE)</f>
        <v>0.6875</v>
      </c>
      <c r="M241">
        <f>VLOOKUP('full data'!$A241, Sheet11!$A$2:$AF$799, MATCH('full data'!M$1, Sheet11!$A$1:$AF$1, 0), FALSE)</f>
        <v>0.8125</v>
      </c>
      <c r="N241">
        <f>VLOOKUP('full data'!$A241, Sheet11!$A$2:$AF$799, MATCH('full data'!N$1, Sheet11!$A$1:$AF$1, 0), FALSE)</f>
        <v>1.1875</v>
      </c>
      <c r="O241">
        <f>VLOOKUP('full data'!$A241, Sheet11!$A$2:$AF$799, MATCH('full data'!O$1, Sheet11!$A$1:$AF$1, 0), FALSE)</f>
        <v>14.25</v>
      </c>
      <c r="P241">
        <f>VLOOKUP('full data'!$A241, Sheet11!$A$2:$AF$799, MATCH('full data'!P$1, Sheet11!$A$1:$AF$1, 0), FALSE)</f>
        <v>1.25</v>
      </c>
      <c r="Q241">
        <f>VLOOKUP('full data'!$A241, Sheet11!$A$2:$AF$799, MATCH('full data'!Q$1, Sheet11!$A$1:$AF$1, 0), FALSE)</f>
        <v>2</v>
      </c>
      <c r="R241">
        <f>VLOOKUP('full data'!$A241, Sheet11!$A$2:$AF$799, MATCH('full data'!R$1, Sheet11!$A$1:$AF$1, 0), FALSE)</f>
        <v>9</v>
      </c>
      <c r="S241">
        <f>VLOOKUP('full data'!$A241, Sheet11!$A$2:$AF$799, MATCH('full data'!S$1, Sheet11!$A$1:$AF$1, 0), FALSE)</f>
        <v>7</v>
      </c>
      <c r="T241">
        <f>VLOOKUP('full data'!$A241, Sheet11!$A$2:$AF$799, MATCH('full data'!T$1, Sheet11!$A$1:$AF$1, 0), FALSE)</f>
        <v>0</v>
      </c>
      <c r="U241">
        <f>VLOOKUP('full data'!$A241, Sheet11!$A$2:$AF$799, MATCH('full data'!U$1, Sheet11!$A$1:$AF$1, 0), FALSE)</f>
        <v>0.5625</v>
      </c>
      <c r="V241">
        <f>VLOOKUP('full data'!$A241, Sheet11!$A$2:$AF$799, MATCH('full data'!V$1, Sheet11!$A$1:$AF$1, 0), FALSE)</f>
        <v>0.36805555555555558</v>
      </c>
      <c r="W241">
        <f>VLOOKUP('full data'!$A241, Sheet11!$A$2:$AF$799, MATCH('full data'!W$1, Sheet11!$A$1:$AF$1, 0), FALSE)</f>
        <v>0.49609375</v>
      </c>
      <c r="X241" t="str">
        <f>VLOOKUP('full data'!$A241, Sheet11!$A$2:$AF$799, MATCH('full data'!X$1, Sheet11!$A$1:$AF$1, 0), FALSE)</f>
        <v>0</v>
      </c>
      <c r="Y241">
        <f>VLOOKUP('full data'!$A241, Sheet11!$A$2:$AF$799, MATCH('full data'!Y$1, Sheet11!$A$1:$AF$1, 0), FALSE)</f>
        <v>2</v>
      </c>
      <c r="Z241" t="str">
        <f>VLOOKUP('full data'!$A241, Sheet11!$A$2:$AF$799, MATCH('full data'!Z$1, Sheet11!$A$1:$AF$1, 0), FALSE)</f>
        <v>NFC North</v>
      </c>
      <c r="AA241" t="s">
        <v>892</v>
      </c>
      <c r="AB241">
        <f>VLOOKUP('full data'!$A241, Sheet11!$A$2:$AF$799, MATCH('full data'!AB$1, Sheet11!$A$1:$AF$1, 0), FALSE)</f>
        <v>0.15384615384615391</v>
      </c>
      <c r="AC241">
        <f>VLOOKUP('full data'!$A241, Sheet11!$A$2:$AF$799, MATCH('full data'!AC$1, Sheet11!$A$1:$AF$1, 0), FALSE)</f>
        <v>0.17241379310344829</v>
      </c>
      <c r="AD241" t="str">
        <f>VLOOKUP('full data'!$A241, Sheet11!$A$2:$AF$799, MATCH('full data'!AD$1, Sheet11!$A$1:$AF$1, 0), FALSE)</f>
        <v>0</v>
      </c>
      <c r="AE241" t="str">
        <f>VLOOKUP('full data'!$A241, Sheet11!$A$2:$AF$799, MATCH('full data'!AE$1, Sheet11!$A$1:$AF$1, 0), FALSE)</f>
        <v>0</v>
      </c>
      <c r="AF241">
        <f>VLOOKUP('full data'!$A241, Sheet11!$A$2:$AF$799, MATCH('full data'!AF$1, Sheet11!$A$1:$AF$1, 0), FALSE)</f>
        <v>0.5625</v>
      </c>
      <c r="AG241">
        <f>VLOOKUP('full data'!$A241, Sheet11!$A$2:$AF$799, MATCH('full data'!AG$1, Sheet11!$A$1:$AF$1, 0), FALSE)</f>
        <v>0.5</v>
      </c>
      <c r="AH241" s="3">
        <f>VLOOKUP('full data'!$A241, Sheet11!$A$2:$AF$799, MATCH('full data'!AH$1, Sheet11!$A$1:$AF$1, 0), FALSE)</f>
        <v>1.515808632735428E-2</v>
      </c>
      <c r="AI241" s="2">
        <f t="shared" si="3"/>
        <v>0.39913533025291098</v>
      </c>
      <c r="AJ241" s="2">
        <f>AH241/SUMIFS($AH$2:$AH$799, $B$2:$B$799, B241)</f>
        <v>7.1898917332500079E-3</v>
      </c>
      <c r="AK241">
        <f>IF(AJ241=_xlfn.MAXIFS($AJ$2:$AJ$799, $B$2:$B$799, B241, $AA$2:$AA$799, AA241), 1, 0)</f>
        <v>0</v>
      </c>
      <c r="AL241" s="2">
        <f>AJ241-AI241</f>
        <v>-0.39194543851966096</v>
      </c>
      <c r="AM241">
        <f>IF(AK241=AE241, 1, 0)</f>
        <v>0</v>
      </c>
    </row>
    <row r="242" spans="1:39" hidden="1" x14ac:dyDescent="0.45">
      <c r="A242" t="s">
        <v>630</v>
      </c>
      <c r="B242">
        <v>2017</v>
      </c>
      <c r="C242" t="s">
        <v>40</v>
      </c>
      <c r="D242" t="str">
        <f>VLOOKUP(C242, ids!$A$2:$B$37,2,FALSE)</f>
        <v>Baltimore Ravens</v>
      </c>
      <c r="E242">
        <f>VLOOKUP('full data'!$A242, Sheet11!$A$2:$AF$799, MATCH('full data'!E$1, Sheet11!$A$1:$AF$1, 0), FALSE)</f>
        <v>16</v>
      </c>
      <c r="F242">
        <f>VLOOKUP('full data'!$A242, Sheet11!$A$2:$AF$799, MATCH('full data'!F$1, Sheet11!$A$1:$AF$1, 0), FALSE)</f>
        <v>-2.7328402298646659</v>
      </c>
      <c r="G242">
        <f>VLOOKUP('full data'!$A242, Sheet11!$A$2:$AF$799, MATCH('full data'!G$1, Sheet11!$A$1:$AF$1, 0), FALSE)</f>
        <v>-2.0196255738851381</v>
      </c>
      <c r="H242">
        <f>VLOOKUP('full data'!$A242, Sheet11!$A$2:$AF$799, MATCH('full data'!H$1, Sheet11!$A$1:$AF$1, 0), FALSE)</f>
        <v>4.6578779430738342E-2</v>
      </c>
      <c r="I242">
        <f>VLOOKUP('full data'!$A242, Sheet11!$A$2:$AF$799, MATCH('full data'!I$1, Sheet11!$A$1:$AF$1, 0), FALSE)</f>
        <v>46.8125</v>
      </c>
      <c r="J242">
        <f>VLOOKUP('full data'!$A242, Sheet11!$A$2:$AF$799, MATCH('full data'!J$1, Sheet11!$A$1:$AF$1, 0), FALSE)</f>
        <v>0.91891891891891897</v>
      </c>
      <c r="K242">
        <f>VLOOKUP('full data'!$A242, Sheet11!$A$2:$AF$799, MATCH('full data'!K$1, Sheet11!$A$1:$AF$1, 0), FALSE)</f>
        <v>-12.8125</v>
      </c>
      <c r="L242">
        <f>VLOOKUP('full data'!$A242, Sheet11!$A$2:$AF$799, MATCH('full data'!L$1, Sheet11!$A$1:$AF$1, 0), FALSE)</f>
        <v>0.8125</v>
      </c>
      <c r="M242">
        <f>VLOOKUP('full data'!$A242, Sheet11!$A$2:$AF$799, MATCH('full data'!M$1, Sheet11!$A$1:$AF$1, 0), FALSE)</f>
        <v>0.75</v>
      </c>
      <c r="N242">
        <f>VLOOKUP('full data'!$A242, Sheet11!$A$2:$AF$799, MATCH('full data'!N$1, Sheet11!$A$1:$AF$1, 0), FALSE)</f>
        <v>1.375</v>
      </c>
      <c r="O242">
        <f>VLOOKUP('full data'!$A242, Sheet11!$A$2:$AF$799, MATCH('full data'!O$1, Sheet11!$A$1:$AF$1, 0), FALSE)</f>
        <v>17.5</v>
      </c>
      <c r="P242">
        <f>VLOOKUP('full data'!$A242, Sheet11!$A$2:$AF$799, MATCH('full data'!P$1, Sheet11!$A$1:$AF$1, 0), FALSE)</f>
        <v>1</v>
      </c>
      <c r="Q242">
        <f>VLOOKUP('full data'!$A242, Sheet11!$A$2:$AF$799, MATCH('full data'!Q$1, Sheet11!$A$1:$AF$1, 0), FALSE)</f>
        <v>2.125</v>
      </c>
      <c r="R242">
        <f>VLOOKUP('full data'!$A242, Sheet11!$A$2:$AF$799, MATCH('full data'!R$1, Sheet11!$A$1:$AF$1, 0), FALSE)</f>
        <v>9</v>
      </c>
      <c r="S242">
        <f>VLOOKUP('full data'!$A242, Sheet11!$A$2:$AF$799, MATCH('full data'!S$1, Sheet11!$A$1:$AF$1, 0), FALSE)</f>
        <v>7</v>
      </c>
      <c r="T242">
        <f>VLOOKUP('full data'!$A242, Sheet11!$A$2:$AF$799, MATCH('full data'!T$1, Sheet11!$A$1:$AF$1, 0), FALSE)</f>
        <v>0</v>
      </c>
      <c r="U242">
        <f>VLOOKUP('full data'!$A242, Sheet11!$A$2:$AF$799, MATCH('full data'!U$1, Sheet11!$A$1:$AF$1, 0), FALSE)</f>
        <v>0.5625</v>
      </c>
      <c r="V242">
        <f>VLOOKUP('full data'!$A242, Sheet11!$A$2:$AF$799, MATCH('full data'!V$1, Sheet11!$A$1:$AF$1, 0), FALSE)</f>
        <v>0.2986111111111111</v>
      </c>
      <c r="W242">
        <f>VLOOKUP('full data'!$A242, Sheet11!$A$2:$AF$799, MATCH('full data'!W$1, Sheet11!$A$1:$AF$1, 0), FALSE)</f>
        <v>0.44140625</v>
      </c>
      <c r="X242" t="str">
        <f>VLOOKUP('full data'!$A242, Sheet11!$A$2:$AF$799, MATCH('full data'!X$1, Sheet11!$A$1:$AF$1, 0), FALSE)</f>
        <v>0</v>
      </c>
      <c r="Y242">
        <f>VLOOKUP('full data'!$A242, Sheet11!$A$2:$AF$799, MATCH('full data'!Y$1, Sheet11!$A$1:$AF$1, 0), FALSE)</f>
        <v>2</v>
      </c>
      <c r="Z242" t="str">
        <f>VLOOKUP('full data'!$A242, Sheet11!$A$2:$AF$799, MATCH('full data'!Z$1, Sheet11!$A$1:$AF$1, 0), FALSE)</f>
        <v>AFC North</v>
      </c>
      <c r="AA242" t="s">
        <v>891</v>
      </c>
      <c r="AB242">
        <f>VLOOKUP('full data'!$A242, Sheet11!$A$2:$AF$799, MATCH('full data'!AB$1, Sheet11!$A$1:$AF$1, 0), FALSE)</f>
        <v>0.16129032258064521</v>
      </c>
      <c r="AC242">
        <f>VLOOKUP('full data'!$A242, Sheet11!$A$2:$AF$799, MATCH('full data'!AC$1, Sheet11!$A$1:$AF$1, 0), FALSE)</f>
        <v>0.1875</v>
      </c>
      <c r="AD242" t="str">
        <f>VLOOKUP('full data'!$A242, Sheet11!$A$2:$AF$799, MATCH('full data'!AD$1, Sheet11!$A$1:$AF$1, 0), FALSE)</f>
        <v>0</v>
      </c>
      <c r="AE242" t="str">
        <f>VLOOKUP('full data'!$A242, Sheet11!$A$2:$AF$799, MATCH('full data'!AE$1, Sheet11!$A$1:$AF$1, 0), FALSE)</f>
        <v>0</v>
      </c>
      <c r="AF242">
        <f>VLOOKUP('full data'!$A242, Sheet11!$A$2:$AF$799, MATCH('full data'!AF$1, Sheet11!$A$1:$AF$1, 0), FALSE)</f>
        <v>0.1875</v>
      </c>
      <c r="AG242">
        <f>VLOOKUP('full data'!$A242, Sheet11!$A$2:$AF$799, MATCH('full data'!AG$1, Sheet11!$A$1:$AF$1, 0), FALSE)</f>
        <v>0.5</v>
      </c>
      <c r="AH242" s="3">
        <f>VLOOKUP('full data'!$A242, Sheet11!$A$2:$AF$799, MATCH('full data'!AH$1, Sheet11!$A$1:$AF$1, 0), FALSE)</f>
        <v>1.3854510486151741E-2</v>
      </c>
      <c r="AI242" s="2">
        <f t="shared" si="3"/>
        <v>0.45021982416172163</v>
      </c>
      <c r="AJ242" s="2">
        <f>AH242/SUMIFS($AH$2:$AH$799, $B$2:$B$799, B242)</f>
        <v>6.571570332915137E-3</v>
      </c>
      <c r="AK242">
        <f>IF(AJ242=_xlfn.MAXIFS($AJ$2:$AJ$799, $B$2:$B$799, B242, $AA$2:$AA$799, AA242), 1, 0)</f>
        <v>0</v>
      </c>
      <c r="AL242" s="2">
        <f>AJ242-AI242</f>
        <v>-0.44364825382880652</v>
      </c>
      <c r="AM242">
        <f>IF(AK242=AE242, 1, 0)</f>
        <v>0</v>
      </c>
    </row>
    <row r="243" spans="1:39" hidden="1" x14ac:dyDescent="0.45">
      <c r="A243" t="s">
        <v>628</v>
      </c>
      <c r="B243">
        <v>2017</v>
      </c>
      <c r="C243" t="s">
        <v>33</v>
      </c>
      <c r="D243" t="str">
        <f>VLOOKUP(C243, ids!$A$2:$B$37,2,FALSE)</f>
        <v>Arizona Cardinals</v>
      </c>
      <c r="E243">
        <f>VLOOKUP('full data'!$A243, Sheet11!$A$2:$AF$799, MATCH('full data'!E$1, Sheet11!$A$1:$AF$1, 0), FALSE)</f>
        <v>16</v>
      </c>
      <c r="F243">
        <f>VLOOKUP('full data'!$A243, Sheet11!$A$2:$AF$799, MATCH('full data'!F$1, Sheet11!$A$1:$AF$1, 0), FALSE)</f>
        <v>-4.9426031189892337</v>
      </c>
      <c r="G243">
        <f>VLOOKUP('full data'!$A243, Sheet11!$A$2:$AF$799, MATCH('full data'!G$1, Sheet11!$A$1:$AF$1, 0), FALSE)</f>
        <v>-5.110813973478086</v>
      </c>
      <c r="H243">
        <f>VLOOKUP('full data'!$A243, Sheet11!$A$2:$AF$799, MATCH('full data'!H$1, Sheet11!$A$1:$AF$1, 0), FALSE)</f>
        <v>-0.47605917887960369</v>
      </c>
      <c r="I243">
        <f>VLOOKUP('full data'!$A243, Sheet11!$A$2:$AF$799, MATCH('full data'!I$1, Sheet11!$A$1:$AF$1, 0), FALSE)</f>
        <v>55</v>
      </c>
      <c r="J243">
        <f>VLOOKUP('full data'!$A243, Sheet11!$A$2:$AF$799, MATCH('full data'!J$1, Sheet11!$A$1:$AF$1, 0), FALSE)</f>
        <v>0.8</v>
      </c>
      <c r="K243">
        <f>VLOOKUP('full data'!$A243, Sheet11!$A$2:$AF$799, MATCH('full data'!K$1, Sheet11!$A$1:$AF$1, 0), FALSE)</f>
        <v>-21.1875</v>
      </c>
      <c r="L243">
        <f>VLOOKUP('full data'!$A243, Sheet11!$A$2:$AF$799, MATCH('full data'!L$1, Sheet11!$A$1:$AF$1, 0), FALSE)</f>
        <v>1.125</v>
      </c>
      <c r="M243">
        <f>VLOOKUP('full data'!$A243, Sheet11!$A$2:$AF$799, MATCH('full data'!M$1, Sheet11!$A$1:$AF$1, 0), FALSE)</f>
        <v>0.375</v>
      </c>
      <c r="N243">
        <f>VLOOKUP('full data'!$A243, Sheet11!$A$2:$AF$799, MATCH('full data'!N$1, Sheet11!$A$1:$AF$1, 0), FALSE)</f>
        <v>0.9375</v>
      </c>
      <c r="O243">
        <f>VLOOKUP('full data'!$A243, Sheet11!$A$2:$AF$799, MATCH('full data'!O$1, Sheet11!$A$1:$AF$1, 0), FALSE)</f>
        <v>15.9375</v>
      </c>
      <c r="P243">
        <f>VLOOKUP('full data'!$A243, Sheet11!$A$2:$AF$799, MATCH('full data'!P$1, Sheet11!$A$1:$AF$1, 0), FALSE)</f>
        <v>1.4375</v>
      </c>
      <c r="Q243">
        <f>VLOOKUP('full data'!$A243, Sheet11!$A$2:$AF$799, MATCH('full data'!Q$1, Sheet11!$A$1:$AF$1, 0), FALSE)</f>
        <v>1.3125</v>
      </c>
      <c r="R243">
        <f>VLOOKUP('full data'!$A243, Sheet11!$A$2:$AF$799, MATCH('full data'!R$1, Sheet11!$A$1:$AF$1, 0), FALSE)</f>
        <v>8</v>
      </c>
      <c r="S243">
        <f>VLOOKUP('full data'!$A243, Sheet11!$A$2:$AF$799, MATCH('full data'!S$1, Sheet11!$A$1:$AF$1, 0), FALSE)</f>
        <v>8</v>
      </c>
      <c r="T243">
        <f>VLOOKUP('full data'!$A243, Sheet11!$A$2:$AF$799, MATCH('full data'!T$1, Sheet11!$A$1:$AF$1, 0), FALSE)</f>
        <v>0</v>
      </c>
      <c r="U243">
        <f>VLOOKUP('full data'!$A243, Sheet11!$A$2:$AF$799, MATCH('full data'!U$1, Sheet11!$A$1:$AF$1, 0), FALSE)</f>
        <v>0.5</v>
      </c>
      <c r="V243">
        <f>VLOOKUP('full data'!$A243, Sheet11!$A$2:$AF$799, MATCH('full data'!V$1, Sheet11!$A$1:$AF$1, 0), FALSE)</f>
        <v>0.40625</v>
      </c>
      <c r="W243">
        <f>VLOOKUP('full data'!$A243, Sheet11!$A$2:$AF$799, MATCH('full data'!W$1, Sheet11!$A$1:$AF$1, 0), FALSE)</f>
        <v>0.48828125</v>
      </c>
      <c r="X243" t="str">
        <f>VLOOKUP('full data'!$A243, Sheet11!$A$2:$AF$799, MATCH('full data'!X$1, Sheet11!$A$1:$AF$1, 0), FALSE)</f>
        <v>0</v>
      </c>
      <c r="Y243">
        <f>VLOOKUP('full data'!$A243, Sheet11!$A$2:$AF$799, MATCH('full data'!Y$1, Sheet11!$A$1:$AF$1, 0), FALSE)</f>
        <v>3</v>
      </c>
      <c r="Z243" t="str">
        <f>VLOOKUP('full data'!$A243, Sheet11!$A$2:$AF$799, MATCH('full data'!Z$1, Sheet11!$A$1:$AF$1, 0), FALSE)</f>
        <v>NFC West</v>
      </c>
      <c r="AA243" t="s">
        <v>892</v>
      </c>
      <c r="AB243">
        <f>VLOOKUP('full data'!$A243, Sheet11!$A$2:$AF$799, MATCH('full data'!AB$1, Sheet11!$A$1:$AF$1, 0), FALSE)</f>
        <v>0.1864406779661017</v>
      </c>
      <c r="AC243">
        <f>VLOOKUP('full data'!$A243, Sheet11!$A$2:$AF$799, MATCH('full data'!AC$1, Sheet11!$A$1:$AF$1, 0), FALSE)</f>
        <v>0.04</v>
      </c>
      <c r="AD243" t="str">
        <f>VLOOKUP('full data'!$A243, Sheet11!$A$2:$AF$799, MATCH('full data'!AD$1, Sheet11!$A$1:$AF$1, 0), FALSE)</f>
        <v>0</v>
      </c>
      <c r="AE243" t="str">
        <f>VLOOKUP('full data'!$A243, Sheet11!$A$2:$AF$799, MATCH('full data'!AE$1, Sheet11!$A$1:$AF$1, 0), FALSE)</f>
        <v>0</v>
      </c>
      <c r="AF243">
        <f>VLOOKUP('full data'!$A243, Sheet11!$A$2:$AF$799, MATCH('full data'!AF$1, Sheet11!$A$1:$AF$1, 0), FALSE)</f>
        <v>0.3125</v>
      </c>
      <c r="AG243">
        <f>VLOOKUP('full data'!$A243, Sheet11!$A$2:$AF$799, MATCH('full data'!AG$1, Sheet11!$A$1:$AF$1, 0), FALSE)</f>
        <v>0.5</v>
      </c>
      <c r="AH243" s="3">
        <f>VLOOKUP('full data'!$A243, Sheet11!$A$2:$AF$799, MATCH('full data'!AH$1, Sheet11!$A$1:$AF$1, 0), FALSE)</f>
        <v>1.172808921227031E-2</v>
      </c>
      <c r="AI243" s="2">
        <f t="shared" si="3"/>
        <v>0.39913533025291098</v>
      </c>
      <c r="AJ243" s="2">
        <f>AH243/SUMIFS($AH$2:$AH$799, $B$2:$B$799, B243)</f>
        <v>5.5629510119592322E-3</v>
      </c>
      <c r="AK243">
        <f>IF(AJ243=_xlfn.MAXIFS($AJ$2:$AJ$799, $B$2:$B$799, B243, $AA$2:$AA$799, AA243), 1, 0)</f>
        <v>0</v>
      </c>
      <c r="AL243" s="2">
        <f>AJ243-AI243</f>
        <v>-0.39357237924095173</v>
      </c>
      <c r="AM243">
        <f>IF(AK243=AE243, 1, 0)</f>
        <v>0</v>
      </c>
    </row>
    <row r="244" spans="1:39" hidden="1" x14ac:dyDescent="0.45">
      <c r="A244" t="s">
        <v>639</v>
      </c>
      <c r="B244">
        <v>2017</v>
      </c>
      <c r="C244" t="s">
        <v>66</v>
      </c>
      <c r="D244" t="str">
        <f>VLOOKUP(C244, ids!$A$2:$B$37,2,FALSE)</f>
        <v>Green Bay Packers</v>
      </c>
      <c r="E244">
        <f>VLOOKUP('full data'!$A244, Sheet11!$A$2:$AF$799, MATCH('full data'!E$1, Sheet11!$A$1:$AF$1, 0), FALSE)</f>
        <v>16</v>
      </c>
      <c r="F244">
        <f>VLOOKUP('full data'!$A244, Sheet11!$A$2:$AF$799, MATCH('full data'!F$1, Sheet11!$A$1:$AF$1, 0), FALSE)</f>
        <v>-3.5354653942030358</v>
      </c>
      <c r="G244">
        <f>VLOOKUP('full data'!$A244, Sheet11!$A$2:$AF$799, MATCH('full data'!G$1, Sheet11!$A$1:$AF$1, 0), FALSE)</f>
        <v>0.93965833880030813</v>
      </c>
      <c r="H244">
        <f>VLOOKUP('full data'!$A244, Sheet11!$A$2:$AF$799, MATCH('full data'!H$1, Sheet11!$A$1:$AF$1, 0), FALSE)</f>
        <v>2.4910585883688472</v>
      </c>
      <c r="I244">
        <f>VLOOKUP('full data'!$A244, Sheet11!$A$2:$AF$799, MATCH('full data'!I$1, Sheet11!$A$1:$AF$1, 0), FALSE)</f>
        <v>49.3125</v>
      </c>
      <c r="J244">
        <f>VLOOKUP('full data'!$A244, Sheet11!$A$2:$AF$799, MATCH('full data'!J$1, Sheet11!$A$1:$AF$1, 0), FALSE)</f>
        <v>0.78947368421052633</v>
      </c>
      <c r="K244">
        <f>VLOOKUP('full data'!$A244, Sheet11!$A$2:$AF$799, MATCH('full data'!K$1, Sheet11!$A$1:$AF$1, 0), FALSE)</f>
        <v>-22.8125</v>
      </c>
      <c r="L244">
        <f>VLOOKUP('full data'!$A244, Sheet11!$A$2:$AF$799, MATCH('full data'!L$1, Sheet11!$A$1:$AF$1, 0), FALSE)</f>
        <v>1.125</v>
      </c>
      <c r="M244">
        <f>VLOOKUP('full data'!$A244, Sheet11!$A$2:$AF$799, MATCH('full data'!M$1, Sheet11!$A$1:$AF$1, 0), FALSE)</f>
        <v>0.625</v>
      </c>
      <c r="N244">
        <f>VLOOKUP('full data'!$A244, Sheet11!$A$2:$AF$799, MATCH('full data'!N$1, Sheet11!$A$1:$AF$1, 0), FALSE)</f>
        <v>0.6875</v>
      </c>
      <c r="O244">
        <f>VLOOKUP('full data'!$A244, Sheet11!$A$2:$AF$799, MATCH('full data'!O$1, Sheet11!$A$1:$AF$1, 0), FALSE)</f>
        <v>15.75</v>
      </c>
      <c r="P244">
        <f>VLOOKUP('full data'!$A244, Sheet11!$A$2:$AF$799, MATCH('full data'!P$1, Sheet11!$A$1:$AF$1, 0), FALSE)</f>
        <v>1.375</v>
      </c>
      <c r="Q244">
        <f>VLOOKUP('full data'!$A244, Sheet11!$A$2:$AF$799, MATCH('full data'!Q$1, Sheet11!$A$1:$AF$1, 0), FALSE)</f>
        <v>1.3125</v>
      </c>
      <c r="R244">
        <f>VLOOKUP('full data'!$A244, Sheet11!$A$2:$AF$799, MATCH('full data'!R$1, Sheet11!$A$1:$AF$1, 0), FALSE)</f>
        <v>7</v>
      </c>
      <c r="S244">
        <f>VLOOKUP('full data'!$A244, Sheet11!$A$2:$AF$799, MATCH('full data'!S$1, Sheet11!$A$1:$AF$1, 0), FALSE)</f>
        <v>9</v>
      </c>
      <c r="T244">
        <f>VLOOKUP('full data'!$A244, Sheet11!$A$2:$AF$799, MATCH('full data'!T$1, Sheet11!$A$1:$AF$1, 0), FALSE)</f>
        <v>0</v>
      </c>
      <c r="U244">
        <f>VLOOKUP('full data'!$A244, Sheet11!$A$2:$AF$799, MATCH('full data'!U$1, Sheet11!$A$1:$AF$1, 0), FALSE)</f>
        <v>0.4375</v>
      </c>
      <c r="V244">
        <f>VLOOKUP('full data'!$A244, Sheet11!$A$2:$AF$799, MATCH('full data'!V$1, Sheet11!$A$1:$AF$1, 0), FALSE)</f>
        <v>0.35714285714285721</v>
      </c>
      <c r="W244">
        <f>VLOOKUP('full data'!$A244, Sheet11!$A$2:$AF$799, MATCH('full data'!W$1, Sheet11!$A$1:$AF$1, 0), FALSE)</f>
        <v>0.5390625</v>
      </c>
      <c r="X244" t="str">
        <f>VLOOKUP('full data'!$A244, Sheet11!$A$2:$AF$799, MATCH('full data'!X$1, Sheet11!$A$1:$AF$1, 0), FALSE)</f>
        <v>0</v>
      </c>
      <c r="Y244">
        <f>VLOOKUP('full data'!$A244, Sheet11!$A$2:$AF$799, MATCH('full data'!Y$1, Sheet11!$A$1:$AF$1, 0), FALSE)</f>
        <v>3</v>
      </c>
      <c r="Z244" t="str">
        <f>VLOOKUP('full data'!$A244, Sheet11!$A$2:$AF$799, MATCH('full data'!Z$1, Sheet11!$A$1:$AF$1, 0), FALSE)</f>
        <v>NFC North</v>
      </c>
      <c r="AA244" t="s">
        <v>892</v>
      </c>
      <c r="AB244">
        <f>VLOOKUP('full data'!$A244, Sheet11!$A$2:$AF$799, MATCH('full data'!AB$1, Sheet11!$A$1:$AF$1, 0), FALSE)</f>
        <v>0.17241379310344829</v>
      </c>
      <c r="AC244">
        <f>VLOOKUP('full data'!$A244, Sheet11!$A$2:$AF$799, MATCH('full data'!AC$1, Sheet11!$A$1:$AF$1, 0), FALSE)</f>
        <v>0.15384615384615391</v>
      </c>
      <c r="AD244" t="str">
        <f>VLOOKUP('full data'!$A244, Sheet11!$A$2:$AF$799, MATCH('full data'!AD$1, Sheet11!$A$1:$AF$1, 0), FALSE)</f>
        <v>0</v>
      </c>
      <c r="AE244" t="str">
        <f>VLOOKUP('full data'!$A244, Sheet11!$A$2:$AF$799, MATCH('full data'!AE$1, Sheet11!$A$1:$AF$1, 0), FALSE)</f>
        <v>0</v>
      </c>
      <c r="AF244">
        <f>VLOOKUP('full data'!$A244, Sheet11!$A$2:$AF$799, MATCH('full data'!AF$1, Sheet11!$A$1:$AF$1, 0), FALSE)</f>
        <v>0.25</v>
      </c>
      <c r="AG244">
        <f>VLOOKUP('full data'!$A244, Sheet11!$A$2:$AF$799, MATCH('full data'!AG$1, Sheet11!$A$1:$AF$1, 0), FALSE)</f>
        <v>0.5</v>
      </c>
      <c r="AH244" s="3">
        <f>VLOOKUP('full data'!$A244, Sheet11!$A$2:$AF$799, MATCH('full data'!AH$1, Sheet11!$A$1:$AF$1, 0), FALSE)</f>
        <v>5.0866931997188107E-3</v>
      </c>
      <c r="AI244" s="2">
        <f t="shared" si="3"/>
        <v>0.39913533025291098</v>
      </c>
      <c r="AJ244" s="2">
        <f>AH244/SUMIFS($AH$2:$AH$799, $B$2:$B$799, B244)</f>
        <v>2.412756636715948E-3</v>
      </c>
      <c r="AK244">
        <f>IF(AJ244=_xlfn.MAXIFS($AJ$2:$AJ$799, $B$2:$B$799, B244, $AA$2:$AA$799, AA244), 1, 0)</f>
        <v>0</v>
      </c>
      <c r="AL244" s="2">
        <f>AJ244-AI244</f>
        <v>-0.39672257361619501</v>
      </c>
      <c r="AM244">
        <f>IF(AK244=AE244, 1, 0)</f>
        <v>0</v>
      </c>
    </row>
    <row r="245" spans="1:39" hidden="1" x14ac:dyDescent="0.45">
      <c r="A245" t="s">
        <v>634</v>
      </c>
      <c r="B245">
        <v>2017</v>
      </c>
      <c r="C245" t="s">
        <v>53</v>
      </c>
      <c r="D245" t="str">
        <f>VLOOKUP(C245, ids!$A$2:$B$37,2,FALSE)</f>
        <v>Cincinnati Bengals</v>
      </c>
      <c r="E245">
        <f>VLOOKUP('full data'!$A245, Sheet11!$A$2:$AF$799, MATCH('full data'!E$1, Sheet11!$A$1:$AF$1, 0), FALSE)</f>
        <v>16</v>
      </c>
      <c r="F245">
        <f>VLOOKUP('full data'!$A245, Sheet11!$A$2:$AF$799, MATCH('full data'!F$1, Sheet11!$A$1:$AF$1, 0), FALSE)</f>
        <v>-2.099235860119435</v>
      </c>
      <c r="G245">
        <f>VLOOKUP('full data'!$A245, Sheet11!$A$2:$AF$799, MATCH('full data'!G$1, Sheet11!$A$1:$AF$1, 0), FALSE)</f>
        <v>-3.524481553668537</v>
      </c>
      <c r="H245">
        <f>VLOOKUP('full data'!$A245, Sheet11!$A$2:$AF$799, MATCH('full data'!H$1, Sheet11!$A$1:$AF$1, 0), FALSE)</f>
        <v>2.6736790002901611</v>
      </c>
      <c r="I245">
        <f>VLOOKUP('full data'!$A245, Sheet11!$A$2:$AF$799, MATCH('full data'!I$1, Sheet11!$A$1:$AF$1, 0), FALSE)</f>
        <v>64.1875</v>
      </c>
      <c r="J245">
        <f>VLOOKUP('full data'!$A245, Sheet11!$A$2:$AF$799, MATCH('full data'!J$1, Sheet11!$A$1:$AF$1, 0), FALSE)</f>
        <v>0.9</v>
      </c>
      <c r="K245">
        <f>VLOOKUP('full data'!$A245, Sheet11!$A$2:$AF$799, MATCH('full data'!K$1, Sheet11!$A$1:$AF$1, 0), FALSE)</f>
        <v>-16.5</v>
      </c>
      <c r="L245">
        <f>VLOOKUP('full data'!$A245, Sheet11!$A$2:$AF$799, MATCH('full data'!L$1, Sheet11!$A$1:$AF$1, 0), FALSE)</f>
        <v>0.75</v>
      </c>
      <c r="M245">
        <f>VLOOKUP('full data'!$A245, Sheet11!$A$2:$AF$799, MATCH('full data'!M$1, Sheet11!$A$1:$AF$1, 0), FALSE)</f>
        <v>0.125</v>
      </c>
      <c r="N245">
        <f>VLOOKUP('full data'!$A245, Sheet11!$A$2:$AF$799, MATCH('full data'!N$1, Sheet11!$A$1:$AF$1, 0), FALSE)</f>
        <v>0.6875</v>
      </c>
      <c r="O245">
        <f>VLOOKUP('full data'!$A245, Sheet11!$A$2:$AF$799, MATCH('full data'!O$1, Sheet11!$A$1:$AF$1, 0), FALSE)</f>
        <v>17.375</v>
      </c>
      <c r="P245">
        <f>VLOOKUP('full data'!$A245, Sheet11!$A$2:$AF$799, MATCH('full data'!P$1, Sheet11!$A$1:$AF$1, 0), FALSE)</f>
        <v>1.125</v>
      </c>
      <c r="Q245">
        <f>VLOOKUP('full data'!$A245, Sheet11!$A$2:$AF$799, MATCH('full data'!Q$1, Sheet11!$A$1:$AF$1, 0), FALSE)</f>
        <v>0.8125</v>
      </c>
      <c r="R245">
        <f>VLOOKUP('full data'!$A245, Sheet11!$A$2:$AF$799, MATCH('full data'!R$1, Sheet11!$A$1:$AF$1, 0), FALSE)</f>
        <v>7</v>
      </c>
      <c r="S245">
        <f>VLOOKUP('full data'!$A245, Sheet11!$A$2:$AF$799, MATCH('full data'!S$1, Sheet11!$A$1:$AF$1, 0), FALSE)</f>
        <v>9</v>
      </c>
      <c r="T245">
        <f>VLOOKUP('full data'!$A245, Sheet11!$A$2:$AF$799, MATCH('full data'!T$1, Sheet11!$A$1:$AF$1, 0), FALSE)</f>
        <v>0</v>
      </c>
      <c r="U245">
        <f>VLOOKUP('full data'!$A245, Sheet11!$A$2:$AF$799, MATCH('full data'!U$1, Sheet11!$A$1:$AF$1, 0), FALSE)</f>
        <v>0.4375</v>
      </c>
      <c r="V245">
        <f>VLOOKUP('full data'!$A245, Sheet11!$A$2:$AF$799, MATCH('full data'!V$1, Sheet11!$A$1:$AF$1, 0), FALSE)</f>
        <v>0.32142857142857151</v>
      </c>
      <c r="W245">
        <f>VLOOKUP('full data'!$A245, Sheet11!$A$2:$AF$799, MATCH('full data'!W$1, Sheet11!$A$1:$AF$1, 0), FALSE)</f>
        <v>0.46484375</v>
      </c>
      <c r="X245" t="str">
        <f>VLOOKUP('full data'!$A245, Sheet11!$A$2:$AF$799, MATCH('full data'!X$1, Sheet11!$A$1:$AF$1, 0), FALSE)</f>
        <v>0</v>
      </c>
      <c r="Y245">
        <f>VLOOKUP('full data'!$A245, Sheet11!$A$2:$AF$799, MATCH('full data'!Y$1, Sheet11!$A$1:$AF$1, 0), FALSE)</f>
        <v>3</v>
      </c>
      <c r="Z245" t="str">
        <f>VLOOKUP('full data'!$A245, Sheet11!$A$2:$AF$799, MATCH('full data'!Z$1, Sheet11!$A$1:$AF$1, 0), FALSE)</f>
        <v>AFC North</v>
      </c>
      <c r="AA245" t="s">
        <v>891</v>
      </c>
      <c r="AB245">
        <f>VLOOKUP('full data'!$A245, Sheet11!$A$2:$AF$799, MATCH('full data'!AB$1, Sheet11!$A$1:$AF$1, 0), FALSE)</f>
        <v>0.1875</v>
      </c>
      <c r="AC245">
        <f>VLOOKUP('full data'!$A245, Sheet11!$A$2:$AF$799, MATCH('full data'!AC$1, Sheet11!$A$1:$AF$1, 0), FALSE)</f>
        <v>0.16129032258064521</v>
      </c>
      <c r="AD245" t="str">
        <f>VLOOKUP('full data'!$A245, Sheet11!$A$2:$AF$799, MATCH('full data'!AD$1, Sheet11!$A$1:$AF$1, 0), FALSE)</f>
        <v>0</v>
      </c>
      <c r="AE245" t="str">
        <f>VLOOKUP('full data'!$A245, Sheet11!$A$2:$AF$799, MATCH('full data'!AE$1, Sheet11!$A$1:$AF$1, 0), FALSE)</f>
        <v>0</v>
      </c>
      <c r="AF245">
        <f>VLOOKUP('full data'!$A245, Sheet11!$A$2:$AF$799, MATCH('full data'!AF$1, Sheet11!$A$1:$AF$1, 0), FALSE)</f>
        <v>0.375</v>
      </c>
      <c r="AG245">
        <f>VLOOKUP('full data'!$A245, Sheet11!$A$2:$AF$799, MATCH('full data'!AG$1, Sheet11!$A$1:$AF$1, 0), FALSE)</f>
        <v>0.5</v>
      </c>
      <c r="AH245" s="3">
        <f>VLOOKUP('full data'!$A245, Sheet11!$A$2:$AF$799, MATCH('full data'!AH$1, Sheet11!$A$1:$AF$1, 0), FALSE)</f>
        <v>4.0086379501395814E-3</v>
      </c>
      <c r="AI245" s="2">
        <f t="shared" si="3"/>
        <v>0.45021982416172163</v>
      </c>
      <c r="AJ245" s="2">
        <f>AH245/SUMIFS($AH$2:$AH$799, $B$2:$B$799, B245)</f>
        <v>1.9014057735829916E-3</v>
      </c>
      <c r="AK245">
        <f>IF(AJ245=_xlfn.MAXIFS($AJ$2:$AJ$799, $B$2:$B$799, B245, $AA$2:$AA$799, AA245), 1, 0)</f>
        <v>0</v>
      </c>
      <c r="AL245" s="2">
        <f>AJ245-AI245</f>
        <v>-0.44831841838813863</v>
      </c>
      <c r="AM245">
        <f>IF(AK245=AE245, 1, 0)</f>
        <v>0</v>
      </c>
    </row>
    <row r="246" spans="1:39" hidden="1" x14ac:dyDescent="0.45">
      <c r="A246" t="s">
        <v>656</v>
      </c>
      <c r="B246">
        <v>2017</v>
      </c>
      <c r="C246" t="s">
        <v>100</v>
      </c>
      <c r="D246" t="str">
        <f>VLOOKUP(C246, ids!$A$2:$B$37,2,FALSE)</f>
        <v>San Francisco 49ers</v>
      </c>
      <c r="E246">
        <f>VLOOKUP('full data'!$A246, Sheet11!$A$2:$AF$799, MATCH('full data'!E$1, Sheet11!$A$1:$AF$1, 0), FALSE)</f>
        <v>16</v>
      </c>
      <c r="F246">
        <f>VLOOKUP('full data'!$A246, Sheet11!$A$2:$AF$799, MATCH('full data'!F$1, Sheet11!$A$1:$AF$1, 0), FALSE)</f>
        <v>-0.78920289153411105</v>
      </c>
      <c r="G246">
        <f>VLOOKUP('full data'!$A246, Sheet11!$A$2:$AF$799, MATCH('full data'!G$1, Sheet11!$A$1:$AF$1, 0), FALSE)</f>
        <v>-1.3619575025463659</v>
      </c>
      <c r="H246">
        <f>VLOOKUP('full data'!$A246, Sheet11!$A$2:$AF$799, MATCH('full data'!H$1, Sheet11!$A$1:$AF$1, 0), FALSE)</f>
        <v>3.8965721668386011</v>
      </c>
      <c r="I246">
        <f>VLOOKUP('full data'!$A246, Sheet11!$A$2:$AF$799, MATCH('full data'!I$1, Sheet11!$A$1:$AF$1, 0), FALSE)</f>
        <v>61.75</v>
      </c>
      <c r="J246">
        <f>VLOOKUP('full data'!$A246, Sheet11!$A$2:$AF$799, MATCH('full data'!J$1, Sheet11!$A$1:$AF$1, 0), FALSE)</f>
        <v>0.95121951219512191</v>
      </c>
      <c r="K246">
        <f>VLOOKUP('full data'!$A246, Sheet11!$A$2:$AF$799, MATCH('full data'!K$1, Sheet11!$A$1:$AF$1, 0), FALSE)</f>
        <v>-19.375</v>
      </c>
      <c r="L246">
        <f>VLOOKUP('full data'!$A246, Sheet11!$A$2:$AF$799, MATCH('full data'!L$1, Sheet11!$A$1:$AF$1, 0), FALSE)</f>
        <v>0.9375</v>
      </c>
      <c r="M246">
        <f>VLOOKUP('full data'!$A246, Sheet11!$A$2:$AF$799, MATCH('full data'!M$1, Sheet11!$A$1:$AF$1, 0), FALSE)</f>
        <v>0.625</v>
      </c>
      <c r="N246">
        <f>VLOOKUP('full data'!$A246, Sheet11!$A$2:$AF$799, MATCH('full data'!N$1, Sheet11!$A$1:$AF$1, 0), FALSE)</f>
        <v>0.625</v>
      </c>
      <c r="O246">
        <f>VLOOKUP('full data'!$A246, Sheet11!$A$2:$AF$799, MATCH('full data'!O$1, Sheet11!$A$1:$AF$1, 0), FALSE)</f>
        <v>11.1875</v>
      </c>
      <c r="P246">
        <f>VLOOKUP('full data'!$A246, Sheet11!$A$2:$AF$799, MATCH('full data'!P$1, Sheet11!$A$1:$AF$1, 0), FALSE)</f>
        <v>1.25</v>
      </c>
      <c r="Q246">
        <f>VLOOKUP('full data'!$A246, Sheet11!$A$2:$AF$799, MATCH('full data'!Q$1, Sheet11!$A$1:$AF$1, 0), FALSE)</f>
        <v>1.25</v>
      </c>
      <c r="R246">
        <f>VLOOKUP('full data'!$A246, Sheet11!$A$2:$AF$799, MATCH('full data'!R$1, Sheet11!$A$1:$AF$1, 0), FALSE)</f>
        <v>6</v>
      </c>
      <c r="S246">
        <f>VLOOKUP('full data'!$A246, Sheet11!$A$2:$AF$799, MATCH('full data'!S$1, Sheet11!$A$1:$AF$1, 0), FALSE)</f>
        <v>10</v>
      </c>
      <c r="T246">
        <f>VLOOKUP('full data'!$A246, Sheet11!$A$2:$AF$799, MATCH('full data'!T$1, Sheet11!$A$1:$AF$1, 0), FALSE)</f>
        <v>0</v>
      </c>
      <c r="U246">
        <f>VLOOKUP('full data'!$A246, Sheet11!$A$2:$AF$799, MATCH('full data'!U$1, Sheet11!$A$1:$AF$1, 0), FALSE)</f>
        <v>0.375</v>
      </c>
      <c r="V246">
        <f>VLOOKUP('full data'!$A246, Sheet11!$A$2:$AF$799, MATCH('full data'!V$1, Sheet11!$A$1:$AF$1, 0), FALSE)</f>
        <v>0.4375</v>
      </c>
      <c r="W246">
        <f>VLOOKUP('full data'!$A246, Sheet11!$A$2:$AF$799, MATCH('full data'!W$1, Sheet11!$A$1:$AF$1, 0), FALSE)</f>
        <v>0.51171875</v>
      </c>
      <c r="X246" t="str">
        <f>VLOOKUP('full data'!$A246, Sheet11!$A$2:$AF$799, MATCH('full data'!X$1, Sheet11!$A$1:$AF$1, 0), FALSE)</f>
        <v>0</v>
      </c>
      <c r="Y246">
        <f>VLOOKUP('full data'!$A246, Sheet11!$A$2:$AF$799, MATCH('full data'!Y$1, Sheet11!$A$1:$AF$1, 0), FALSE)</f>
        <v>4</v>
      </c>
      <c r="Z246" t="str">
        <f>VLOOKUP('full data'!$A246, Sheet11!$A$2:$AF$799, MATCH('full data'!Z$1, Sheet11!$A$1:$AF$1, 0), FALSE)</f>
        <v>NFC West</v>
      </c>
      <c r="AA246" t="s">
        <v>892</v>
      </c>
      <c r="AB246">
        <f>VLOOKUP('full data'!$A246, Sheet11!$A$2:$AF$799, MATCH('full data'!AB$1, Sheet11!$A$1:$AF$1, 0), FALSE)</f>
        <v>0.25806451612903231</v>
      </c>
      <c r="AC246">
        <f>VLOOKUP('full data'!$A246, Sheet11!$A$2:$AF$799, MATCH('full data'!AC$1, Sheet11!$A$1:$AF$1, 0), FALSE)</f>
        <v>0.203125</v>
      </c>
      <c r="AD246" t="str">
        <f>VLOOKUP('full data'!$A246, Sheet11!$A$2:$AF$799, MATCH('full data'!AD$1, Sheet11!$A$1:$AF$1, 0), FALSE)</f>
        <v>0</v>
      </c>
      <c r="AE246" t="str">
        <f>VLOOKUP('full data'!$A246, Sheet11!$A$2:$AF$799, MATCH('full data'!AE$1, Sheet11!$A$1:$AF$1, 0), FALSE)</f>
        <v>0</v>
      </c>
      <c r="AF246">
        <f>VLOOKUP('full data'!$A246, Sheet11!$A$2:$AF$799, MATCH('full data'!AF$1, Sheet11!$A$1:$AF$1, 0), FALSE)</f>
        <v>0.3125</v>
      </c>
      <c r="AG246">
        <f>VLOOKUP('full data'!$A246, Sheet11!$A$2:$AF$799, MATCH('full data'!AG$1, Sheet11!$A$1:$AF$1, 0), FALSE)</f>
        <v>0.5</v>
      </c>
      <c r="AH246" s="3">
        <f>VLOOKUP('full data'!$A246, Sheet11!$A$2:$AF$799, MATCH('full data'!AH$1, Sheet11!$A$1:$AF$1, 0), FALSE)</f>
        <v>2.25414396792338E-3</v>
      </c>
      <c r="AI246" s="2">
        <f t="shared" si="3"/>
        <v>0.39913533025291098</v>
      </c>
      <c r="AJ246" s="2">
        <f>AH246/SUMIFS($AH$2:$AH$799, $B$2:$B$799, B246)</f>
        <v>1.0692016611147305E-3</v>
      </c>
      <c r="AK246">
        <f>IF(AJ246=_xlfn.MAXIFS($AJ$2:$AJ$799, $B$2:$B$799, B246, $AA$2:$AA$799, AA246), 1, 0)</f>
        <v>0</v>
      </c>
      <c r="AL246" s="2">
        <f>AJ246-AI246</f>
        <v>-0.39806612859179624</v>
      </c>
      <c r="AM246">
        <f>IF(AK246=AE246, 1, 0)</f>
        <v>0</v>
      </c>
    </row>
    <row r="247" spans="1:39" hidden="1" x14ac:dyDescent="0.45">
      <c r="A247" t="s">
        <v>659</v>
      </c>
      <c r="B247">
        <v>2017</v>
      </c>
      <c r="C247" t="s">
        <v>108</v>
      </c>
      <c r="D247" t="str">
        <f>VLOOKUP(C247, ids!$A$2:$B$37,2,FALSE)</f>
        <v>Washigngton Redskins</v>
      </c>
      <c r="E247">
        <f>VLOOKUP('full data'!$A247, Sheet11!$A$2:$AF$799, MATCH('full data'!E$1, Sheet11!$A$1:$AF$1, 0), FALSE)</f>
        <v>16</v>
      </c>
      <c r="F247">
        <f>VLOOKUP('full data'!$A247, Sheet11!$A$2:$AF$799, MATCH('full data'!F$1, Sheet11!$A$1:$AF$1, 0), FALSE)</f>
        <v>1.0280812273356801</v>
      </c>
      <c r="G247">
        <f>VLOOKUP('full data'!$A247, Sheet11!$A$2:$AF$799, MATCH('full data'!G$1, Sheet11!$A$1:$AF$1, 0), FALSE)</f>
        <v>-3.7799560958561509</v>
      </c>
      <c r="H247">
        <f>VLOOKUP('full data'!$A247, Sheet11!$A$2:$AF$799, MATCH('full data'!H$1, Sheet11!$A$1:$AF$1, 0), FALSE)</f>
        <v>5.0753980301884791</v>
      </c>
      <c r="I247">
        <f>VLOOKUP('full data'!$A247, Sheet11!$A$2:$AF$799, MATCH('full data'!I$1, Sheet11!$A$1:$AF$1, 0), FALSE)</f>
        <v>45.75</v>
      </c>
      <c r="J247">
        <f>VLOOKUP('full data'!$A247, Sheet11!$A$2:$AF$799, MATCH('full data'!J$1, Sheet11!$A$1:$AF$1, 0), FALSE)</f>
        <v>0.8571428571428571</v>
      </c>
      <c r="K247">
        <f>VLOOKUP('full data'!$A247, Sheet11!$A$2:$AF$799, MATCH('full data'!K$1, Sheet11!$A$1:$AF$1, 0), FALSE)</f>
        <v>-21.375</v>
      </c>
      <c r="L247">
        <f>VLOOKUP('full data'!$A247, Sheet11!$A$2:$AF$799, MATCH('full data'!L$1, Sheet11!$A$1:$AF$1, 0), FALSE)</f>
        <v>0.8125</v>
      </c>
      <c r="M247">
        <f>VLOOKUP('full data'!$A247, Sheet11!$A$2:$AF$799, MATCH('full data'!M$1, Sheet11!$A$1:$AF$1, 0), FALSE)</f>
        <v>0.4375</v>
      </c>
      <c r="N247">
        <f>VLOOKUP('full data'!$A247, Sheet11!$A$2:$AF$799, MATCH('full data'!N$1, Sheet11!$A$1:$AF$1, 0), FALSE)</f>
        <v>1</v>
      </c>
      <c r="O247">
        <f>VLOOKUP('full data'!$A247, Sheet11!$A$2:$AF$799, MATCH('full data'!O$1, Sheet11!$A$1:$AF$1, 0), FALSE)</f>
        <v>15.875</v>
      </c>
      <c r="P247">
        <f>VLOOKUP('full data'!$A247, Sheet11!$A$2:$AF$799, MATCH('full data'!P$1, Sheet11!$A$1:$AF$1, 0), FALSE)</f>
        <v>1.25</v>
      </c>
      <c r="Q247">
        <f>VLOOKUP('full data'!$A247, Sheet11!$A$2:$AF$799, MATCH('full data'!Q$1, Sheet11!$A$1:$AF$1, 0), FALSE)</f>
        <v>1.4375</v>
      </c>
      <c r="R247">
        <f>VLOOKUP('full data'!$A247, Sheet11!$A$2:$AF$799, MATCH('full data'!R$1, Sheet11!$A$1:$AF$1, 0), FALSE)</f>
        <v>7</v>
      </c>
      <c r="S247">
        <f>VLOOKUP('full data'!$A247, Sheet11!$A$2:$AF$799, MATCH('full data'!S$1, Sheet11!$A$1:$AF$1, 0), FALSE)</f>
        <v>9</v>
      </c>
      <c r="T247">
        <f>VLOOKUP('full data'!$A247, Sheet11!$A$2:$AF$799, MATCH('full data'!T$1, Sheet11!$A$1:$AF$1, 0), FALSE)</f>
        <v>0</v>
      </c>
      <c r="U247">
        <f>VLOOKUP('full data'!$A247, Sheet11!$A$2:$AF$799, MATCH('full data'!U$1, Sheet11!$A$1:$AF$1, 0), FALSE)</f>
        <v>0.4375</v>
      </c>
      <c r="V247">
        <f>VLOOKUP('full data'!$A247, Sheet11!$A$2:$AF$799, MATCH('full data'!V$1, Sheet11!$A$1:$AF$1, 0), FALSE)</f>
        <v>0.42857142857142849</v>
      </c>
      <c r="W247">
        <f>VLOOKUP('full data'!$A247, Sheet11!$A$2:$AF$799, MATCH('full data'!W$1, Sheet11!$A$1:$AF$1, 0), FALSE)</f>
        <v>0.5390625</v>
      </c>
      <c r="X247" t="str">
        <f>VLOOKUP('full data'!$A247, Sheet11!$A$2:$AF$799, MATCH('full data'!X$1, Sheet11!$A$1:$AF$1, 0), FALSE)</f>
        <v>0</v>
      </c>
      <c r="Y247">
        <f>VLOOKUP('full data'!$A247, Sheet11!$A$2:$AF$799, MATCH('full data'!Y$1, Sheet11!$A$1:$AF$1, 0), FALSE)</f>
        <v>3</v>
      </c>
      <c r="Z247" t="str">
        <f>VLOOKUP('full data'!$A247, Sheet11!$A$2:$AF$799, MATCH('full data'!Z$1, Sheet11!$A$1:$AF$1, 0), FALSE)</f>
        <v>NFC East</v>
      </c>
      <c r="AA247" t="s">
        <v>892</v>
      </c>
      <c r="AB247">
        <f>VLOOKUP('full data'!$A247, Sheet11!$A$2:$AF$799, MATCH('full data'!AB$1, Sheet11!$A$1:$AF$1, 0), FALSE)</f>
        <v>4.1666666666666657E-2</v>
      </c>
      <c r="AC247">
        <f>VLOOKUP('full data'!$A247, Sheet11!$A$2:$AF$799, MATCH('full data'!AC$1, Sheet11!$A$1:$AF$1, 0), FALSE)</f>
        <v>0.17241379310344829</v>
      </c>
      <c r="AD247" t="str">
        <f>VLOOKUP('full data'!$A247, Sheet11!$A$2:$AF$799, MATCH('full data'!AD$1, Sheet11!$A$1:$AF$1, 0), FALSE)</f>
        <v>0</v>
      </c>
      <c r="AE247" t="str">
        <f>VLOOKUP('full data'!$A247, Sheet11!$A$2:$AF$799, MATCH('full data'!AE$1, Sheet11!$A$1:$AF$1, 0), FALSE)</f>
        <v>0</v>
      </c>
      <c r="AF247">
        <f>VLOOKUP('full data'!$A247, Sheet11!$A$2:$AF$799, MATCH('full data'!AF$1, Sheet11!$A$1:$AF$1, 0), FALSE)</f>
        <v>0.4375</v>
      </c>
      <c r="AG247">
        <f>VLOOKUP('full data'!$A247, Sheet11!$A$2:$AF$799, MATCH('full data'!AG$1, Sheet11!$A$1:$AF$1, 0), FALSE)</f>
        <v>0.5</v>
      </c>
      <c r="AH247" s="3">
        <f>VLOOKUP('full data'!$A247, Sheet11!$A$2:$AF$799, MATCH('full data'!AH$1, Sheet11!$A$1:$AF$1, 0), FALSE)</f>
        <v>1.836253779045815E-3</v>
      </c>
      <c r="AI247" s="2">
        <f t="shared" si="3"/>
        <v>0.39913533025291098</v>
      </c>
      <c r="AJ247" s="2">
        <f>AH247/SUMIFS($AH$2:$AH$799, $B$2:$B$799, B247)</f>
        <v>8.7098500305315084E-4</v>
      </c>
      <c r="AK247">
        <f>IF(AJ247=_xlfn.MAXIFS($AJ$2:$AJ$799, $B$2:$B$799, B247, $AA$2:$AA$799, AA247), 1, 0)</f>
        <v>0</v>
      </c>
      <c r="AL247" s="2">
        <f>AJ247-AI247</f>
        <v>-0.39826434524985782</v>
      </c>
      <c r="AM247">
        <f>IF(AK247=AE247, 1, 0)</f>
        <v>0</v>
      </c>
    </row>
    <row r="248" spans="1:39" hidden="1" x14ac:dyDescent="0.45">
      <c r="A248" t="s">
        <v>657</v>
      </c>
      <c r="B248">
        <v>2017</v>
      </c>
      <c r="C248" t="s">
        <v>104</v>
      </c>
      <c r="D248" t="str">
        <f>VLOOKUP(C248, ids!$A$2:$B$37,2,FALSE)</f>
        <v>Tampa Bay Buccaneers</v>
      </c>
      <c r="E248">
        <f>VLOOKUP('full data'!$A248, Sheet11!$A$2:$AF$799, MATCH('full data'!E$1, Sheet11!$A$1:$AF$1, 0), FALSE)</f>
        <v>16</v>
      </c>
      <c r="F248">
        <f>VLOOKUP('full data'!$A248, Sheet11!$A$2:$AF$799, MATCH('full data'!F$1, Sheet11!$A$1:$AF$1, 0), FALSE)</f>
        <v>3.552243468538077</v>
      </c>
      <c r="G248">
        <f>VLOOKUP('full data'!$A248, Sheet11!$A$2:$AF$799, MATCH('full data'!G$1, Sheet11!$A$1:$AF$1, 0), FALSE)</f>
        <v>-2.717894023163467</v>
      </c>
      <c r="H248">
        <f>VLOOKUP('full data'!$A248, Sheet11!$A$2:$AF$799, MATCH('full data'!H$1, Sheet11!$A$1:$AF$1, 0), FALSE)</f>
        <v>8.1068730127175819</v>
      </c>
      <c r="I248">
        <f>VLOOKUP('full data'!$A248, Sheet11!$A$2:$AF$799, MATCH('full data'!I$1, Sheet11!$A$1:$AF$1, 0), FALSE)</f>
        <v>49.6875</v>
      </c>
      <c r="J248">
        <f>VLOOKUP('full data'!$A248, Sheet11!$A$2:$AF$799, MATCH('full data'!J$1, Sheet11!$A$1:$AF$1, 0), FALSE)</f>
        <v>0.73529411764705888</v>
      </c>
      <c r="K248">
        <f>VLOOKUP('full data'!$A248, Sheet11!$A$2:$AF$799, MATCH('full data'!K$1, Sheet11!$A$1:$AF$1, 0), FALSE)</f>
        <v>-15.0625</v>
      </c>
      <c r="L248">
        <f>VLOOKUP('full data'!$A248, Sheet11!$A$2:$AF$799, MATCH('full data'!L$1, Sheet11!$A$1:$AF$1, 0), FALSE)</f>
        <v>0.875</v>
      </c>
      <c r="M248">
        <f>VLOOKUP('full data'!$A248, Sheet11!$A$2:$AF$799, MATCH('full data'!M$1, Sheet11!$A$1:$AF$1, 0), FALSE)</f>
        <v>0.8125</v>
      </c>
      <c r="N248">
        <f>VLOOKUP('full data'!$A248, Sheet11!$A$2:$AF$799, MATCH('full data'!N$1, Sheet11!$A$1:$AF$1, 0), FALSE)</f>
        <v>0.8125</v>
      </c>
      <c r="O248">
        <f>VLOOKUP('full data'!$A248, Sheet11!$A$2:$AF$799, MATCH('full data'!O$1, Sheet11!$A$1:$AF$1, 0), FALSE)</f>
        <v>8.5625</v>
      </c>
      <c r="P248">
        <f>VLOOKUP('full data'!$A248, Sheet11!$A$2:$AF$799, MATCH('full data'!P$1, Sheet11!$A$1:$AF$1, 0), FALSE)</f>
        <v>1.4375</v>
      </c>
      <c r="Q248">
        <f>VLOOKUP('full data'!$A248, Sheet11!$A$2:$AF$799, MATCH('full data'!Q$1, Sheet11!$A$1:$AF$1, 0), FALSE)</f>
        <v>1.625</v>
      </c>
      <c r="R248">
        <f>VLOOKUP('full data'!$A248, Sheet11!$A$2:$AF$799, MATCH('full data'!R$1, Sheet11!$A$1:$AF$1, 0), FALSE)</f>
        <v>5</v>
      </c>
      <c r="S248">
        <f>VLOOKUP('full data'!$A248, Sheet11!$A$2:$AF$799, MATCH('full data'!S$1, Sheet11!$A$1:$AF$1, 0), FALSE)</f>
        <v>11</v>
      </c>
      <c r="T248">
        <f>VLOOKUP('full data'!$A248, Sheet11!$A$2:$AF$799, MATCH('full data'!T$1, Sheet11!$A$1:$AF$1, 0), FALSE)</f>
        <v>0</v>
      </c>
      <c r="U248">
        <f>VLOOKUP('full data'!$A248, Sheet11!$A$2:$AF$799, MATCH('full data'!U$1, Sheet11!$A$1:$AF$1, 0), FALSE)</f>
        <v>0.3125</v>
      </c>
      <c r="V248">
        <f>VLOOKUP('full data'!$A248, Sheet11!$A$2:$AF$799, MATCH('full data'!V$1, Sheet11!$A$1:$AF$1, 0), FALSE)</f>
        <v>0.375</v>
      </c>
      <c r="W248">
        <f>VLOOKUP('full data'!$A248, Sheet11!$A$2:$AF$799, MATCH('full data'!W$1, Sheet11!$A$1:$AF$1, 0), FALSE)</f>
        <v>0.5546875</v>
      </c>
      <c r="X248" t="str">
        <f>VLOOKUP('full data'!$A248, Sheet11!$A$2:$AF$799, MATCH('full data'!X$1, Sheet11!$A$1:$AF$1, 0), FALSE)</f>
        <v>0</v>
      </c>
      <c r="Y248">
        <f>VLOOKUP('full data'!$A248, Sheet11!$A$2:$AF$799, MATCH('full data'!Y$1, Sheet11!$A$1:$AF$1, 0), FALSE)</f>
        <v>4</v>
      </c>
      <c r="Z248" t="str">
        <f>VLOOKUP('full data'!$A248, Sheet11!$A$2:$AF$799, MATCH('full data'!Z$1, Sheet11!$A$1:$AF$1, 0), FALSE)</f>
        <v>NFC South</v>
      </c>
      <c r="AA248" t="s">
        <v>892</v>
      </c>
      <c r="AB248">
        <f>VLOOKUP('full data'!$A248, Sheet11!$A$2:$AF$799, MATCH('full data'!AB$1, Sheet11!$A$1:$AF$1, 0), FALSE)</f>
        <v>0.38235294117647062</v>
      </c>
      <c r="AC248">
        <f>VLOOKUP('full data'!$A248, Sheet11!$A$2:$AF$799, MATCH('full data'!AC$1, Sheet11!$A$1:$AF$1, 0), FALSE)</f>
        <v>0.24</v>
      </c>
      <c r="AD248" t="str">
        <f>VLOOKUP('full data'!$A248, Sheet11!$A$2:$AF$799, MATCH('full data'!AD$1, Sheet11!$A$1:$AF$1, 0), FALSE)</f>
        <v>0</v>
      </c>
      <c r="AE248" t="str">
        <f>VLOOKUP('full data'!$A248, Sheet11!$A$2:$AF$799, MATCH('full data'!AE$1, Sheet11!$A$1:$AF$1, 0), FALSE)</f>
        <v>0</v>
      </c>
      <c r="AF248">
        <f>VLOOKUP('full data'!$A248, Sheet11!$A$2:$AF$799, MATCH('full data'!AF$1, Sheet11!$A$1:$AF$1, 0), FALSE)</f>
        <v>0.5625</v>
      </c>
      <c r="AG248">
        <f>VLOOKUP('full data'!$A248, Sheet11!$A$2:$AF$799, MATCH('full data'!AG$1, Sheet11!$A$1:$AF$1, 0), FALSE)</f>
        <v>0.5</v>
      </c>
      <c r="AH248" s="3">
        <f>VLOOKUP('full data'!$A248, Sheet11!$A$2:$AF$799, MATCH('full data'!AH$1, Sheet11!$A$1:$AF$1, 0), FALSE)</f>
        <v>1.410715402618082E-3</v>
      </c>
      <c r="AI248" s="2">
        <f t="shared" si="3"/>
        <v>0.39913533025291098</v>
      </c>
      <c r="AJ248" s="2">
        <f>AH248/SUMIFS($AH$2:$AH$799, $B$2:$B$799, B248)</f>
        <v>6.691406020658653E-4</v>
      </c>
      <c r="AK248">
        <f>IF(AJ248=_xlfn.MAXIFS($AJ$2:$AJ$799, $B$2:$B$799, B248, $AA$2:$AA$799, AA248), 1, 0)</f>
        <v>0</v>
      </c>
      <c r="AL248" s="2">
        <f>AJ248-AI248</f>
        <v>-0.39846618965084513</v>
      </c>
      <c r="AM248">
        <f>IF(AK248=AE248, 1, 0)</f>
        <v>0</v>
      </c>
    </row>
    <row r="249" spans="1:39" hidden="1" x14ac:dyDescent="0.45">
      <c r="A249" t="s">
        <v>647</v>
      </c>
      <c r="B249">
        <v>2017</v>
      </c>
      <c r="C249" t="s">
        <v>76</v>
      </c>
      <c r="D249" t="str">
        <f>VLOOKUP(C249, ids!$A$2:$B$37,2,FALSE)</f>
        <v>Miami Dolphins</v>
      </c>
      <c r="E249">
        <f>VLOOKUP('full data'!$A249, Sheet11!$A$2:$AF$799, MATCH('full data'!E$1, Sheet11!$A$1:$AF$1, 0), FALSE)</f>
        <v>16</v>
      </c>
      <c r="F249">
        <f>VLOOKUP('full data'!$A249, Sheet11!$A$2:$AF$799, MATCH('full data'!F$1, Sheet11!$A$1:$AF$1, 0), FALSE)</f>
        <v>-3.117172207031119</v>
      </c>
      <c r="G249">
        <f>VLOOKUP('full data'!$A249, Sheet11!$A$2:$AF$799, MATCH('full data'!G$1, Sheet11!$A$1:$AF$1, 0), FALSE)</f>
        <v>-3.5092491666143579</v>
      </c>
      <c r="H249">
        <f>VLOOKUP('full data'!$A249, Sheet11!$A$2:$AF$799, MATCH('full data'!H$1, Sheet11!$A$1:$AF$1, 0), FALSE)</f>
        <v>-0.54490997623123583</v>
      </c>
      <c r="I249">
        <f>VLOOKUP('full data'!$A249, Sheet11!$A$2:$AF$799, MATCH('full data'!I$1, Sheet11!$A$1:$AF$1, 0), FALSE)</f>
        <v>72.125</v>
      </c>
      <c r="J249">
        <f>VLOOKUP('full data'!$A249, Sheet11!$A$2:$AF$799, MATCH('full data'!J$1, Sheet11!$A$1:$AF$1, 0), FALSE)</f>
        <v>0.91304347826086951</v>
      </c>
      <c r="K249">
        <f>VLOOKUP('full data'!$A249, Sheet11!$A$2:$AF$799, MATCH('full data'!K$1, Sheet11!$A$1:$AF$1, 0), FALSE)</f>
        <v>-16.0625</v>
      </c>
      <c r="L249">
        <f>VLOOKUP('full data'!$A249, Sheet11!$A$2:$AF$799, MATCH('full data'!L$1, Sheet11!$A$1:$AF$1, 0), FALSE)</f>
        <v>1.3125</v>
      </c>
      <c r="M249">
        <f>VLOOKUP('full data'!$A249, Sheet11!$A$2:$AF$799, MATCH('full data'!M$1, Sheet11!$A$1:$AF$1, 0), FALSE)</f>
        <v>0.375</v>
      </c>
      <c r="N249">
        <f>VLOOKUP('full data'!$A249, Sheet11!$A$2:$AF$799, MATCH('full data'!N$1, Sheet11!$A$1:$AF$1, 0), FALSE)</f>
        <v>0.5625</v>
      </c>
      <c r="O249">
        <f>VLOOKUP('full data'!$A249, Sheet11!$A$2:$AF$799, MATCH('full data'!O$1, Sheet11!$A$1:$AF$1, 0), FALSE)</f>
        <v>11.5625</v>
      </c>
      <c r="P249">
        <f>VLOOKUP('full data'!$A249, Sheet11!$A$2:$AF$799, MATCH('full data'!P$1, Sheet11!$A$1:$AF$1, 0), FALSE)</f>
        <v>1.5</v>
      </c>
      <c r="Q249">
        <f>VLOOKUP('full data'!$A249, Sheet11!$A$2:$AF$799, MATCH('full data'!Q$1, Sheet11!$A$1:$AF$1, 0), FALSE)</f>
        <v>0.9375</v>
      </c>
      <c r="R249">
        <f>VLOOKUP('full data'!$A249, Sheet11!$A$2:$AF$799, MATCH('full data'!R$1, Sheet11!$A$1:$AF$1, 0), FALSE)</f>
        <v>6</v>
      </c>
      <c r="S249">
        <f>VLOOKUP('full data'!$A249, Sheet11!$A$2:$AF$799, MATCH('full data'!S$1, Sheet11!$A$1:$AF$1, 0), FALSE)</f>
        <v>10</v>
      </c>
      <c r="T249">
        <f>VLOOKUP('full data'!$A249, Sheet11!$A$2:$AF$799, MATCH('full data'!T$1, Sheet11!$A$1:$AF$1, 0), FALSE)</f>
        <v>0</v>
      </c>
      <c r="U249">
        <f>VLOOKUP('full data'!$A249, Sheet11!$A$2:$AF$799, MATCH('full data'!U$1, Sheet11!$A$1:$AF$1, 0), FALSE)</f>
        <v>0.375</v>
      </c>
      <c r="V249">
        <f>VLOOKUP('full data'!$A249, Sheet11!$A$2:$AF$799, MATCH('full data'!V$1, Sheet11!$A$1:$AF$1, 0), FALSE)</f>
        <v>0.53125</v>
      </c>
      <c r="W249">
        <f>VLOOKUP('full data'!$A249, Sheet11!$A$2:$AF$799, MATCH('full data'!W$1, Sheet11!$A$1:$AF$1, 0), FALSE)</f>
        <v>0.54296875</v>
      </c>
      <c r="X249" t="str">
        <f>VLOOKUP('full data'!$A249, Sheet11!$A$2:$AF$799, MATCH('full data'!X$1, Sheet11!$A$1:$AF$1, 0), FALSE)</f>
        <v>0</v>
      </c>
      <c r="Y249">
        <f>VLOOKUP('full data'!$A249, Sheet11!$A$2:$AF$799, MATCH('full data'!Y$1, Sheet11!$A$1:$AF$1, 0), FALSE)</f>
        <v>3</v>
      </c>
      <c r="Z249" t="str">
        <f>VLOOKUP('full data'!$A249, Sheet11!$A$2:$AF$799, MATCH('full data'!Z$1, Sheet11!$A$1:$AF$1, 0), FALSE)</f>
        <v>AFC East</v>
      </c>
      <c r="AA249" t="s">
        <v>891</v>
      </c>
      <c r="AB249">
        <f>VLOOKUP('full data'!$A249, Sheet11!$A$2:$AF$799, MATCH('full data'!AB$1, Sheet11!$A$1:$AF$1, 0), FALSE)</f>
        <v>0.2</v>
      </c>
      <c r="AC249">
        <f>VLOOKUP('full data'!$A249, Sheet11!$A$2:$AF$799, MATCH('full data'!AC$1, Sheet11!$A$1:$AF$1, 0), FALSE)</f>
        <v>0.22222222222222221</v>
      </c>
      <c r="AD249" t="str">
        <f>VLOOKUP('full data'!$A249, Sheet11!$A$2:$AF$799, MATCH('full data'!AD$1, Sheet11!$A$1:$AF$1, 0), FALSE)</f>
        <v>0</v>
      </c>
      <c r="AE249" t="str">
        <f>VLOOKUP('full data'!$A249, Sheet11!$A$2:$AF$799, MATCH('full data'!AE$1, Sheet11!$A$1:$AF$1, 0), FALSE)</f>
        <v>0</v>
      </c>
      <c r="AF249">
        <f>VLOOKUP('full data'!$A249, Sheet11!$A$2:$AF$799, MATCH('full data'!AF$1, Sheet11!$A$1:$AF$1, 0), FALSE)</f>
        <v>0.1875</v>
      </c>
      <c r="AG249">
        <f>VLOOKUP('full data'!$A249, Sheet11!$A$2:$AF$799, MATCH('full data'!AG$1, Sheet11!$A$1:$AF$1, 0), FALSE)</f>
        <v>0.5</v>
      </c>
      <c r="AH249" s="3">
        <f>VLOOKUP('full data'!$A249, Sheet11!$A$2:$AF$799, MATCH('full data'!AH$1, Sheet11!$A$1:$AF$1, 0), FALSE)</f>
        <v>1.2057278306635199E-3</v>
      </c>
      <c r="AI249" s="2">
        <f t="shared" si="3"/>
        <v>0.45021982416172163</v>
      </c>
      <c r="AJ249" s="2">
        <f>AH249/SUMIFS($AH$2:$AH$799, $B$2:$B$799, B249)</f>
        <v>5.7190943335590693E-4</v>
      </c>
      <c r="AK249">
        <f>IF(AJ249=_xlfn.MAXIFS($AJ$2:$AJ$799, $B$2:$B$799, B249, $AA$2:$AA$799, AA249), 1, 0)</f>
        <v>0</v>
      </c>
      <c r="AL249" s="2">
        <f>AJ249-AI249</f>
        <v>-0.44964791472836574</v>
      </c>
      <c r="AM249">
        <f>IF(AK249=AE249, 1, 0)</f>
        <v>0</v>
      </c>
    </row>
    <row r="250" spans="1:39" hidden="1" x14ac:dyDescent="0.45">
      <c r="A250" t="s">
        <v>646</v>
      </c>
      <c r="B250">
        <v>2017</v>
      </c>
      <c r="C250" t="s">
        <v>230</v>
      </c>
      <c r="D250" t="str">
        <f>VLOOKUP(C250, ids!$A$2:$B$37,2,FALSE)</f>
        <v>Las Vegas Raiders</v>
      </c>
      <c r="E250">
        <f>VLOOKUP('full data'!$A250, Sheet11!$A$2:$AF$799, MATCH('full data'!E$1, Sheet11!$A$1:$AF$1, 0), FALSE)</f>
        <v>16</v>
      </c>
      <c r="F250">
        <f>VLOOKUP('full data'!$A250, Sheet11!$A$2:$AF$799, MATCH('full data'!F$1, Sheet11!$A$1:$AF$1, 0), FALSE)</f>
        <v>1.4394622046169361</v>
      </c>
      <c r="G250">
        <f>VLOOKUP('full data'!$A250, Sheet11!$A$2:$AF$799, MATCH('full data'!G$1, Sheet11!$A$1:$AF$1, 0), FALSE)</f>
        <v>-2.4529208310523192</v>
      </c>
      <c r="H250">
        <f>VLOOKUP('full data'!$A250, Sheet11!$A$2:$AF$799, MATCH('full data'!H$1, Sheet11!$A$1:$AF$1, 0), FALSE)</f>
        <v>2.3849539943533271</v>
      </c>
      <c r="I250">
        <f>VLOOKUP('full data'!$A250, Sheet11!$A$2:$AF$799, MATCH('full data'!I$1, Sheet11!$A$1:$AF$1, 0), FALSE)</f>
        <v>63.0625</v>
      </c>
      <c r="J250">
        <f>VLOOKUP('full data'!$A250, Sheet11!$A$2:$AF$799, MATCH('full data'!J$1, Sheet11!$A$1:$AF$1, 0), FALSE)</f>
        <v>0.76190476190476186</v>
      </c>
      <c r="K250">
        <f>VLOOKUP('full data'!$A250, Sheet11!$A$2:$AF$799, MATCH('full data'!K$1, Sheet11!$A$1:$AF$1, 0), FALSE)</f>
        <v>-8.125</v>
      </c>
      <c r="L250">
        <f>VLOOKUP('full data'!$A250, Sheet11!$A$2:$AF$799, MATCH('full data'!L$1, Sheet11!$A$1:$AF$1, 0), FALSE)</f>
        <v>0.875</v>
      </c>
      <c r="M250">
        <f>VLOOKUP('full data'!$A250, Sheet11!$A$2:$AF$799, MATCH('full data'!M$1, Sheet11!$A$1:$AF$1, 0), FALSE)</f>
        <v>0.5625</v>
      </c>
      <c r="N250">
        <f>VLOOKUP('full data'!$A250, Sheet11!$A$2:$AF$799, MATCH('full data'!N$1, Sheet11!$A$1:$AF$1, 0), FALSE)</f>
        <v>0.3125</v>
      </c>
      <c r="O250">
        <f>VLOOKUP('full data'!$A250, Sheet11!$A$2:$AF$799, MATCH('full data'!O$1, Sheet11!$A$1:$AF$1, 0), FALSE)</f>
        <v>11.75</v>
      </c>
      <c r="P250">
        <f>VLOOKUP('full data'!$A250, Sheet11!$A$2:$AF$799, MATCH('full data'!P$1, Sheet11!$A$1:$AF$1, 0), FALSE)</f>
        <v>1.1875</v>
      </c>
      <c r="Q250">
        <f>VLOOKUP('full data'!$A250, Sheet11!$A$2:$AF$799, MATCH('full data'!Q$1, Sheet11!$A$1:$AF$1, 0), FALSE)</f>
        <v>0.875</v>
      </c>
      <c r="R250">
        <f>VLOOKUP('full data'!$A250, Sheet11!$A$2:$AF$799, MATCH('full data'!R$1, Sheet11!$A$1:$AF$1, 0), FALSE)</f>
        <v>6</v>
      </c>
      <c r="S250">
        <f>VLOOKUP('full data'!$A250, Sheet11!$A$2:$AF$799, MATCH('full data'!S$1, Sheet11!$A$1:$AF$1, 0), FALSE)</f>
        <v>10</v>
      </c>
      <c r="T250">
        <f>VLOOKUP('full data'!$A250, Sheet11!$A$2:$AF$799, MATCH('full data'!T$1, Sheet11!$A$1:$AF$1, 0), FALSE)</f>
        <v>0</v>
      </c>
      <c r="U250">
        <f>VLOOKUP('full data'!$A250, Sheet11!$A$2:$AF$799, MATCH('full data'!U$1, Sheet11!$A$1:$AF$1, 0), FALSE)</f>
        <v>0.375</v>
      </c>
      <c r="V250">
        <f>VLOOKUP('full data'!$A250, Sheet11!$A$2:$AF$799, MATCH('full data'!V$1, Sheet11!$A$1:$AF$1, 0), FALSE)</f>
        <v>0.3958333</v>
      </c>
      <c r="W250">
        <f>VLOOKUP('full data'!$A250, Sheet11!$A$2:$AF$799, MATCH('full data'!W$1, Sheet11!$A$1:$AF$1, 0), FALSE)</f>
        <v>0.51171880000000003</v>
      </c>
      <c r="X250" t="str">
        <f>VLOOKUP('full data'!$A250, Sheet11!$A$2:$AF$799, MATCH('full data'!X$1, Sheet11!$A$1:$AF$1, 0), FALSE)</f>
        <v>0</v>
      </c>
      <c r="Y250">
        <f>VLOOKUP('full data'!$A250, Sheet11!$A$2:$AF$799, MATCH('full data'!Y$1, Sheet11!$A$1:$AF$1, 0), FALSE)</f>
        <v>3</v>
      </c>
      <c r="Z250" t="str">
        <f>VLOOKUP('full data'!$A250, Sheet11!$A$2:$AF$799, MATCH('full data'!Z$1, Sheet11!$A$1:$AF$1, 0), FALSE)</f>
        <v>AFC West</v>
      </c>
      <c r="AA250" t="s">
        <v>891</v>
      </c>
      <c r="AB250">
        <f>VLOOKUP('full data'!$A250, Sheet11!$A$2:$AF$799, MATCH('full data'!AB$1, Sheet11!$A$1:$AF$1, 0), FALSE)</f>
        <v>0.18367346938775511</v>
      </c>
      <c r="AC250">
        <f>VLOOKUP('full data'!$A250, Sheet11!$A$2:$AF$799, MATCH('full data'!AC$1, Sheet11!$A$1:$AF$1, 0), FALSE)</f>
        <v>0.1964285714285714</v>
      </c>
      <c r="AD250" t="str">
        <f>VLOOKUP('full data'!$A250, Sheet11!$A$2:$AF$799, MATCH('full data'!AD$1, Sheet11!$A$1:$AF$1, 0), FALSE)</f>
        <v>0</v>
      </c>
      <c r="AE250" t="str">
        <f>VLOOKUP('full data'!$A250, Sheet11!$A$2:$AF$799, MATCH('full data'!AE$1, Sheet11!$A$1:$AF$1, 0), FALSE)</f>
        <v>0</v>
      </c>
      <c r="AF250">
        <f>VLOOKUP('full data'!$A250, Sheet11!$A$2:$AF$799, MATCH('full data'!AF$1, Sheet11!$A$1:$AF$1, 0), FALSE)</f>
        <v>0.3125</v>
      </c>
      <c r="AG250">
        <f>VLOOKUP('full data'!$A250, Sheet11!$A$2:$AF$799, MATCH('full data'!AG$1, Sheet11!$A$1:$AF$1, 0), FALSE)</f>
        <v>0.5</v>
      </c>
      <c r="AH250" s="3">
        <f>VLOOKUP('full data'!$A250, Sheet11!$A$2:$AF$799, MATCH('full data'!AH$1, Sheet11!$A$1:$AF$1, 0), FALSE)</f>
        <v>6.0966055312174365E-4</v>
      </c>
      <c r="AI250" s="2">
        <f t="shared" si="3"/>
        <v>0.45021982416172163</v>
      </c>
      <c r="AJ250" s="2">
        <f>AH250/SUMIFS($AH$2:$AH$799, $B$2:$B$799, B250)</f>
        <v>2.8917854644147141E-4</v>
      </c>
      <c r="AK250">
        <f>IF(AJ250=_xlfn.MAXIFS($AJ$2:$AJ$799, $B$2:$B$799, B250, $AA$2:$AA$799, AA250), 1, 0)</f>
        <v>0</v>
      </c>
      <c r="AL250" s="2">
        <f>AJ250-AI250</f>
        <v>-0.44993064561528018</v>
      </c>
      <c r="AM250">
        <f>IF(AK250=AE250, 1, 0)</f>
        <v>0</v>
      </c>
    </row>
    <row r="251" spans="1:39" hidden="1" x14ac:dyDescent="0.45">
      <c r="A251" t="s">
        <v>637</v>
      </c>
      <c r="B251">
        <v>2017</v>
      </c>
      <c r="C251" t="s">
        <v>60</v>
      </c>
      <c r="D251" t="str">
        <f>VLOOKUP(C251, ids!$A$2:$B$37,2,FALSE)</f>
        <v>Denver Broncos</v>
      </c>
      <c r="E251">
        <f>VLOOKUP('full data'!$A251, Sheet11!$A$2:$AF$799, MATCH('full data'!E$1, Sheet11!$A$1:$AF$1, 0), FALSE)</f>
        <v>16</v>
      </c>
      <c r="F251">
        <f>VLOOKUP('full data'!$A251, Sheet11!$A$2:$AF$799, MATCH('full data'!F$1, Sheet11!$A$1:$AF$1, 0), FALSE)</f>
        <v>-5.6187986673652883</v>
      </c>
      <c r="G251">
        <f>VLOOKUP('full data'!$A251, Sheet11!$A$2:$AF$799, MATCH('full data'!G$1, Sheet11!$A$1:$AF$1, 0), FALSE)</f>
        <v>-2.301507197221321</v>
      </c>
      <c r="H251">
        <f>VLOOKUP('full data'!$A251, Sheet11!$A$2:$AF$799, MATCH('full data'!H$1, Sheet11!$A$1:$AF$1, 0), FALSE)</f>
        <v>-0.67268189537212542</v>
      </c>
      <c r="I251">
        <f>VLOOKUP('full data'!$A251, Sheet11!$A$2:$AF$799, MATCH('full data'!I$1, Sheet11!$A$1:$AF$1, 0), FALSE)</f>
        <v>55.3125</v>
      </c>
      <c r="J251">
        <f>VLOOKUP('full data'!$A251, Sheet11!$A$2:$AF$799, MATCH('full data'!J$1, Sheet11!$A$1:$AF$1, 0), FALSE)</f>
        <v>0.75</v>
      </c>
      <c r="K251">
        <f>VLOOKUP('full data'!$A251, Sheet11!$A$2:$AF$799, MATCH('full data'!K$1, Sheet11!$A$1:$AF$1, 0), FALSE)</f>
        <v>-20.9375</v>
      </c>
      <c r="L251">
        <f>VLOOKUP('full data'!$A251, Sheet11!$A$2:$AF$799, MATCH('full data'!L$1, Sheet11!$A$1:$AF$1, 0), FALSE)</f>
        <v>1.375</v>
      </c>
      <c r="M251">
        <f>VLOOKUP('full data'!$A251, Sheet11!$A$2:$AF$799, MATCH('full data'!M$1, Sheet11!$A$1:$AF$1, 0), FALSE)</f>
        <v>0.4375</v>
      </c>
      <c r="N251">
        <f>VLOOKUP('full data'!$A251, Sheet11!$A$2:$AF$799, MATCH('full data'!N$1, Sheet11!$A$1:$AF$1, 0), FALSE)</f>
        <v>0.625</v>
      </c>
      <c r="O251">
        <f>VLOOKUP('full data'!$A251, Sheet11!$A$2:$AF$799, MATCH('full data'!O$1, Sheet11!$A$1:$AF$1, 0), FALSE)</f>
        <v>10.9375</v>
      </c>
      <c r="P251">
        <f>VLOOKUP('full data'!$A251, Sheet11!$A$2:$AF$799, MATCH('full data'!P$1, Sheet11!$A$1:$AF$1, 0), FALSE)</f>
        <v>1.8125</v>
      </c>
      <c r="Q251">
        <f>VLOOKUP('full data'!$A251, Sheet11!$A$2:$AF$799, MATCH('full data'!Q$1, Sheet11!$A$1:$AF$1, 0), FALSE)</f>
        <v>1.0625</v>
      </c>
      <c r="R251">
        <f>VLOOKUP('full data'!$A251, Sheet11!$A$2:$AF$799, MATCH('full data'!R$1, Sheet11!$A$1:$AF$1, 0), FALSE)</f>
        <v>5</v>
      </c>
      <c r="S251">
        <f>VLOOKUP('full data'!$A251, Sheet11!$A$2:$AF$799, MATCH('full data'!S$1, Sheet11!$A$1:$AF$1, 0), FALSE)</f>
        <v>11</v>
      </c>
      <c r="T251">
        <f>VLOOKUP('full data'!$A251, Sheet11!$A$2:$AF$799, MATCH('full data'!T$1, Sheet11!$A$1:$AF$1, 0), FALSE)</f>
        <v>0</v>
      </c>
      <c r="U251">
        <f>VLOOKUP('full data'!$A251, Sheet11!$A$2:$AF$799, MATCH('full data'!U$1, Sheet11!$A$1:$AF$1, 0), FALSE)</f>
        <v>0.3125</v>
      </c>
      <c r="V251">
        <f>VLOOKUP('full data'!$A251, Sheet11!$A$2:$AF$799, MATCH('full data'!V$1, Sheet11!$A$1:$AF$1, 0), FALSE)</f>
        <v>0.41249999999999998</v>
      </c>
      <c r="W251">
        <f>VLOOKUP('full data'!$A251, Sheet11!$A$2:$AF$799, MATCH('full data'!W$1, Sheet11!$A$1:$AF$1, 0), FALSE)</f>
        <v>0.4921875</v>
      </c>
      <c r="X251" t="str">
        <f>VLOOKUP('full data'!$A251, Sheet11!$A$2:$AF$799, MATCH('full data'!X$1, Sheet11!$A$1:$AF$1, 0), FALSE)</f>
        <v>0</v>
      </c>
      <c r="Y251">
        <f>VLOOKUP('full data'!$A251, Sheet11!$A$2:$AF$799, MATCH('full data'!Y$1, Sheet11!$A$1:$AF$1, 0), FALSE)</f>
        <v>4</v>
      </c>
      <c r="Z251" t="str">
        <f>VLOOKUP('full data'!$A251, Sheet11!$A$2:$AF$799, MATCH('full data'!Z$1, Sheet11!$A$1:$AF$1, 0), FALSE)</f>
        <v>AFC West</v>
      </c>
      <c r="AA251" t="s">
        <v>891</v>
      </c>
      <c r="AB251">
        <f>VLOOKUP('full data'!$A251, Sheet11!$A$2:$AF$799, MATCH('full data'!AB$1, Sheet11!$A$1:$AF$1, 0), FALSE)</f>
        <v>0.17241379310344829</v>
      </c>
      <c r="AC251">
        <f>VLOOKUP('full data'!$A251, Sheet11!$A$2:$AF$799, MATCH('full data'!AC$1, Sheet11!$A$1:$AF$1, 0), FALSE)</f>
        <v>0.16129032258064521</v>
      </c>
      <c r="AD251" t="str">
        <f>VLOOKUP('full data'!$A251, Sheet11!$A$2:$AF$799, MATCH('full data'!AD$1, Sheet11!$A$1:$AF$1, 0), FALSE)</f>
        <v>0</v>
      </c>
      <c r="AE251" t="str">
        <f>VLOOKUP('full data'!$A251, Sheet11!$A$2:$AF$799, MATCH('full data'!AE$1, Sheet11!$A$1:$AF$1, 0), FALSE)</f>
        <v>0</v>
      </c>
      <c r="AF251">
        <f>VLOOKUP('full data'!$A251, Sheet11!$A$2:$AF$799, MATCH('full data'!AF$1, Sheet11!$A$1:$AF$1, 0), FALSE)</f>
        <v>0.4375</v>
      </c>
      <c r="AG251">
        <f>VLOOKUP('full data'!$A251, Sheet11!$A$2:$AF$799, MATCH('full data'!AG$1, Sheet11!$A$1:$AF$1, 0), FALSE)</f>
        <v>0.5</v>
      </c>
      <c r="AH251" s="3">
        <f>VLOOKUP('full data'!$A251, Sheet11!$A$2:$AF$799, MATCH('full data'!AH$1, Sheet11!$A$1:$AF$1, 0), FALSE)</f>
        <v>5.8050492086817557E-4</v>
      </c>
      <c r="AI251" s="2">
        <f t="shared" si="3"/>
        <v>0.45021982416172163</v>
      </c>
      <c r="AJ251" s="2">
        <f>AH251/SUMIFS($AH$2:$AH$799, $B$2:$B$799, B251)</f>
        <v>2.7534923878412445E-4</v>
      </c>
      <c r="AK251">
        <f>IF(AJ251=_xlfn.MAXIFS($AJ$2:$AJ$799, $B$2:$B$799, B251, $AA$2:$AA$799, AA251), 1, 0)</f>
        <v>0</v>
      </c>
      <c r="AL251" s="2">
        <f>AJ251-AI251</f>
        <v>-0.44994447492293749</v>
      </c>
      <c r="AM251">
        <f>IF(AK251=AE251, 1, 0)</f>
        <v>0</v>
      </c>
    </row>
    <row r="252" spans="1:39" hidden="1" x14ac:dyDescent="0.45">
      <c r="A252" t="s">
        <v>641</v>
      </c>
      <c r="B252">
        <v>2017</v>
      </c>
      <c r="C252" t="s">
        <v>68</v>
      </c>
      <c r="D252" t="str">
        <f>VLOOKUP(C252, ids!$A$2:$B$37,2,FALSE)</f>
        <v>Indiannapolis Colts</v>
      </c>
      <c r="E252">
        <f>VLOOKUP('full data'!$A252, Sheet11!$A$2:$AF$799, MATCH('full data'!E$1, Sheet11!$A$1:$AF$1, 0), FALSE)</f>
        <v>16</v>
      </c>
      <c r="F252">
        <f>VLOOKUP('full data'!$A252, Sheet11!$A$2:$AF$799, MATCH('full data'!F$1, Sheet11!$A$1:$AF$1, 0), FALSE)</f>
        <v>-4.2242378423750937</v>
      </c>
      <c r="G252">
        <f>VLOOKUP('full data'!$A252, Sheet11!$A$2:$AF$799, MATCH('full data'!G$1, Sheet11!$A$1:$AF$1, 0), FALSE)</f>
        <v>-2.4113891511048058</v>
      </c>
      <c r="H252">
        <f>VLOOKUP('full data'!$A252, Sheet11!$A$2:$AF$799, MATCH('full data'!H$1, Sheet11!$A$1:$AF$1, 0), FALSE)</f>
        <v>1.1453487691298621</v>
      </c>
      <c r="I252">
        <f>VLOOKUP('full data'!$A252, Sheet11!$A$2:$AF$799, MATCH('full data'!I$1, Sheet11!$A$1:$AF$1, 0), FALSE)</f>
        <v>48.6875</v>
      </c>
      <c r="J252">
        <f>VLOOKUP('full data'!$A252, Sheet11!$A$2:$AF$799, MATCH('full data'!J$1, Sheet11!$A$1:$AF$1, 0), FALSE)</f>
        <v>0.8529411764705882</v>
      </c>
      <c r="K252">
        <f>VLOOKUP('full data'!$A252, Sheet11!$A$2:$AF$799, MATCH('full data'!K$1, Sheet11!$A$1:$AF$1, 0), FALSE)</f>
        <v>-20.875</v>
      </c>
      <c r="L252">
        <f>VLOOKUP('full data'!$A252, Sheet11!$A$2:$AF$799, MATCH('full data'!L$1, Sheet11!$A$1:$AF$1, 0), FALSE)</f>
        <v>0.5625</v>
      </c>
      <c r="M252">
        <f>VLOOKUP('full data'!$A252, Sheet11!$A$2:$AF$799, MATCH('full data'!M$1, Sheet11!$A$1:$AF$1, 0), FALSE)</f>
        <v>0.4375</v>
      </c>
      <c r="N252">
        <f>VLOOKUP('full data'!$A252, Sheet11!$A$2:$AF$799, MATCH('full data'!N$1, Sheet11!$A$1:$AF$1, 0), FALSE)</f>
        <v>0.8125</v>
      </c>
      <c r="O252">
        <f>VLOOKUP('full data'!$A252, Sheet11!$A$2:$AF$799, MATCH('full data'!O$1, Sheet11!$A$1:$AF$1, 0), FALSE)</f>
        <v>11.0625</v>
      </c>
      <c r="P252">
        <f>VLOOKUP('full data'!$A252, Sheet11!$A$2:$AF$799, MATCH('full data'!P$1, Sheet11!$A$1:$AF$1, 0), FALSE)</f>
        <v>0.75</v>
      </c>
      <c r="Q252">
        <f>VLOOKUP('full data'!$A252, Sheet11!$A$2:$AF$799, MATCH('full data'!Q$1, Sheet11!$A$1:$AF$1, 0), FALSE)</f>
        <v>1.25</v>
      </c>
      <c r="R252">
        <f>VLOOKUP('full data'!$A252, Sheet11!$A$2:$AF$799, MATCH('full data'!R$1, Sheet11!$A$1:$AF$1, 0), FALSE)</f>
        <v>4</v>
      </c>
      <c r="S252">
        <f>VLOOKUP('full data'!$A252, Sheet11!$A$2:$AF$799, MATCH('full data'!S$1, Sheet11!$A$1:$AF$1, 0), FALSE)</f>
        <v>12</v>
      </c>
      <c r="T252">
        <f>VLOOKUP('full data'!$A252, Sheet11!$A$2:$AF$799, MATCH('full data'!T$1, Sheet11!$A$1:$AF$1, 0), FALSE)</f>
        <v>0</v>
      </c>
      <c r="U252">
        <f>VLOOKUP('full data'!$A252, Sheet11!$A$2:$AF$799, MATCH('full data'!U$1, Sheet11!$A$1:$AF$1, 0), FALSE)</f>
        <v>0.25</v>
      </c>
      <c r="V252">
        <f>VLOOKUP('full data'!$A252, Sheet11!$A$2:$AF$799, MATCH('full data'!V$1, Sheet11!$A$1:$AF$1, 0), FALSE)</f>
        <v>0.21875</v>
      </c>
      <c r="W252">
        <f>VLOOKUP('full data'!$A252, Sheet11!$A$2:$AF$799, MATCH('full data'!W$1, Sheet11!$A$1:$AF$1, 0), FALSE)</f>
        <v>0.48046875</v>
      </c>
      <c r="X252" t="str">
        <f>VLOOKUP('full data'!$A252, Sheet11!$A$2:$AF$799, MATCH('full data'!X$1, Sheet11!$A$1:$AF$1, 0), FALSE)</f>
        <v>0</v>
      </c>
      <c r="Y252">
        <f>VLOOKUP('full data'!$A252, Sheet11!$A$2:$AF$799, MATCH('full data'!Y$1, Sheet11!$A$1:$AF$1, 0), FALSE)</f>
        <v>3</v>
      </c>
      <c r="Z252" t="str">
        <f>VLOOKUP('full data'!$A252, Sheet11!$A$2:$AF$799, MATCH('full data'!Z$1, Sheet11!$A$1:$AF$1, 0), FALSE)</f>
        <v>AFC South</v>
      </c>
      <c r="AA252" t="s">
        <v>891</v>
      </c>
      <c r="AB252">
        <f>VLOOKUP('full data'!$A252, Sheet11!$A$2:$AF$799, MATCH('full data'!AB$1, Sheet11!$A$1:$AF$1, 0), FALSE)</f>
        <v>0.25925925925925919</v>
      </c>
      <c r="AC252">
        <f>VLOOKUP('full data'!$A252, Sheet11!$A$2:$AF$799, MATCH('full data'!AC$1, Sheet11!$A$1:$AF$1, 0), FALSE)</f>
        <v>0.30434782608695649</v>
      </c>
      <c r="AD252" t="str">
        <f>VLOOKUP('full data'!$A252, Sheet11!$A$2:$AF$799, MATCH('full data'!AD$1, Sheet11!$A$1:$AF$1, 0), FALSE)</f>
        <v>0</v>
      </c>
      <c r="AE252" t="str">
        <f>VLOOKUP('full data'!$A252, Sheet11!$A$2:$AF$799, MATCH('full data'!AE$1, Sheet11!$A$1:$AF$1, 0), FALSE)</f>
        <v>0</v>
      </c>
      <c r="AF252">
        <f>VLOOKUP('full data'!$A252, Sheet11!$A$2:$AF$799, MATCH('full data'!AF$1, Sheet11!$A$1:$AF$1, 0), FALSE)</f>
        <v>0.1875</v>
      </c>
      <c r="AG252">
        <f>VLOOKUP('full data'!$A252, Sheet11!$A$2:$AF$799, MATCH('full data'!AG$1, Sheet11!$A$1:$AF$1, 0), FALSE)</f>
        <v>0.5</v>
      </c>
      <c r="AH252" s="3">
        <f>VLOOKUP('full data'!$A252, Sheet11!$A$2:$AF$799, MATCH('full data'!AH$1, Sheet11!$A$1:$AF$1, 0), FALSE)</f>
        <v>4.6181661802245302E-4</v>
      </c>
      <c r="AI252" s="2">
        <f t="shared" si="3"/>
        <v>0.45021982416172163</v>
      </c>
      <c r="AJ252" s="2">
        <f>AH252/SUMIFS($AH$2:$AH$799, $B$2:$B$799, B252)</f>
        <v>2.1905215556168838E-4</v>
      </c>
      <c r="AK252">
        <f>IF(AJ252=_xlfn.MAXIFS($AJ$2:$AJ$799, $B$2:$B$799, B252, $AA$2:$AA$799, AA252), 1, 0)</f>
        <v>0</v>
      </c>
      <c r="AL252" s="2">
        <f>AJ252-AI252</f>
        <v>-0.45000077200615995</v>
      </c>
      <c r="AM252">
        <f>IF(AK252=AE252, 1, 0)</f>
        <v>0</v>
      </c>
    </row>
    <row r="253" spans="1:39" hidden="1" x14ac:dyDescent="0.45">
      <c r="A253" t="s">
        <v>640</v>
      </c>
      <c r="B253">
        <v>2017</v>
      </c>
      <c r="C253" t="s">
        <v>154</v>
      </c>
      <c r="D253" t="str">
        <f>VLOOKUP(C253, ids!$A$2:$B$37,2,FALSE)</f>
        <v>Houston Texans</v>
      </c>
      <c r="E253">
        <f>VLOOKUP('full data'!$A253, Sheet11!$A$2:$AF$799, MATCH('full data'!E$1, Sheet11!$A$1:$AF$1, 0), FALSE)</f>
        <v>16</v>
      </c>
      <c r="F253">
        <f>VLOOKUP('full data'!$A253, Sheet11!$A$2:$AF$799, MATCH('full data'!F$1, Sheet11!$A$1:$AF$1, 0), FALSE)</f>
        <v>-3.351251346532591</v>
      </c>
      <c r="G253">
        <f>VLOOKUP('full data'!$A253, Sheet11!$A$2:$AF$799, MATCH('full data'!G$1, Sheet11!$A$1:$AF$1, 0), FALSE)</f>
        <v>-1.8462799237312779</v>
      </c>
      <c r="H253">
        <f>VLOOKUP('full data'!$A253, Sheet11!$A$2:$AF$799, MATCH('full data'!H$1, Sheet11!$A$1:$AF$1, 0), FALSE)</f>
        <v>3.913750296713141</v>
      </c>
      <c r="I253">
        <f>VLOOKUP('full data'!$A253, Sheet11!$A$2:$AF$799, MATCH('full data'!I$1, Sheet11!$A$1:$AF$1, 0), FALSE)</f>
        <v>65.625</v>
      </c>
      <c r="J253">
        <f>VLOOKUP('full data'!$A253, Sheet11!$A$2:$AF$799, MATCH('full data'!J$1, Sheet11!$A$1:$AF$1, 0), FALSE)</f>
        <v>0.8</v>
      </c>
      <c r="K253">
        <f>VLOOKUP('full data'!$A253, Sheet11!$A$2:$AF$799, MATCH('full data'!K$1, Sheet11!$A$1:$AF$1, 0), FALSE)</f>
        <v>-22.875</v>
      </c>
      <c r="L253">
        <f>VLOOKUP('full data'!$A253, Sheet11!$A$2:$AF$799, MATCH('full data'!L$1, Sheet11!$A$1:$AF$1, 0), FALSE)</f>
        <v>1.0625</v>
      </c>
      <c r="M253">
        <f>VLOOKUP('full data'!$A253, Sheet11!$A$2:$AF$799, MATCH('full data'!M$1, Sheet11!$A$1:$AF$1, 0), FALSE)</f>
        <v>0.3125</v>
      </c>
      <c r="N253">
        <f>VLOOKUP('full data'!$A253, Sheet11!$A$2:$AF$799, MATCH('full data'!N$1, Sheet11!$A$1:$AF$1, 0), FALSE)</f>
        <v>0.6875</v>
      </c>
      <c r="O253">
        <f>VLOOKUP('full data'!$A253, Sheet11!$A$2:$AF$799, MATCH('full data'!O$1, Sheet11!$A$1:$AF$1, 0), FALSE)</f>
        <v>12.5</v>
      </c>
      <c r="P253">
        <f>VLOOKUP('full data'!$A253, Sheet11!$A$2:$AF$799, MATCH('full data'!P$1, Sheet11!$A$1:$AF$1, 0), FALSE)</f>
        <v>1.6875</v>
      </c>
      <c r="Q253">
        <f>VLOOKUP('full data'!$A253, Sheet11!$A$2:$AF$799, MATCH('full data'!Q$1, Sheet11!$A$1:$AF$1, 0), FALSE)</f>
        <v>1</v>
      </c>
      <c r="R253">
        <f>VLOOKUP('full data'!$A253, Sheet11!$A$2:$AF$799, MATCH('full data'!R$1, Sheet11!$A$1:$AF$1, 0), FALSE)</f>
        <v>4</v>
      </c>
      <c r="S253">
        <f>VLOOKUP('full data'!$A253, Sheet11!$A$2:$AF$799, MATCH('full data'!S$1, Sheet11!$A$1:$AF$1, 0), FALSE)</f>
        <v>12</v>
      </c>
      <c r="T253">
        <f>VLOOKUP('full data'!$A253, Sheet11!$A$2:$AF$799, MATCH('full data'!T$1, Sheet11!$A$1:$AF$1, 0), FALSE)</f>
        <v>0</v>
      </c>
      <c r="U253">
        <f>VLOOKUP('full data'!$A253, Sheet11!$A$2:$AF$799, MATCH('full data'!U$1, Sheet11!$A$1:$AF$1, 0), FALSE)</f>
        <v>0.25</v>
      </c>
      <c r="V253">
        <f>VLOOKUP('full data'!$A253, Sheet11!$A$2:$AF$799, MATCH('full data'!V$1, Sheet11!$A$1:$AF$1, 0), FALSE)</f>
        <v>0.375</v>
      </c>
      <c r="W253">
        <f>VLOOKUP('full data'!$A253, Sheet11!$A$2:$AF$799, MATCH('full data'!W$1, Sheet11!$A$1:$AF$1, 0), FALSE)</f>
        <v>0.515625</v>
      </c>
      <c r="X253" t="str">
        <f>VLOOKUP('full data'!$A253, Sheet11!$A$2:$AF$799, MATCH('full data'!X$1, Sheet11!$A$1:$AF$1, 0), FALSE)</f>
        <v>0</v>
      </c>
      <c r="Y253">
        <f>VLOOKUP('full data'!$A253, Sheet11!$A$2:$AF$799, MATCH('full data'!Y$1, Sheet11!$A$1:$AF$1, 0), FALSE)</f>
        <v>4</v>
      </c>
      <c r="Z253" t="str">
        <f>VLOOKUP('full data'!$A253, Sheet11!$A$2:$AF$799, MATCH('full data'!Z$1, Sheet11!$A$1:$AF$1, 0), FALSE)</f>
        <v>AFC South</v>
      </c>
      <c r="AA253" t="s">
        <v>891</v>
      </c>
      <c r="AB253">
        <f>VLOOKUP('full data'!$A253, Sheet11!$A$2:$AF$799, MATCH('full data'!AB$1, Sheet11!$A$1:$AF$1, 0), FALSE)</f>
        <v>0.22222222222222221</v>
      </c>
      <c r="AC253">
        <f>VLOOKUP('full data'!$A253, Sheet11!$A$2:$AF$799, MATCH('full data'!AC$1, Sheet11!$A$1:$AF$1, 0), FALSE)</f>
        <v>0.28846153846153838</v>
      </c>
      <c r="AD253" t="str">
        <f>VLOOKUP('full data'!$A253, Sheet11!$A$2:$AF$799, MATCH('full data'!AD$1, Sheet11!$A$1:$AF$1, 0), FALSE)</f>
        <v>0</v>
      </c>
      <c r="AE253" t="str">
        <f>VLOOKUP('full data'!$A253, Sheet11!$A$2:$AF$799, MATCH('full data'!AE$1, Sheet11!$A$1:$AF$1, 0), FALSE)</f>
        <v>0</v>
      </c>
      <c r="AF253">
        <f>VLOOKUP('full data'!$A253, Sheet11!$A$2:$AF$799, MATCH('full data'!AF$1, Sheet11!$A$1:$AF$1, 0), FALSE)</f>
        <v>0.625</v>
      </c>
      <c r="AG253">
        <f>VLOOKUP('full data'!$A253, Sheet11!$A$2:$AF$799, MATCH('full data'!AG$1, Sheet11!$A$1:$AF$1, 0), FALSE)</f>
        <v>0.5</v>
      </c>
      <c r="AH253" s="3">
        <f>VLOOKUP('full data'!$A253, Sheet11!$A$2:$AF$799, MATCH('full data'!AH$1, Sheet11!$A$1:$AF$1, 0), FALSE)</f>
        <v>4.5536354017417131E-4</v>
      </c>
      <c r="AI253" s="2">
        <f t="shared" si="3"/>
        <v>0.45021982416172163</v>
      </c>
      <c r="AJ253" s="2">
        <f>AH253/SUMIFS($AH$2:$AH$799, $B$2:$B$799, B253)</f>
        <v>2.1599128560268496E-4</v>
      </c>
      <c r="AK253">
        <f>IF(AJ253=_xlfn.MAXIFS($AJ$2:$AJ$799, $B$2:$B$799, B253, $AA$2:$AA$799, AA253), 1, 0)</f>
        <v>0</v>
      </c>
      <c r="AL253" s="2">
        <f>AJ253-AI253</f>
        <v>-0.45000383287611895</v>
      </c>
      <c r="AM253">
        <f>IF(AK253=AE253, 1, 0)</f>
        <v>0</v>
      </c>
    </row>
    <row r="254" spans="1:39" hidden="1" x14ac:dyDescent="0.45">
      <c r="A254" t="s">
        <v>633</v>
      </c>
      <c r="B254">
        <v>2017</v>
      </c>
      <c r="C254" t="s">
        <v>50</v>
      </c>
      <c r="D254" t="str">
        <f>VLOOKUP(C254, ids!$A$2:$B$37,2,FALSE)</f>
        <v>Chicago Bears</v>
      </c>
      <c r="E254">
        <f>VLOOKUP('full data'!$A254, Sheet11!$A$2:$AF$799, MATCH('full data'!E$1, Sheet11!$A$1:$AF$1, 0), FALSE)</f>
        <v>16</v>
      </c>
      <c r="F254">
        <f>VLOOKUP('full data'!$A254, Sheet11!$A$2:$AF$799, MATCH('full data'!F$1, Sheet11!$A$1:$AF$1, 0), FALSE)</f>
        <v>-3.8504371414917249</v>
      </c>
      <c r="G254">
        <f>VLOOKUP('full data'!$A254, Sheet11!$A$2:$AF$799, MATCH('full data'!G$1, Sheet11!$A$1:$AF$1, 0), FALSE)</f>
        <v>-2.225231462146577</v>
      </c>
      <c r="H254">
        <f>VLOOKUP('full data'!$A254, Sheet11!$A$2:$AF$799, MATCH('full data'!H$1, Sheet11!$A$1:$AF$1, 0), FALSE)</f>
        <v>0.81444203639514978</v>
      </c>
      <c r="I254">
        <f>VLOOKUP('full data'!$A254, Sheet11!$A$2:$AF$799, MATCH('full data'!I$1, Sheet11!$A$1:$AF$1, 0), FALSE)</f>
        <v>58.9375</v>
      </c>
      <c r="J254">
        <f>VLOOKUP('full data'!$A254, Sheet11!$A$2:$AF$799, MATCH('full data'!J$1, Sheet11!$A$1:$AF$1, 0), FALSE)</f>
        <v>0.72727272727272729</v>
      </c>
      <c r="K254">
        <f>VLOOKUP('full data'!$A254, Sheet11!$A$2:$AF$799, MATCH('full data'!K$1, Sheet11!$A$1:$AF$1, 0), FALSE)</f>
        <v>-17.125</v>
      </c>
      <c r="L254">
        <f>VLOOKUP('full data'!$A254, Sheet11!$A$2:$AF$799, MATCH('full data'!L$1, Sheet11!$A$1:$AF$1, 0), FALSE)</f>
        <v>0.75</v>
      </c>
      <c r="M254">
        <f>VLOOKUP('full data'!$A254, Sheet11!$A$2:$AF$799, MATCH('full data'!M$1, Sheet11!$A$1:$AF$1, 0), FALSE)</f>
        <v>0.875</v>
      </c>
      <c r="N254">
        <f>VLOOKUP('full data'!$A254, Sheet11!$A$2:$AF$799, MATCH('full data'!N$1, Sheet11!$A$1:$AF$1, 0), FALSE)</f>
        <v>0.5</v>
      </c>
      <c r="O254">
        <f>VLOOKUP('full data'!$A254, Sheet11!$A$2:$AF$799, MATCH('full data'!O$1, Sheet11!$A$1:$AF$1, 0), FALSE)</f>
        <v>17.3125</v>
      </c>
      <c r="P254">
        <f>VLOOKUP('full data'!$A254, Sheet11!$A$2:$AF$799, MATCH('full data'!P$1, Sheet11!$A$1:$AF$1, 0), FALSE)</f>
        <v>1.25</v>
      </c>
      <c r="Q254">
        <f>VLOOKUP('full data'!$A254, Sheet11!$A$2:$AF$799, MATCH('full data'!Q$1, Sheet11!$A$1:$AF$1, 0), FALSE)</f>
        <v>1.375</v>
      </c>
      <c r="R254">
        <f>VLOOKUP('full data'!$A254, Sheet11!$A$2:$AF$799, MATCH('full data'!R$1, Sheet11!$A$1:$AF$1, 0), FALSE)</f>
        <v>5</v>
      </c>
      <c r="S254">
        <f>VLOOKUP('full data'!$A254, Sheet11!$A$2:$AF$799, MATCH('full data'!S$1, Sheet11!$A$1:$AF$1, 0), FALSE)</f>
        <v>11</v>
      </c>
      <c r="T254">
        <f>VLOOKUP('full data'!$A254, Sheet11!$A$2:$AF$799, MATCH('full data'!T$1, Sheet11!$A$1:$AF$1, 0), FALSE)</f>
        <v>0</v>
      </c>
      <c r="U254">
        <f>VLOOKUP('full data'!$A254, Sheet11!$A$2:$AF$799, MATCH('full data'!U$1, Sheet11!$A$1:$AF$1, 0), FALSE)</f>
        <v>0.3125</v>
      </c>
      <c r="V254">
        <f>VLOOKUP('full data'!$A254, Sheet11!$A$2:$AF$799, MATCH('full data'!V$1, Sheet11!$A$1:$AF$1, 0), FALSE)</f>
        <v>0.5</v>
      </c>
      <c r="W254">
        <f>VLOOKUP('full data'!$A254, Sheet11!$A$2:$AF$799, MATCH('full data'!W$1, Sheet11!$A$1:$AF$1, 0), FALSE)</f>
        <v>0.55859375</v>
      </c>
      <c r="X254" t="str">
        <f>VLOOKUP('full data'!$A254, Sheet11!$A$2:$AF$799, MATCH('full data'!X$1, Sheet11!$A$1:$AF$1, 0), FALSE)</f>
        <v>0</v>
      </c>
      <c r="Y254">
        <f>VLOOKUP('full data'!$A254, Sheet11!$A$2:$AF$799, MATCH('full data'!Y$1, Sheet11!$A$1:$AF$1, 0), FALSE)</f>
        <v>4</v>
      </c>
      <c r="Z254" t="str">
        <f>VLOOKUP('full data'!$A254, Sheet11!$A$2:$AF$799, MATCH('full data'!Z$1, Sheet11!$A$1:$AF$1, 0), FALSE)</f>
        <v>NFC North</v>
      </c>
      <c r="AA254" t="s">
        <v>892</v>
      </c>
      <c r="AB254">
        <f>VLOOKUP('full data'!$A254, Sheet11!$A$2:$AF$799, MATCH('full data'!AB$1, Sheet11!$A$1:$AF$1, 0), FALSE)</f>
        <v>4.3478260869565223E-2</v>
      </c>
      <c r="AC254">
        <f>VLOOKUP('full data'!$A254, Sheet11!$A$2:$AF$799, MATCH('full data'!AC$1, Sheet11!$A$1:$AF$1, 0), FALSE)</f>
        <v>0.26666666666666672</v>
      </c>
      <c r="AD254" t="str">
        <f>VLOOKUP('full data'!$A254, Sheet11!$A$2:$AF$799, MATCH('full data'!AD$1, Sheet11!$A$1:$AF$1, 0), FALSE)</f>
        <v>0</v>
      </c>
      <c r="AE254" t="str">
        <f>VLOOKUP('full data'!$A254, Sheet11!$A$2:$AF$799, MATCH('full data'!AE$1, Sheet11!$A$1:$AF$1, 0), FALSE)</f>
        <v>0</v>
      </c>
      <c r="AF254">
        <f>VLOOKUP('full data'!$A254, Sheet11!$A$2:$AF$799, MATCH('full data'!AF$1, Sheet11!$A$1:$AF$1, 0), FALSE)</f>
        <v>0.5</v>
      </c>
      <c r="AG254">
        <f>VLOOKUP('full data'!$A254, Sheet11!$A$2:$AF$799, MATCH('full data'!AG$1, Sheet11!$A$1:$AF$1, 0), FALSE)</f>
        <v>0.5</v>
      </c>
      <c r="AH254" s="3">
        <f>VLOOKUP('full data'!$A254, Sheet11!$A$2:$AF$799, MATCH('full data'!AH$1, Sheet11!$A$1:$AF$1, 0), FALSE)</f>
        <v>2.7722819514349112E-4</v>
      </c>
      <c r="AI254" s="2">
        <f t="shared" si="3"/>
        <v>0.39913533025291098</v>
      </c>
      <c r="AJ254" s="2">
        <f>AH254/SUMIFS($AH$2:$AH$799, $B$2:$B$799, B254)</f>
        <v>1.3149685688812875E-4</v>
      </c>
      <c r="AK254">
        <f>IF(AJ254=_xlfn.MAXIFS($AJ$2:$AJ$799, $B$2:$B$799, B254, $AA$2:$AA$799, AA254), 1, 0)</f>
        <v>0</v>
      </c>
      <c r="AL254" s="2">
        <f>AJ254-AI254</f>
        <v>-0.39900383339602286</v>
      </c>
      <c r="AM254">
        <f>IF(AK254=AE254, 1, 0)</f>
        <v>0</v>
      </c>
    </row>
    <row r="255" spans="1:39" hidden="1" x14ac:dyDescent="0.45">
      <c r="A255" t="s">
        <v>652</v>
      </c>
      <c r="B255">
        <v>2017</v>
      </c>
      <c r="C255" t="s">
        <v>88</v>
      </c>
      <c r="D255" t="str">
        <f>VLOOKUP(C255, ids!$A$2:$B$37,2,FALSE)</f>
        <v>New York Jets</v>
      </c>
      <c r="E255">
        <f>VLOOKUP('full data'!$A255, Sheet11!$A$2:$AF$799, MATCH('full data'!E$1, Sheet11!$A$1:$AF$1, 0), FALSE)</f>
        <v>16</v>
      </c>
      <c r="F255">
        <f>VLOOKUP('full data'!$A255, Sheet11!$A$2:$AF$799, MATCH('full data'!F$1, Sheet11!$A$1:$AF$1, 0), FALSE)</f>
        <v>-1.248695193340704</v>
      </c>
      <c r="G255">
        <f>VLOOKUP('full data'!$A255, Sheet11!$A$2:$AF$799, MATCH('full data'!G$1, Sheet11!$A$1:$AF$1, 0), FALSE)</f>
        <v>-2.850373181737679</v>
      </c>
      <c r="H255">
        <f>VLOOKUP('full data'!$A255, Sheet11!$A$2:$AF$799, MATCH('full data'!H$1, Sheet11!$A$1:$AF$1, 0), FALSE)</f>
        <v>4.2566969330594953</v>
      </c>
      <c r="I255">
        <f>VLOOKUP('full data'!$A255, Sheet11!$A$2:$AF$799, MATCH('full data'!I$1, Sheet11!$A$1:$AF$1, 0), FALSE)</f>
        <v>64.6875</v>
      </c>
      <c r="J255">
        <f>VLOOKUP('full data'!$A255, Sheet11!$A$2:$AF$799, MATCH('full data'!J$1, Sheet11!$A$1:$AF$1, 0), FALSE)</f>
        <v>0.83333333333333337</v>
      </c>
      <c r="K255">
        <f>VLOOKUP('full data'!$A255, Sheet11!$A$2:$AF$799, MATCH('full data'!K$1, Sheet11!$A$1:$AF$1, 0), FALSE)</f>
        <v>-19.9375</v>
      </c>
      <c r="L255">
        <f>VLOOKUP('full data'!$A255, Sheet11!$A$2:$AF$799, MATCH('full data'!L$1, Sheet11!$A$1:$AF$1, 0), FALSE)</f>
        <v>0.75</v>
      </c>
      <c r="M255">
        <f>VLOOKUP('full data'!$A255, Sheet11!$A$2:$AF$799, MATCH('full data'!M$1, Sheet11!$A$1:$AF$1, 0), FALSE)</f>
        <v>0.5625</v>
      </c>
      <c r="N255">
        <f>VLOOKUP('full data'!$A255, Sheet11!$A$2:$AF$799, MATCH('full data'!N$1, Sheet11!$A$1:$AF$1, 0), FALSE)</f>
        <v>0.6875</v>
      </c>
      <c r="O255">
        <f>VLOOKUP('full data'!$A255, Sheet11!$A$2:$AF$799, MATCH('full data'!O$1, Sheet11!$A$1:$AF$1, 0), FALSE)</f>
        <v>9.6875</v>
      </c>
      <c r="P255">
        <f>VLOOKUP('full data'!$A255, Sheet11!$A$2:$AF$799, MATCH('full data'!P$1, Sheet11!$A$1:$AF$1, 0), FALSE)</f>
        <v>1.125</v>
      </c>
      <c r="Q255">
        <f>VLOOKUP('full data'!$A255, Sheet11!$A$2:$AF$799, MATCH('full data'!Q$1, Sheet11!$A$1:$AF$1, 0), FALSE)</f>
        <v>1.25</v>
      </c>
      <c r="R255">
        <f>VLOOKUP('full data'!$A255, Sheet11!$A$2:$AF$799, MATCH('full data'!R$1, Sheet11!$A$1:$AF$1, 0), FALSE)</f>
        <v>5</v>
      </c>
      <c r="S255">
        <f>VLOOKUP('full data'!$A255, Sheet11!$A$2:$AF$799, MATCH('full data'!S$1, Sheet11!$A$1:$AF$1, 0), FALSE)</f>
        <v>11</v>
      </c>
      <c r="T255">
        <f>VLOOKUP('full data'!$A255, Sheet11!$A$2:$AF$799, MATCH('full data'!T$1, Sheet11!$A$1:$AF$1, 0), FALSE)</f>
        <v>0</v>
      </c>
      <c r="U255">
        <f>VLOOKUP('full data'!$A255, Sheet11!$A$2:$AF$799, MATCH('full data'!U$1, Sheet11!$A$1:$AF$1, 0), FALSE)</f>
        <v>0.3125</v>
      </c>
      <c r="V255">
        <f>VLOOKUP('full data'!$A255, Sheet11!$A$2:$AF$799, MATCH('full data'!V$1, Sheet11!$A$1:$AF$1, 0), FALSE)</f>
        <v>0.4375</v>
      </c>
      <c r="W255">
        <f>VLOOKUP('full data'!$A255, Sheet11!$A$2:$AF$799, MATCH('full data'!W$1, Sheet11!$A$1:$AF$1, 0), FALSE)</f>
        <v>0.51953125</v>
      </c>
      <c r="X255" t="str">
        <f>VLOOKUP('full data'!$A255, Sheet11!$A$2:$AF$799, MATCH('full data'!X$1, Sheet11!$A$1:$AF$1, 0), FALSE)</f>
        <v>0</v>
      </c>
      <c r="Y255">
        <f>VLOOKUP('full data'!$A255, Sheet11!$A$2:$AF$799, MATCH('full data'!Y$1, Sheet11!$A$1:$AF$1, 0), FALSE)</f>
        <v>4</v>
      </c>
      <c r="Z255" t="str">
        <f>VLOOKUP('full data'!$A255, Sheet11!$A$2:$AF$799, MATCH('full data'!Z$1, Sheet11!$A$1:$AF$1, 0), FALSE)</f>
        <v>AFC East</v>
      </c>
      <c r="AA255" t="s">
        <v>891</v>
      </c>
      <c r="AB255">
        <f>VLOOKUP('full data'!$A255, Sheet11!$A$2:$AF$799, MATCH('full data'!AB$1, Sheet11!$A$1:$AF$1, 0), FALSE)</f>
        <v>0</v>
      </c>
      <c r="AC255">
        <f>VLOOKUP('full data'!$A255, Sheet11!$A$2:$AF$799, MATCH('full data'!AC$1, Sheet11!$A$1:$AF$1, 0), FALSE)</f>
        <v>0.1891891891891892</v>
      </c>
      <c r="AD255" t="str">
        <f>VLOOKUP('full data'!$A255, Sheet11!$A$2:$AF$799, MATCH('full data'!AD$1, Sheet11!$A$1:$AF$1, 0), FALSE)</f>
        <v>0</v>
      </c>
      <c r="AE255" t="str">
        <f>VLOOKUP('full data'!$A255, Sheet11!$A$2:$AF$799, MATCH('full data'!AE$1, Sheet11!$A$1:$AF$1, 0), FALSE)</f>
        <v>0</v>
      </c>
      <c r="AF255">
        <f>VLOOKUP('full data'!$A255, Sheet11!$A$2:$AF$799, MATCH('full data'!AF$1, Sheet11!$A$1:$AF$1, 0), FALSE)</f>
        <v>0.375</v>
      </c>
      <c r="AG255">
        <f>VLOOKUP('full data'!$A255, Sheet11!$A$2:$AF$799, MATCH('full data'!AG$1, Sheet11!$A$1:$AF$1, 0), FALSE)</f>
        <v>0.5</v>
      </c>
      <c r="AH255" s="3">
        <f>VLOOKUP('full data'!$A255, Sheet11!$A$2:$AF$799, MATCH('full data'!AH$1, Sheet11!$A$1:$AF$1, 0), FALSE)</f>
        <v>1.4568973802426069E-4</v>
      </c>
      <c r="AI255" s="2">
        <f t="shared" si="3"/>
        <v>0.45021982416172163</v>
      </c>
      <c r="AJ255" s="2">
        <f>AH255/SUMIFS($AH$2:$AH$799, $B$2:$B$799, B255)</f>
        <v>6.9104596742511275E-5</v>
      </c>
      <c r="AK255">
        <f>IF(AJ255=_xlfn.MAXIFS($AJ$2:$AJ$799, $B$2:$B$799, B255, $AA$2:$AA$799, AA255), 1, 0)</f>
        <v>0</v>
      </c>
      <c r="AL255" s="2">
        <f>AJ255-AI255</f>
        <v>-0.4501507195649791</v>
      </c>
      <c r="AM255">
        <f>IF(AK255=AE255, 1, 0)</f>
        <v>0</v>
      </c>
    </row>
    <row r="256" spans="1:39" hidden="1" x14ac:dyDescent="0.45">
      <c r="A256" t="s">
        <v>651</v>
      </c>
      <c r="B256">
        <v>2017</v>
      </c>
      <c r="C256" t="s">
        <v>86</v>
      </c>
      <c r="D256" t="str">
        <f>VLOOKUP(C256, ids!$A$2:$B$37,2,FALSE)</f>
        <v>New York Giants</v>
      </c>
      <c r="E256">
        <f>VLOOKUP('full data'!$A256, Sheet11!$A$2:$AF$799, MATCH('full data'!E$1, Sheet11!$A$1:$AF$1, 0), FALSE)</f>
        <v>16</v>
      </c>
      <c r="F256">
        <f>VLOOKUP('full data'!$A256, Sheet11!$A$2:$AF$799, MATCH('full data'!F$1, Sheet11!$A$1:$AF$1, 0), FALSE)</f>
        <v>-4.7813643398122601</v>
      </c>
      <c r="G256">
        <f>VLOOKUP('full data'!$A256, Sheet11!$A$2:$AF$799, MATCH('full data'!G$1, Sheet11!$A$1:$AF$1, 0), FALSE)</f>
        <v>-3.2885508320238261</v>
      </c>
      <c r="H256">
        <f>VLOOKUP('full data'!$A256, Sheet11!$A$2:$AF$799, MATCH('full data'!H$1, Sheet11!$A$1:$AF$1, 0), FALSE)</f>
        <v>0.56384693185153933</v>
      </c>
      <c r="I256">
        <f>VLOOKUP('full data'!$A256, Sheet11!$A$2:$AF$799, MATCH('full data'!I$1, Sheet11!$A$1:$AF$1, 0), FALSE)</f>
        <v>55.9375</v>
      </c>
      <c r="J256">
        <f>VLOOKUP('full data'!$A256, Sheet11!$A$2:$AF$799, MATCH('full data'!J$1, Sheet11!$A$1:$AF$1, 0), FALSE)</f>
        <v>0.72</v>
      </c>
      <c r="K256">
        <f>VLOOKUP('full data'!$A256, Sheet11!$A$2:$AF$799, MATCH('full data'!K$1, Sheet11!$A$1:$AF$1, 0), FALSE)</f>
        <v>-12.5625</v>
      </c>
      <c r="L256">
        <f>VLOOKUP('full data'!$A256, Sheet11!$A$2:$AF$799, MATCH('full data'!L$1, Sheet11!$A$1:$AF$1, 0), FALSE)</f>
        <v>0.875</v>
      </c>
      <c r="M256">
        <f>VLOOKUP('full data'!$A256, Sheet11!$A$2:$AF$799, MATCH('full data'!M$1, Sheet11!$A$1:$AF$1, 0), FALSE)</f>
        <v>0.375</v>
      </c>
      <c r="N256">
        <f>VLOOKUP('full data'!$A256, Sheet11!$A$2:$AF$799, MATCH('full data'!N$1, Sheet11!$A$1:$AF$1, 0), FALSE)</f>
        <v>0.8125</v>
      </c>
      <c r="O256">
        <f>VLOOKUP('full data'!$A256, Sheet11!$A$2:$AF$799, MATCH('full data'!O$1, Sheet11!$A$1:$AF$1, 0), FALSE)</f>
        <v>10.0625</v>
      </c>
      <c r="P256">
        <f>VLOOKUP('full data'!$A256, Sheet11!$A$2:$AF$799, MATCH('full data'!P$1, Sheet11!$A$1:$AF$1, 0), FALSE)</f>
        <v>1.375</v>
      </c>
      <c r="Q256">
        <f>VLOOKUP('full data'!$A256, Sheet11!$A$2:$AF$799, MATCH('full data'!Q$1, Sheet11!$A$1:$AF$1, 0), FALSE)</f>
        <v>1.1875</v>
      </c>
      <c r="R256">
        <f>VLOOKUP('full data'!$A256, Sheet11!$A$2:$AF$799, MATCH('full data'!R$1, Sheet11!$A$1:$AF$1, 0), FALSE)</f>
        <v>3</v>
      </c>
      <c r="S256">
        <f>VLOOKUP('full data'!$A256, Sheet11!$A$2:$AF$799, MATCH('full data'!S$1, Sheet11!$A$1:$AF$1, 0), FALSE)</f>
        <v>13</v>
      </c>
      <c r="T256">
        <f>VLOOKUP('full data'!$A256, Sheet11!$A$2:$AF$799, MATCH('full data'!T$1, Sheet11!$A$1:$AF$1, 0), FALSE)</f>
        <v>0</v>
      </c>
      <c r="U256">
        <f>VLOOKUP('full data'!$A256, Sheet11!$A$2:$AF$799, MATCH('full data'!U$1, Sheet11!$A$1:$AF$1, 0), FALSE)</f>
        <v>0.1875</v>
      </c>
      <c r="V256">
        <f>VLOOKUP('full data'!$A256, Sheet11!$A$2:$AF$799, MATCH('full data'!V$1, Sheet11!$A$1:$AF$1, 0), FALSE)</f>
        <v>0.45833333333333331</v>
      </c>
      <c r="W256">
        <f>VLOOKUP('full data'!$A256, Sheet11!$A$2:$AF$799, MATCH('full data'!W$1, Sheet11!$A$1:$AF$1, 0), FALSE)</f>
        <v>0.53125</v>
      </c>
      <c r="X256" t="str">
        <f>VLOOKUP('full data'!$A256, Sheet11!$A$2:$AF$799, MATCH('full data'!X$1, Sheet11!$A$1:$AF$1, 0), FALSE)</f>
        <v>0</v>
      </c>
      <c r="Y256">
        <f>VLOOKUP('full data'!$A256, Sheet11!$A$2:$AF$799, MATCH('full data'!Y$1, Sheet11!$A$1:$AF$1, 0), FALSE)</f>
        <v>4</v>
      </c>
      <c r="Z256" t="str">
        <f>VLOOKUP('full data'!$A256, Sheet11!$A$2:$AF$799, MATCH('full data'!Z$1, Sheet11!$A$1:$AF$1, 0), FALSE)</f>
        <v>NFC East</v>
      </c>
      <c r="AA256" t="s">
        <v>892</v>
      </c>
      <c r="AB256">
        <f>VLOOKUP('full data'!$A256, Sheet11!$A$2:$AF$799, MATCH('full data'!AB$1, Sheet11!$A$1:$AF$1, 0), FALSE)</f>
        <v>0.1090909090909091</v>
      </c>
      <c r="AC256">
        <f>VLOOKUP('full data'!$A256, Sheet11!$A$2:$AF$799, MATCH('full data'!AC$1, Sheet11!$A$1:$AF$1, 0), FALSE)</f>
        <v>0.13207547169811321</v>
      </c>
      <c r="AD256" t="str">
        <f>VLOOKUP('full data'!$A256, Sheet11!$A$2:$AF$799, MATCH('full data'!AD$1, Sheet11!$A$1:$AF$1, 0), FALSE)</f>
        <v>0</v>
      </c>
      <c r="AE256" t="str">
        <f>VLOOKUP('full data'!$A256, Sheet11!$A$2:$AF$799, MATCH('full data'!AE$1, Sheet11!$A$1:$AF$1, 0), FALSE)</f>
        <v>0</v>
      </c>
      <c r="AF256">
        <f>VLOOKUP('full data'!$A256, Sheet11!$A$2:$AF$799, MATCH('full data'!AF$1, Sheet11!$A$1:$AF$1, 0), FALSE)</f>
        <v>0.5</v>
      </c>
      <c r="AG256">
        <f>VLOOKUP('full data'!$A256, Sheet11!$A$2:$AF$799, MATCH('full data'!AG$1, Sheet11!$A$1:$AF$1, 0), FALSE)</f>
        <v>0.5</v>
      </c>
      <c r="AH256" s="3">
        <f>VLOOKUP('full data'!$A256, Sheet11!$A$2:$AF$799, MATCH('full data'!AH$1, Sheet11!$A$1:$AF$1, 0), FALSE)</f>
        <v>3.4650207526005138E-5</v>
      </c>
      <c r="AI256" s="2">
        <f t="shared" si="3"/>
        <v>0.39913533025291098</v>
      </c>
      <c r="AJ256" s="2">
        <f>AH256/SUMIFS($AH$2:$AH$799, $B$2:$B$799, B256)</f>
        <v>1.6435533831011328E-5</v>
      </c>
      <c r="AK256">
        <f>IF(AJ256=_xlfn.MAXIFS($AJ$2:$AJ$799, $B$2:$B$799, B256, $AA$2:$AA$799, AA256), 1, 0)</f>
        <v>0</v>
      </c>
      <c r="AL256" s="2">
        <f>AJ256-AI256</f>
        <v>-0.39911889471907996</v>
      </c>
      <c r="AM256">
        <f>IF(AK256=AE256, 1, 0)</f>
        <v>0</v>
      </c>
    </row>
    <row r="257" spans="1:39" hidden="1" x14ac:dyDescent="0.45">
      <c r="A257" t="s">
        <v>635</v>
      </c>
      <c r="B257">
        <v>2017</v>
      </c>
      <c r="C257" t="s">
        <v>55</v>
      </c>
      <c r="D257" t="str">
        <f>VLOOKUP(C257, ids!$A$2:$B$37,2,FALSE)</f>
        <v>Cleveland Browns</v>
      </c>
      <c r="E257">
        <f>VLOOKUP('full data'!$A257, Sheet11!$A$2:$AF$799, MATCH('full data'!E$1, Sheet11!$A$1:$AF$1, 0), FALSE)</f>
        <v>16</v>
      </c>
      <c r="F257">
        <f>VLOOKUP('full data'!$A257, Sheet11!$A$2:$AF$799, MATCH('full data'!F$1, Sheet11!$A$1:$AF$1, 0), FALSE)</f>
        <v>-8.929740060825905</v>
      </c>
      <c r="G257">
        <f>VLOOKUP('full data'!$A257, Sheet11!$A$2:$AF$799, MATCH('full data'!G$1, Sheet11!$A$1:$AF$1, 0), FALSE)</f>
        <v>-0.22762015440464139</v>
      </c>
      <c r="H257">
        <f>VLOOKUP('full data'!$A257, Sheet11!$A$2:$AF$799, MATCH('full data'!H$1, Sheet11!$A$1:$AF$1, 0), FALSE)</f>
        <v>-4.2889983333784851</v>
      </c>
      <c r="I257">
        <f>VLOOKUP('full data'!$A257, Sheet11!$A$2:$AF$799, MATCH('full data'!I$1, Sheet11!$A$1:$AF$1, 0), FALSE)</f>
        <v>57.75</v>
      </c>
      <c r="J257">
        <f>VLOOKUP('full data'!$A257, Sheet11!$A$2:$AF$799, MATCH('full data'!J$1, Sheet11!$A$1:$AF$1, 0), FALSE)</f>
        <v>0.75</v>
      </c>
      <c r="K257">
        <f>VLOOKUP('full data'!$A257, Sheet11!$A$2:$AF$799, MATCH('full data'!K$1, Sheet11!$A$1:$AF$1, 0), FALSE)</f>
        <v>-19.3125</v>
      </c>
      <c r="L257">
        <f>VLOOKUP('full data'!$A257, Sheet11!$A$2:$AF$799, MATCH('full data'!L$1, Sheet11!$A$1:$AF$1, 0), FALSE)</f>
        <v>1.75</v>
      </c>
      <c r="M257">
        <f>VLOOKUP('full data'!$A257, Sheet11!$A$2:$AF$799, MATCH('full data'!M$1, Sheet11!$A$1:$AF$1, 0), FALSE)</f>
        <v>0.375</v>
      </c>
      <c r="N257">
        <f>VLOOKUP('full data'!$A257, Sheet11!$A$2:$AF$799, MATCH('full data'!N$1, Sheet11!$A$1:$AF$1, 0), FALSE)</f>
        <v>0.4375</v>
      </c>
      <c r="O257">
        <f>VLOOKUP('full data'!$A257, Sheet11!$A$2:$AF$799, MATCH('full data'!O$1, Sheet11!$A$1:$AF$1, 0), FALSE)</f>
        <v>12.3125</v>
      </c>
      <c r="P257">
        <f>VLOOKUP('full data'!$A257, Sheet11!$A$2:$AF$799, MATCH('full data'!P$1, Sheet11!$A$1:$AF$1, 0), FALSE)</f>
        <v>2.1875</v>
      </c>
      <c r="Q257">
        <f>VLOOKUP('full data'!$A257, Sheet11!$A$2:$AF$799, MATCH('full data'!Q$1, Sheet11!$A$1:$AF$1, 0), FALSE)</f>
        <v>0.8125</v>
      </c>
      <c r="R257">
        <f>VLOOKUP('full data'!$A257, Sheet11!$A$2:$AF$799, MATCH('full data'!R$1, Sheet11!$A$1:$AF$1, 0), FALSE)</f>
        <v>0</v>
      </c>
      <c r="S257">
        <f>VLOOKUP('full data'!$A257, Sheet11!$A$2:$AF$799, MATCH('full data'!S$1, Sheet11!$A$1:$AF$1, 0), FALSE)</f>
        <v>16</v>
      </c>
      <c r="T257">
        <f>VLOOKUP('full data'!$A257, Sheet11!$A$2:$AF$799, MATCH('full data'!T$1, Sheet11!$A$1:$AF$1, 0), FALSE)</f>
        <v>0</v>
      </c>
      <c r="U257">
        <f>VLOOKUP('full data'!$A257, Sheet11!$A$2:$AF$799, MATCH('full data'!U$1, Sheet11!$A$1:$AF$1, 0), FALSE)</f>
        <v>0</v>
      </c>
      <c r="V257">
        <f>VLOOKUP('full data'!$A257, Sheet11!$A$2:$AF$799, MATCH('full data'!V$1, Sheet11!$A$1:$AF$1, 0), FALSE)</f>
        <v>0</v>
      </c>
      <c r="W257">
        <f>VLOOKUP('full data'!$A257, Sheet11!$A$2:$AF$799, MATCH('full data'!W$1, Sheet11!$A$1:$AF$1, 0), FALSE)</f>
        <v>0.51953125</v>
      </c>
      <c r="X257" t="str">
        <f>VLOOKUP('full data'!$A257, Sheet11!$A$2:$AF$799, MATCH('full data'!X$1, Sheet11!$A$1:$AF$1, 0), FALSE)</f>
        <v>0</v>
      </c>
      <c r="Y257">
        <f>VLOOKUP('full data'!$A257, Sheet11!$A$2:$AF$799, MATCH('full data'!Y$1, Sheet11!$A$1:$AF$1, 0), FALSE)</f>
        <v>4</v>
      </c>
      <c r="Z257" t="str">
        <f>VLOOKUP('full data'!$A257, Sheet11!$A$2:$AF$799, MATCH('full data'!Z$1, Sheet11!$A$1:$AF$1, 0), FALSE)</f>
        <v>AFC North</v>
      </c>
      <c r="AA257" t="s">
        <v>891</v>
      </c>
      <c r="AB257">
        <f>VLOOKUP('full data'!$A257, Sheet11!$A$2:$AF$799, MATCH('full data'!AB$1, Sheet11!$A$1:$AF$1, 0), FALSE)</f>
        <v>0.26923076923076922</v>
      </c>
      <c r="AC257">
        <f>VLOOKUP('full data'!$A257, Sheet11!$A$2:$AF$799, MATCH('full data'!AC$1, Sheet11!$A$1:$AF$1, 0), FALSE)</f>
        <v>0.14285714285714279</v>
      </c>
      <c r="AD257" t="str">
        <f>VLOOKUP('full data'!$A257, Sheet11!$A$2:$AF$799, MATCH('full data'!AD$1, Sheet11!$A$1:$AF$1, 0), FALSE)</f>
        <v>0</v>
      </c>
      <c r="AE257" t="str">
        <f>VLOOKUP('full data'!$A257, Sheet11!$A$2:$AF$799, MATCH('full data'!AE$1, Sheet11!$A$1:$AF$1, 0), FALSE)</f>
        <v>0</v>
      </c>
      <c r="AF257">
        <f>VLOOKUP('full data'!$A257, Sheet11!$A$2:$AF$799, MATCH('full data'!AF$1, Sheet11!$A$1:$AF$1, 0), FALSE)</f>
        <v>0.4375</v>
      </c>
      <c r="AG257">
        <f>VLOOKUP('full data'!$A257, Sheet11!$A$2:$AF$799, MATCH('full data'!AG$1, Sheet11!$A$1:$AF$1, 0), FALSE)</f>
        <v>0.5</v>
      </c>
      <c r="AH257" s="3">
        <f>VLOOKUP('full data'!$A257, Sheet11!$A$2:$AF$799, MATCH('full data'!AH$1, Sheet11!$A$1:$AF$1, 0), FALSE)</f>
        <v>1.6247747353671159E-5</v>
      </c>
      <c r="AI257" s="2">
        <f t="shared" si="3"/>
        <v>0.45021982416172163</v>
      </c>
      <c r="AJ257" s="2">
        <f>AH257/SUMIFS($AH$2:$AH$799, $B$2:$B$799, B257)</f>
        <v>7.7067475312686687E-6</v>
      </c>
      <c r="AK257">
        <f>IF(AJ257=_xlfn.MAXIFS($AJ$2:$AJ$799, $B$2:$B$799, B257, $AA$2:$AA$799, AA257), 1, 0)</f>
        <v>0</v>
      </c>
      <c r="AL257" s="2">
        <f>AJ257-AI257</f>
        <v>-0.45021211741419037</v>
      </c>
      <c r="AM257">
        <f>IF(AK257=AE257, 1, 0)</f>
        <v>0</v>
      </c>
    </row>
    <row r="258" spans="1:39" x14ac:dyDescent="0.45">
      <c r="A258" t="s">
        <v>617</v>
      </c>
      <c r="B258">
        <v>2016</v>
      </c>
      <c r="C258" t="s">
        <v>81</v>
      </c>
      <c r="D258" t="str">
        <f>VLOOKUP(C258, ids!$A$2:$B$37,2,FALSE)</f>
        <v>New England Patriots</v>
      </c>
      <c r="E258">
        <f>VLOOKUP('full data'!$A258, Sheet11!$A$2:$AF$799, MATCH('full data'!E$1, Sheet11!$A$1:$AF$1, 0), FALSE)</f>
        <v>16</v>
      </c>
      <c r="F258">
        <f>VLOOKUP('full data'!$A258, Sheet11!$A$2:$AF$799, MATCH('full data'!F$1, Sheet11!$A$1:$AF$1, 0), FALSE)</f>
        <v>10.31687493208667</v>
      </c>
      <c r="G258">
        <f>VLOOKUP('full data'!$A258, Sheet11!$A$2:$AF$799, MATCH('full data'!G$1, Sheet11!$A$1:$AF$1, 0), FALSE)</f>
        <v>-1.7573900120565511</v>
      </c>
      <c r="H258">
        <f>VLOOKUP('full data'!$A258, Sheet11!$A$2:$AF$799, MATCH('full data'!H$1, Sheet11!$A$1:$AF$1, 0), FALSE)</f>
        <v>11.829139553841861</v>
      </c>
      <c r="I258">
        <f>VLOOKUP('full data'!$A258, Sheet11!$A$2:$AF$799, MATCH('full data'!I$1, Sheet11!$A$1:$AF$1, 0), FALSE)</f>
        <v>51.1875</v>
      </c>
      <c r="J258">
        <f>VLOOKUP('full data'!$A258, Sheet11!$A$2:$AF$799, MATCH('full data'!J$1, Sheet11!$A$1:$AF$1, 0), FALSE)</f>
        <v>0.84375</v>
      </c>
      <c r="K258">
        <f>VLOOKUP('full data'!$A258, Sheet11!$A$2:$AF$799, MATCH('full data'!K$1, Sheet11!$A$1:$AF$1, 0), FALSE)</f>
        <v>-9.25</v>
      </c>
      <c r="L258">
        <f>VLOOKUP('full data'!$A258, Sheet11!$A$2:$AF$799, MATCH('full data'!L$1, Sheet11!$A$1:$AF$1, 0), FALSE)</f>
        <v>0.125</v>
      </c>
      <c r="M258">
        <f>VLOOKUP('full data'!$A258, Sheet11!$A$2:$AF$799, MATCH('full data'!M$1, Sheet11!$A$1:$AF$1, 0), FALSE)</f>
        <v>0.625</v>
      </c>
      <c r="N258">
        <f>VLOOKUP('full data'!$A258, Sheet11!$A$2:$AF$799, MATCH('full data'!N$1, Sheet11!$A$1:$AF$1, 0), FALSE)</f>
        <v>0.8125</v>
      </c>
      <c r="O258">
        <f>VLOOKUP('full data'!$A258, Sheet11!$A$2:$AF$799, MATCH('full data'!O$1, Sheet11!$A$1:$AF$1, 0), FALSE)</f>
        <v>14.1875</v>
      </c>
      <c r="P258">
        <f>VLOOKUP('full data'!$A258, Sheet11!$A$2:$AF$799, MATCH('full data'!P$1, Sheet11!$A$1:$AF$1, 0), FALSE)</f>
        <v>0.3125</v>
      </c>
      <c r="Q258">
        <f>VLOOKUP('full data'!$A258, Sheet11!$A$2:$AF$799, MATCH('full data'!Q$1, Sheet11!$A$1:$AF$1, 0), FALSE)</f>
        <v>1.4375</v>
      </c>
      <c r="R258">
        <f>VLOOKUP('full data'!$A258, Sheet11!$A$2:$AF$799, MATCH('full data'!R$1, Sheet11!$A$1:$AF$1, 0), FALSE)</f>
        <v>14</v>
      </c>
      <c r="S258">
        <f>VLOOKUP('full data'!$A258, Sheet11!$A$2:$AF$799, MATCH('full data'!S$1, Sheet11!$A$1:$AF$1, 0), FALSE)</f>
        <v>2</v>
      </c>
      <c r="T258">
        <f>VLOOKUP('full data'!$A258, Sheet11!$A$2:$AF$799, MATCH('full data'!T$1, Sheet11!$A$1:$AF$1, 0), FALSE)</f>
        <v>0</v>
      </c>
      <c r="U258">
        <f>VLOOKUP('full data'!$A258, Sheet11!$A$2:$AF$799, MATCH('full data'!U$1, Sheet11!$A$1:$AF$1, 0), FALSE)</f>
        <v>0.875</v>
      </c>
      <c r="V258">
        <f>VLOOKUP('full data'!$A258, Sheet11!$A$2:$AF$799, MATCH('full data'!V$1, Sheet11!$A$1:$AF$1, 0), FALSE)</f>
        <v>0.42410714285714279</v>
      </c>
      <c r="W258">
        <f>VLOOKUP('full data'!$A258, Sheet11!$A$2:$AF$799, MATCH('full data'!W$1, Sheet11!$A$1:$AF$1, 0), FALSE)</f>
        <v>0.439453125</v>
      </c>
      <c r="X258" t="str">
        <f>VLOOKUP('full data'!$A258, Sheet11!$A$2:$AF$799, MATCH('full data'!X$1, Sheet11!$A$1:$AF$1, 0), FALSE)</f>
        <v>1</v>
      </c>
      <c r="Y258">
        <f>VLOOKUP('full data'!$A258, Sheet11!$A$2:$AF$799, MATCH('full data'!Y$1, Sheet11!$A$1:$AF$1, 0), FALSE)</f>
        <v>1</v>
      </c>
      <c r="Z258" t="str">
        <f>VLOOKUP('full data'!$A258, Sheet11!$A$2:$AF$799, MATCH('full data'!Z$1, Sheet11!$A$1:$AF$1, 0), FALSE)</f>
        <v>AFC East</v>
      </c>
      <c r="AA258" t="s">
        <v>891</v>
      </c>
      <c r="AB258">
        <f>VLOOKUP('full data'!$A258, Sheet11!$A$2:$AF$799, MATCH('full data'!AB$1, Sheet11!$A$1:$AF$1, 0), FALSE)</f>
        <v>0.2537313432835821</v>
      </c>
      <c r="AC258">
        <f>VLOOKUP('full data'!$A258, Sheet11!$A$2:$AF$799, MATCH('full data'!AC$1, Sheet11!$A$1:$AF$1, 0), FALSE)</f>
        <v>0.20754716981132079</v>
      </c>
      <c r="AD258" t="str">
        <f>VLOOKUP('full data'!$A258, Sheet11!$A$2:$AF$799, MATCH('full data'!AD$1, Sheet11!$A$1:$AF$1, 0), FALSE)</f>
        <v>1</v>
      </c>
      <c r="AE258" t="str">
        <f>VLOOKUP('full data'!$A258, Sheet11!$A$2:$AF$799, MATCH('full data'!AE$1, Sheet11!$A$1:$AF$1, 0), FALSE)</f>
        <v>1</v>
      </c>
      <c r="AF258">
        <f>VLOOKUP('full data'!$A258, Sheet11!$A$2:$AF$799, MATCH('full data'!AF$1, Sheet11!$A$1:$AF$1, 0), FALSE)</f>
        <v>0.1875</v>
      </c>
      <c r="AG258">
        <f>VLOOKUP('full data'!$A258, Sheet11!$A$2:$AF$799, MATCH('full data'!AG$1, Sheet11!$A$1:$AF$1, 0), FALSE)</f>
        <v>9.5</v>
      </c>
      <c r="AH258" s="3">
        <f>VLOOKUP('full data'!$A258, Sheet11!$A$2:$AF$799, MATCH('full data'!AH$1, Sheet11!$A$1:$AF$1, 0), FALSE)</f>
        <v>0.53368420521824111</v>
      </c>
      <c r="AI258" s="2">
        <f t="shared" si="3"/>
        <v>0.53368420521824111</v>
      </c>
      <c r="AJ258" s="2">
        <f>AH258/SUMIFS($AH$2:$AH$799, $B$2:$B$799, B258)</f>
        <v>0.34202659573214139</v>
      </c>
      <c r="AK258">
        <f>IF(AJ258=_xlfn.MAXIFS($AJ$2:$AJ$799, $B$2:$B$799, B258, $AA$2:$AA$799, AA258), 1, 0)</f>
        <v>1</v>
      </c>
      <c r="AL258" s="2">
        <f>AJ258-AI258</f>
        <v>-0.19165760948609972</v>
      </c>
      <c r="AM258">
        <f>IF(AK258=AE258, 1, 0)</f>
        <v>0</v>
      </c>
    </row>
    <row r="259" spans="1:39" x14ac:dyDescent="0.45">
      <c r="A259" t="s">
        <v>604</v>
      </c>
      <c r="B259">
        <v>2016</v>
      </c>
      <c r="C259" t="s">
        <v>57</v>
      </c>
      <c r="D259" t="str">
        <f>VLOOKUP(C259, ids!$A$2:$B$37,2,FALSE)</f>
        <v>Dallas Cowboys</v>
      </c>
      <c r="E259">
        <f>VLOOKUP('full data'!$A259, Sheet11!$A$2:$AF$799, MATCH('full data'!E$1, Sheet11!$A$1:$AF$1, 0), FALSE)</f>
        <v>16</v>
      </c>
      <c r="F259">
        <f>VLOOKUP('full data'!$A259, Sheet11!$A$2:$AF$799, MATCH('full data'!F$1, Sheet11!$A$1:$AF$1, 0), FALSE)</f>
        <v>7.0808243358748326</v>
      </c>
      <c r="G259">
        <f>VLOOKUP('full data'!$A259, Sheet11!$A$2:$AF$799, MATCH('full data'!G$1, Sheet11!$A$1:$AF$1, 0), FALSE)</f>
        <v>1.417008729441507</v>
      </c>
      <c r="H259">
        <f>VLOOKUP('full data'!$A259, Sheet11!$A$2:$AF$799, MATCH('full data'!H$1, Sheet11!$A$1:$AF$1, 0), FALSE)</f>
        <v>9.636263757466244</v>
      </c>
      <c r="I259">
        <f>VLOOKUP('full data'!$A259, Sheet11!$A$2:$AF$799, MATCH('full data'!I$1, Sheet11!$A$1:$AF$1, 0), FALSE)</f>
        <v>54.9375</v>
      </c>
      <c r="J259">
        <f>VLOOKUP('full data'!$A259, Sheet11!$A$2:$AF$799, MATCH('full data'!J$1, Sheet11!$A$1:$AF$1, 0), FALSE)</f>
        <v>0.84375</v>
      </c>
      <c r="K259">
        <f>VLOOKUP('full data'!$A259, Sheet11!$A$2:$AF$799, MATCH('full data'!K$1, Sheet11!$A$1:$AF$1, 0), FALSE)</f>
        <v>-10.5</v>
      </c>
      <c r="L259">
        <f>VLOOKUP('full data'!$A259, Sheet11!$A$2:$AF$799, MATCH('full data'!L$1, Sheet11!$A$1:$AF$1, 0), FALSE)</f>
        <v>0.375</v>
      </c>
      <c r="M259">
        <f>VLOOKUP('full data'!$A259, Sheet11!$A$2:$AF$799, MATCH('full data'!M$1, Sheet11!$A$1:$AF$1, 0), FALSE)</f>
        <v>0.6875</v>
      </c>
      <c r="N259">
        <f>VLOOKUP('full data'!$A259, Sheet11!$A$2:$AF$799, MATCH('full data'!N$1, Sheet11!$A$1:$AF$1, 0), FALSE)</f>
        <v>0.5625</v>
      </c>
      <c r="O259">
        <f>VLOOKUP('full data'!$A259, Sheet11!$A$2:$AF$799, MATCH('full data'!O$1, Sheet11!$A$1:$AF$1, 0), FALSE)</f>
        <v>12.3125</v>
      </c>
      <c r="P259">
        <f>VLOOKUP('full data'!$A259, Sheet11!$A$2:$AF$799, MATCH('full data'!P$1, Sheet11!$A$1:$AF$1, 0), FALSE)</f>
        <v>0.75</v>
      </c>
      <c r="Q259">
        <f>VLOOKUP('full data'!$A259, Sheet11!$A$2:$AF$799, MATCH('full data'!Q$1, Sheet11!$A$1:$AF$1, 0), FALSE)</f>
        <v>1.25</v>
      </c>
      <c r="R259">
        <f>VLOOKUP('full data'!$A259, Sheet11!$A$2:$AF$799, MATCH('full data'!R$1, Sheet11!$A$1:$AF$1, 0), FALSE)</f>
        <v>13</v>
      </c>
      <c r="S259">
        <f>VLOOKUP('full data'!$A259, Sheet11!$A$2:$AF$799, MATCH('full data'!S$1, Sheet11!$A$1:$AF$1, 0), FALSE)</f>
        <v>3</v>
      </c>
      <c r="T259">
        <f>VLOOKUP('full data'!$A259, Sheet11!$A$2:$AF$799, MATCH('full data'!T$1, Sheet11!$A$1:$AF$1, 0), FALSE)</f>
        <v>0</v>
      </c>
      <c r="U259">
        <f>VLOOKUP('full data'!$A259, Sheet11!$A$2:$AF$799, MATCH('full data'!U$1, Sheet11!$A$1:$AF$1, 0), FALSE)</f>
        <v>0.8125</v>
      </c>
      <c r="V259">
        <f>VLOOKUP('full data'!$A259, Sheet11!$A$2:$AF$799, MATCH('full data'!V$1, Sheet11!$A$1:$AF$1, 0), FALSE)</f>
        <v>0.43990384615384609</v>
      </c>
      <c r="W259">
        <f>VLOOKUP('full data'!$A259, Sheet11!$A$2:$AF$799, MATCH('full data'!W$1, Sheet11!$A$1:$AF$1, 0), FALSE)</f>
        <v>0.470703125</v>
      </c>
      <c r="X259" t="str">
        <f>VLOOKUP('full data'!$A259, Sheet11!$A$2:$AF$799, MATCH('full data'!X$1, Sheet11!$A$1:$AF$1, 0), FALSE)</f>
        <v>1</v>
      </c>
      <c r="Y259">
        <f>VLOOKUP('full data'!$A259, Sheet11!$A$2:$AF$799, MATCH('full data'!Y$1, Sheet11!$A$1:$AF$1, 0), FALSE)</f>
        <v>1</v>
      </c>
      <c r="Z259" t="str">
        <f>VLOOKUP('full data'!$A259, Sheet11!$A$2:$AF$799, MATCH('full data'!Z$1, Sheet11!$A$1:$AF$1, 0), FALSE)</f>
        <v>NFC East</v>
      </c>
      <c r="AA259" t="s">
        <v>892</v>
      </c>
      <c r="AB259">
        <f>VLOOKUP('full data'!$A259, Sheet11!$A$2:$AF$799, MATCH('full data'!AB$1, Sheet11!$A$1:$AF$1, 0), FALSE)</f>
        <v>0.19047619047619049</v>
      </c>
      <c r="AC259">
        <f>VLOOKUP('full data'!$A259, Sheet11!$A$2:$AF$799, MATCH('full data'!AC$1, Sheet11!$A$1:$AF$1, 0), FALSE)</f>
        <v>0.20833333333333329</v>
      </c>
      <c r="AD259" t="str">
        <f>VLOOKUP('full data'!$A259, Sheet11!$A$2:$AF$799, MATCH('full data'!AD$1, Sheet11!$A$1:$AF$1, 0), FALSE)</f>
        <v>0</v>
      </c>
      <c r="AE259" t="str">
        <f>VLOOKUP('full data'!$A259, Sheet11!$A$2:$AF$799, MATCH('full data'!AE$1, Sheet11!$A$1:$AF$1, 0), FALSE)</f>
        <v>0</v>
      </c>
      <c r="AF259">
        <f>VLOOKUP('full data'!$A259, Sheet11!$A$2:$AF$799, MATCH('full data'!AF$1, Sheet11!$A$1:$AF$1, 0), FALSE)</f>
        <v>0.375</v>
      </c>
      <c r="AG259">
        <f>VLOOKUP('full data'!$A259, Sheet11!$A$2:$AF$799, MATCH('full data'!AG$1, Sheet11!$A$1:$AF$1, 0), FALSE)</f>
        <v>0.5</v>
      </c>
      <c r="AH259" s="3">
        <f>VLOOKUP('full data'!$A259, Sheet11!$A$2:$AF$799, MATCH('full data'!AH$1, Sheet11!$A$1:$AF$1, 0), FALSE)</f>
        <v>0.23095444794265929</v>
      </c>
      <c r="AI259" s="2">
        <f t="shared" ref="AI259:AI322" si="4">_xlfn.MAXIFS($AH$2:$AH$799, $B$2:$B$799, B259, $AA$2:$AA$799,AA259)</f>
        <v>0.23095444794265929</v>
      </c>
      <c r="AJ259" s="2">
        <f>AH259/SUMIFS($AH$2:$AH$799, $B$2:$B$799, B259)</f>
        <v>0.1480136807997178</v>
      </c>
      <c r="AK259">
        <f>IF(AJ259=_xlfn.MAXIFS($AJ$2:$AJ$799, $B$2:$B$799, B259, $AA$2:$AA$799, AA259), 1, 0)</f>
        <v>1</v>
      </c>
      <c r="AL259" s="2">
        <f>AJ259-AI259</f>
        <v>-8.2940767142941491E-2</v>
      </c>
      <c r="AM259">
        <f>IF(AK259=AE259, 1, 0)</f>
        <v>0</v>
      </c>
    </row>
    <row r="260" spans="1:39" hidden="1" x14ac:dyDescent="0.45">
      <c r="A260" t="s">
        <v>611</v>
      </c>
      <c r="B260">
        <v>2016</v>
      </c>
      <c r="C260" t="s">
        <v>74</v>
      </c>
      <c r="D260" t="str">
        <f>VLOOKUP(C260, ids!$A$2:$B$37,2,FALSE)</f>
        <v>Kansas City Chiefs</v>
      </c>
      <c r="E260">
        <f>VLOOKUP('full data'!$A260, Sheet11!$A$2:$AF$799, MATCH('full data'!E$1, Sheet11!$A$1:$AF$1, 0), FALSE)</f>
        <v>16</v>
      </c>
      <c r="F260">
        <f>VLOOKUP('full data'!$A260, Sheet11!$A$2:$AF$799, MATCH('full data'!F$1, Sheet11!$A$1:$AF$1, 0), FALSE)</f>
        <v>2.4799047011146489</v>
      </c>
      <c r="G260">
        <f>VLOOKUP('full data'!$A260, Sheet11!$A$2:$AF$799, MATCH('full data'!G$1, Sheet11!$A$1:$AF$1, 0), FALSE)</f>
        <v>-1.7167537875758301</v>
      </c>
      <c r="H260">
        <f>VLOOKUP('full data'!$A260, Sheet11!$A$2:$AF$799, MATCH('full data'!H$1, Sheet11!$A$1:$AF$1, 0), FALSE)</f>
        <v>6.0848433816538181</v>
      </c>
      <c r="I260">
        <f>VLOOKUP('full data'!$A260, Sheet11!$A$2:$AF$799, MATCH('full data'!I$1, Sheet11!$A$1:$AF$1, 0), FALSE)</f>
        <v>52.0625</v>
      </c>
      <c r="J260">
        <f>VLOOKUP('full data'!$A260, Sheet11!$A$2:$AF$799, MATCH('full data'!J$1, Sheet11!$A$1:$AF$1, 0), FALSE)</f>
        <v>0.88571428571428568</v>
      </c>
      <c r="K260">
        <f>VLOOKUP('full data'!$A260, Sheet11!$A$2:$AF$799, MATCH('full data'!K$1, Sheet11!$A$1:$AF$1, 0), FALSE)</f>
        <v>-10.875</v>
      </c>
      <c r="L260">
        <f>VLOOKUP('full data'!$A260, Sheet11!$A$2:$AF$799, MATCH('full data'!L$1, Sheet11!$A$1:$AF$1, 0), FALSE)</f>
        <v>0.5</v>
      </c>
      <c r="M260">
        <f>VLOOKUP('full data'!$A260, Sheet11!$A$2:$AF$799, MATCH('full data'!M$1, Sheet11!$A$1:$AF$1, 0), FALSE)</f>
        <v>0.9375</v>
      </c>
      <c r="N260">
        <f>VLOOKUP('full data'!$A260, Sheet11!$A$2:$AF$799, MATCH('full data'!N$1, Sheet11!$A$1:$AF$1, 0), FALSE)</f>
        <v>1.125</v>
      </c>
      <c r="O260">
        <f>VLOOKUP('full data'!$A260, Sheet11!$A$2:$AF$799, MATCH('full data'!O$1, Sheet11!$A$1:$AF$1, 0), FALSE)</f>
        <v>9.8125</v>
      </c>
      <c r="P260">
        <f>VLOOKUP('full data'!$A260, Sheet11!$A$2:$AF$799, MATCH('full data'!P$1, Sheet11!$A$1:$AF$1, 0), FALSE)</f>
        <v>0.9375</v>
      </c>
      <c r="Q260">
        <f>VLOOKUP('full data'!$A260, Sheet11!$A$2:$AF$799, MATCH('full data'!Q$1, Sheet11!$A$1:$AF$1, 0), FALSE)</f>
        <v>2.0625</v>
      </c>
      <c r="R260">
        <f>VLOOKUP('full data'!$A260, Sheet11!$A$2:$AF$799, MATCH('full data'!R$1, Sheet11!$A$1:$AF$1, 0), FALSE)</f>
        <v>12</v>
      </c>
      <c r="S260">
        <f>VLOOKUP('full data'!$A260, Sheet11!$A$2:$AF$799, MATCH('full data'!S$1, Sheet11!$A$1:$AF$1, 0), FALSE)</f>
        <v>4</v>
      </c>
      <c r="T260">
        <f>VLOOKUP('full data'!$A260, Sheet11!$A$2:$AF$799, MATCH('full data'!T$1, Sheet11!$A$1:$AF$1, 0), FALSE)</f>
        <v>0</v>
      </c>
      <c r="U260">
        <f>VLOOKUP('full data'!$A260, Sheet11!$A$2:$AF$799, MATCH('full data'!U$1, Sheet11!$A$1:$AF$1, 0), FALSE)</f>
        <v>0.75</v>
      </c>
      <c r="V260">
        <f>VLOOKUP('full data'!$A260, Sheet11!$A$2:$AF$799, MATCH('full data'!V$1, Sheet11!$A$1:$AF$1, 0), FALSE)</f>
        <v>0.47916666666666669</v>
      </c>
      <c r="W260">
        <f>VLOOKUP('full data'!$A260, Sheet11!$A$2:$AF$799, MATCH('full data'!W$1, Sheet11!$A$1:$AF$1, 0), FALSE)</f>
        <v>0.5078125</v>
      </c>
      <c r="X260" t="str">
        <f>VLOOKUP('full data'!$A260, Sheet11!$A$2:$AF$799, MATCH('full data'!X$1, Sheet11!$A$1:$AF$1, 0), FALSE)</f>
        <v>2</v>
      </c>
      <c r="Y260">
        <f>VLOOKUP('full data'!$A260, Sheet11!$A$2:$AF$799, MATCH('full data'!Y$1, Sheet11!$A$1:$AF$1, 0), FALSE)</f>
        <v>1</v>
      </c>
      <c r="Z260" t="str">
        <f>VLOOKUP('full data'!$A260, Sheet11!$A$2:$AF$799, MATCH('full data'!Z$1, Sheet11!$A$1:$AF$1, 0), FALSE)</f>
        <v>AFC West</v>
      </c>
      <c r="AA260" t="s">
        <v>891</v>
      </c>
      <c r="AB260">
        <f>VLOOKUP('full data'!$A260, Sheet11!$A$2:$AF$799, MATCH('full data'!AB$1, Sheet11!$A$1:$AF$1, 0), FALSE)</f>
        <v>0.25882352941176467</v>
      </c>
      <c r="AC260">
        <f>VLOOKUP('full data'!$A260, Sheet11!$A$2:$AF$799, MATCH('full data'!AC$1, Sheet11!$A$1:$AF$1, 0), FALSE)</f>
        <v>0.16666666666666671</v>
      </c>
      <c r="AD260" t="str">
        <f>VLOOKUP('full data'!$A260, Sheet11!$A$2:$AF$799, MATCH('full data'!AD$1, Sheet11!$A$1:$AF$1, 0), FALSE)</f>
        <v>0</v>
      </c>
      <c r="AE260" t="str">
        <f>VLOOKUP('full data'!$A260, Sheet11!$A$2:$AF$799, MATCH('full data'!AE$1, Sheet11!$A$1:$AF$1, 0), FALSE)</f>
        <v>0</v>
      </c>
      <c r="AF260">
        <f>VLOOKUP('full data'!$A260, Sheet11!$A$2:$AF$799, MATCH('full data'!AF$1, Sheet11!$A$1:$AF$1, 0), FALSE)</f>
        <v>0.4375</v>
      </c>
      <c r="AG260">
        <f>VLOOKUP('full data'!$A260, Sheet11!$A$2:$AF$799, MATCH('full data'!AG$1, Sheet11!$A$1:$AF$1, 0), FALSE)</f>
        <v>0.5</v>
      </c>
      <c r="AH260" s="3">
        <f>VLOOKUP('full data'!$A260, Sheet11!$A$2:$AF$799, MATCH('full data'!AH$1, Sheet11!$A$1:$AF$1, 0), FALSE)</f>
        <v>0.15224428117253949</v>
      </c>
      <c r="AI260" s="2">
        <f t="shared" si="4"/>
        <v>0.53368420521824111</v>
      </c>
      <c r="AJ260" s="2">
        <f>AH260/SUMIFS($AH$2:$AH$799, $B$2:$B$799, B260)</f>
        <v>9.7570047417530059E-2</v>
      </c>
      <c r="AK260">
        <f>IF(AJ260=_xlfn.MAXIFS($AJ$2:$AJ$799, $B$2:$B$799, B260, $AA$2:$AA$799, AA260), 1, 0)</f>
        <v>0</v>
      </c>
      <c r="AL260" s="2">
        <f>AJ260-AI260</f>
        <v>-0.43611415780071106</v>
      </c>
      <c r="AM260">
        <f>IF(AK260=AE260, 1, 0)</f>
        <v>0</v>
      </c>
    </row>
    <row r="261" spans="1:39" hidden="1" x14ac:dyDescent="0.45">
      <c r="A261" t="s">
        <v>623</v>
      </c>
      <c r="B261">
        <v>2016</v>
      </c>
      <c r="C261" t="s">
        <v>98</v>
      </c>
      <c r="D261" t="str">
        <f>VLOOKUP(C261, ids!$A$2:$B$37,2,FALSE)</f>
        <v>Seattle Seahawks</v>
      </c>
      <c r="E261">
        <f>VLOOKUP('full data'!$A261, Sheet11!$A$2:$AF$799, MATCH('full data'!E$1, Sheet11!$A$1:$AF$1, 0), FALSE)</f>
        <v>16</v>
      </c>
      <c r="F261">
        <f>VLOOKUP('full data'!$A261, Sheet11!$A$2:$AF$799, MATCH('full data'!F$1, Sheet11!$A$1:$AF$1, 0), FALSE)</f>
        <v>3.739667890875757</v>
      </c>
      <c r="G261">
        <f>VLOOKUP('full data'!$A261, Sheet11!$A$2:$AF$799, MATCH('full data'!G$1, Sheet11!$A$1:$AF$1, 0), FALSE)</f>
        <v>-2.506702458961616</v>
      </c>
      <c r="H261">
        <f>VLOOKUP('full data'!$A261, Sheet11!$A$2:$AF$799, MATCH('full data'!H$1, Sheet11!$A$1:$AF$1, 0), FALSE)</f>
        <v>8.0474140055568544</v>
      </c>
      <c r="I261">
        <f>VLOOKUP('full data'!$A261, Sheet11!$A$2:$AF$799, MATCH('full data'!I$1, Sheet11!$A$1:$AF$1, 0), FALSE)</f>
        <v>60.625</v>
      </c>
      <c r="J261">
        <f>VLOOKUP('full data'!$A261, Sheet11!$A$2:$AF$799, MATCH('full data'!J$1, Sheet11!$A$1:$AF$1, 0), FALSE)</f>
        <v>0.89189189189189189</v>
      </c>
      <c r="K261">
        <f>VLOOKUP('full data'!$A261, Sheet11!$A$2:$AF$799, MATCH('full data'!K$1, Sheet11!$A$1:$AF$1, 0), FALSE)</f>
        <v>-18.625</v>
      </c>
      <c r="L261">
        <f>VLOOKUP('full data'!$A261, Sheet11!$A$2:$AF$799, MATCH('full data'!L$1, Sheet11!$A$1:$AF$1, 0), FALSE)</f>
        <v>0.75</v>
      </c>
      <c r="M261">
        <f>VLOOKUP('full data'!$A261, Sheet11!$A$2:$AF$799, MATCH('full data'!M$1, Sheet11!$A$1:$AF$1, 0), FALSE)</f>
        <v>0.5</v>
      </c>
      <c r="N261">
        <f>VLOOKUP('full data'!$A261, Sheet11!$A$2:$AF$799, MATCH('full data'!N$1, Sheet11!$A$1:$AF$1, 0), FALSE)</f>
        <v>0.6875</v>
      </c>
      <c r="O261">
        <f>VLOOKUP('full data'!$A261, Sheet11!$A$2:$AF$799, MATCH('full data'!O$1, Sheet11!$A$1:$AF$1, 0), FALSE)</f>
        <v>17</v>
      </c>
      <c r="P261">
        <f>VLOOKUP('full data'!$A261, Sheet11!$A$2:$AF$799, MATCH('full data'!P$1, Sheet11!$A$1:$AF$1, 0), FALSE)</f>
        <v>0.9375</v>
      </c>
      <c r="Q261">
        <f>VLOOKUP('full data'!$A261, Sheet11!$A$2:$AF$799, MATCH('full data'!Q$1, Sheet11!$A$1:$AF$1, 0), FALSE)</f>
        <v>1.1875</v>
      </c>
      <c r="R261">
        <f>VLOOKUP('full data'!$A261, Sheet11!$A$2:$AF$799, MATCH('full data'!R$1, Sheet11!$A$1:$AF$1, 0), FALSE)</f>
        <v>10</v>
      </c>
      <c r="S261">
        <f>VLOOKUP('full data'!$A261, Sheet11!$A$2:$AF$799, MATCH('full data'!S$1, Sheet11!$A$1:$AF$1, 0), FALSE)</f>
        <v>5</v>
      </c>
      <c r="T261">
        <f>VLOOKUP('full data'!$A261, Sheet11!$A$2:$AF$799, MATCH('full data'!T$1, Sheet11!$A$1:$AF$1, 0), FALSE)</f>
        <v>1</v>
      </c>
      <c r="U261">
        <f>VLOOKUP('full data'!$A261, Sheet11!$A$2:$AF$799, MATCH('full data'!U$1, Sheet11!$A$1:$AF$1, 0), FALSE)</f>
        <v>0.65625</v>
      </c>
      <c r="V261">
        <f>VLOOKUP('full data'!$A261, Sheet11!$A$2:$AF$799, MATCH('full data'!V$1, Sheet11!$A$1:$AF$1, 0), FALSE)</f>
        <v>0.42499999999999999</v>
      </c>
      <c r="W261">
        <f>VLOOKUP('full data'!$A261, Sheet11!$A$2:$AF$799, MATCH('full data'!W$1, Sheet11!$A$1:$AF$1, 0), FALSE)</f>
        <v>0.44140625</v>
      </c>
      <c r="X261" t="str">
        <f>VLOOKUP('full data'!$A261, Sheet11!$A$2:$AF$799, MATCH('full data'!X$1, Sheet11!$A$1:$AF$1, 0), FALSE)</f>
        <v>3</v>
      </c>
      <c r="Y261">
        <f>VLOOKUP('full data'!$A261, Sheet11!$A$2:$AF$799, MATCH('full data'!Y$1, Sheet11!$A$1:$AF$1, 0), FALSE)</f>
        <v>1</v>
      </c>
      <c r="Z261" t="str">
        <f>VLOOKUP('full data'!$A261, Sheet11!$A$2:$AF$799, MATCH('full data'!Z$1, Sheet11!$A$1:$AF$1, 0), FALSE)</f>
        <v>NFC West</v>
      </c>
      <c r="AA261" t="s">
        <v>892</v>
      </c>
      <c r="AB261">
        <f>VLOOKUP('full data'!$A261, Sheet11!$A$2:$AF$799, MATCH('full data'!AB$1, Sheet11!$A$1:$AF$1, 0), FALSE)</f>
        <v>0.22123893805309741</v>
      </c>
      <c r="AC261">
        <f>VLOOKUP('full data'!$A261, Sheet11!$A$2:$AF$799, MATCH('full data'!AC$1, Sheet11!$A$1:$AF$1, 0), FALSE)</f>
        <v>0.1018518518518518</v>
      </c>
      <c r="AD261" t="str">
        <f>VLOOKUP('full data'!$A261, Sheet11!$A$2:$AF$799, MATCH('full data'!AD$1, Sheet11!$A$1:$AF$1, 0), FALSE)</f>
        <v>0</v>
      </c>
      <c r="AE261" t="str">
        <f>VLOOKUP('full data'!$A261, Sheet11!$A$2:$AF$799, MATCH('full data'!AE$1, Sheet11!$A$1:$AF$1, 0), FALSE)</f>
        <v>0</v>
      </c>
      <c r="AF261">
        <f>VLOOKUP('full data'!$A261, Sheet11!$A$2:$AF$799, MATCH('full data'!AF$1, Sheet11!$A$1:$AF$1, 0), FALSE)</f>
        <v>0.1875</v>
      </c>
      <c r="AG261">
        <f>VLOOKUP('full data'!$A261, Sheet11!$A$2:$AF$799, MATCH('full data'!AG$1, Sheet11!$A$1:$AF$1, 0), FALSE)</f>
        <v>0.5</v>
      </c>
      <c r="AH261" s="3">
        <f>VLOOKUP('full data'!$A261, Sheet11!$A$2:$AF$799, MATCH('full data'!AH$1, Sheet11!$A$1:$AF$1, 0), FALSE)</f>
        <v>0.101657005819701</v>
      </c>
      <c r="AI261" s="2">
        <f t="shared" si="4"/>
        <v>0.23095444794265929</v>
      </c>
      <c r="AJ261" s="2">
        <f>AH261/SUMIFS($AH$2:$AH$799, $B$2:$B$799, B261)</f>
        <v>6.5149763273613201E-2</v>
      </c>
      <c r="AK261">
        <f>IF(AJ261=_xlfn.MAXIFS($AJ$2:$AJ$799, $B$2:$B$799, B261, $AA$2:$AA$799, AA261), 1, 0)</f>
        <v>0</v>
      </c>
      <c r="AL261" s="2">
        <f>AJ261-AI261</f>
        <v>-0.16580468466904608</v>
      </c>
      <c r="AM261">
        <f>IF(AK261=AE261, 1, 0)</f>
        <v>0</v>
      </c>
    </row>
    <row r="262" spans="1:39" hidden="1" x14ac:dyDescent="0.45">
      <c r="A262" t="s">
        <v>597</v>
      </c>
      <c r="B262">
        <v>2016</v>
      </c>
      <c r="C262" t="s">
        <v>37</v>
      </c>
      <c r="D262" t="str">
        <f>VLOOKUP(C262, ids!$A$2:$B$37,2,FALSE)</f>
        <v>Atlanta Falcons</v>
      </c>
      <c r="E262">
        <f>VLOOKUP('full data'!$A262, Sheet11!$A$2:$AF$799, MATCH('full data'!E$1, Sheet11!$A$1:$AF$1, 0), FALSE)</f>
        <v>16</v>
      </c>
      <c r="F262">
        <f>VLOOKUP('full data'!$A262, Sheet11!$A$2:$AF$799, MATCH('full data'!F$1, Sheet11!$A$1:$AF$1, 0), FALSE)</f>
        <v>10.780870847224961</v>
      </c>
      <c r="G262">
        <f>VLOOKUP('full data'!$A262, Sheet11!$A$2:$AF$799, MATCH('full data'!G$1, Sheet11!$A$1:$AF$1, 0), FALSE)</f>
        <v>2.9825597555151878E-4</v>
      </c>
      <c r="H262">
        <f>VLOOKUP('full data'!$A262, Sheet11!$A$2:$AF$799, MATCH('full data'!H$1, Sheet11!$A$1:$AF$1, 0), FALSE)</f>
        <v>14.71485450793802</v>
      </c>
      <c r="I262">
        <f>VLOOKUP('full data'!$A262, Sheet11!$A$2:$AF$799, MATCH('full data'!I$1, Sheet11!$A$1:$AF$1, 0), FALSE)</f>
        <v>52.9375</v>
      </c>
      <c r="J262">
        <f>VLOOKUP('full data'!$A262, Sheet11!$A$2:$AF$799, MATCH('full data'!J$1, Sheet11!$A$1:$AF$1, 0), FALSE)</f>
        <v>0.91891891891891897</v>
      </c>
      <c r="K262">
        <f>VLOOKUP('full data'!$A262, Sheet11!$A$2:$AF$799, MATCH('full data'!K$1, Sheet11!$A$1:$AF$1, 0), FALSE)</f>
        <v>-14.6875</v>
      </c>
      <c r="L262">
        <f>VLOOKUP('full data'!$A262, Sheet11!$A$2:$AF$799, MATCH('full data'!L$1, Sheet11!$A$1:$AF$1, 0), FALSE)</f>
        <v>0.4375</v>
      </c>
      <c r="M262">
        <f>VLOOKUP('full data'!$A262, Sheet11!$A$2:$AF$799, MATCH('full data'!M$1, Sheet11!$A$1:$AF$1, 0), FALSE)</f>
        <v>0.625</v>
      </c>
      <c r="N262">
        <f>VLOOKUP('full data'!$A262, Sheet11!$A$2:$AF$799, MATCH('full data'!N$1, Sheet11!$A$1:$AF$1, 0), FALSE)</f>
        <v>0.75</v>
      </c>
      <c r="O262">
        <f>VLOOKUP('full data'!$A262, Sheet11!$A$2:$AF$799, MATCH('full data'!O$1, Sheet11!$A$1:$AF$1, 0), FALSE)</f>
        <v>14.25</v>
      </c>
      <c r="P262">
        <f>VLOOKUP('full data'!$A262, Sheet11!$A$2:$AF$799, MATCH('full data'!P$1, Sheet11!$A$1:$AF$1, 0), FALSE)</f>
        <v>0.625</v>
      </c>
      <c r="Q262">
        <f>VLOOKUP('full data'!$A262, Sheet11!$A$2:$AF$799, MATCH('full data'!Q$1, Sheet11!$A$1:$AF$1, 0), FALSE)</f>
        <v>1.375</v>
      </c>
      <c r="R262">
        <f>VLOOKUP('full data'!$A262, Sheet11!$A$2:$AF$799, MATCH('full data'!R$1, Sheet11!$A$1:$AF$1, 0), FALSE)</f>
        <v>11</v>
      </c>
      <c r="S262">
        <f>VLOOKUP('full data'!$A262, Sheet11!$A$2:$AF$799, MATCH('full data'!S$1, Sheet11!$A$1:$AF$1, 0), FALSE)</f>
        <v>5</v>
      </c>
      <c r="T262">
        <f>VLOOKUP('full data'!$A262, Sheet11!$A$2:$AF$799, MATCH('full data'!T$1, Sheet11!$A$1:$AF$1, 0), FALSE)</f>
        <v>0</v>
      </c>
      <c r="U262">
        <f>VLOOKUP('full data'!$A262, Sheet11!$A$2:$AF$799, MATCH('full data'!U$1, Sheet11!$A$1:$AF$1, 0), FALSE)</f>
        <v>0.6875</v>
      </c>
      <c r="V262">
        <f>VLOOKUP('full data'!$A262, Sheet11!$A$2:$AF$799, MATCH('full data'!V$1, Sheet11!$A$1:$AF$1, 0), FALSE)</f>
        <v>0.45170454545454553</v>
      </c>
      <c r="W262">
        <f>VLOOKUP('full data'!$A262, Sheet11!$A$2:$AF$799, MATCH('full data'!W$1, Sheet11!$A$1:$AF$1, 0), FALSE)</f>
        <v>0.48046875</v>
      </c>
      <c r="X262" t="str">
        <f>VLOOKUP('full data'!$A262, Sheet11!$A$2:$AF$799, MATCH('full data'!X$1, Sheet11!$A$1:$AF$1, 0), FALSE)</f>
        <v>2</v>
      </c>
      <c r="Y262">
        <f>VLOOKUP('full data'!$A262, Sheet11!$A$2:$AF$799, MATCH('full data'!Y$1, Sheet11!$A$1:$AF$1, 0), FALSE)</f>
        <v>1</v>
      </c>
      <c r="Z262" t="str">
        <f>VLOOKUP('full data'!$A262, Sheet11!$A$2:$AF$799, MATCH('full data'!Z$1, Sheet11!$A$1:$AF$1, 0), FALSE)</f>
        <v>NFC South</v>
      </c>
      <c r="AA262" t="s">
        <v>892</v>
      </c>
      <c r="AB262">
        <f>VLOOKUP('full data'!$A262, Sheet11!$A$2:$AF$799, MATCH('full data'!AB$1, Sheet11!$A$1:$AF$1, 0), FALSE)</f>
        <v>0.20833333333333329</v>
      </c>
      <c r="AC262">
        <f>VLOOKUP('full data'!$A262, Sheet11!$A$2:$AF$799, MATCH('full data'!AC$1, Sheet11!$A$1:$AF$1, 0), FALSE)</f>
        <v>0.20454545454545461</v>
      </c>
      <c r="AD262" t="str">
        <f>VLOOKUP('full data'!$A262, Sheet11!$A$2:$AF$799, MATCH('full data'!AD$1, Sheet11!$A$1:$AF$1, 0), FALSE)</f>
        <v>0</v>
      </c>
      <c r="AE262" t="str">
        <f>VLOOKUP('full data'!$A262, Sheet11!$A$2:$AF$799, MATCH('full data'!AE$1, Sheet11!$A$1:$AF$1, 0), FALSE)</f>
        <v>1</v>
      </c>
      <c r="AF262">
        <f>VLOOKUP('full data'!$A262, Sheet11!$A$2:$AF$799, MATCH('full data'!AF$1, Sheet11!$A$1:$AF$1, 0), FALSE)</f>
        <v>0.1875</v>
      </c>
      <c r="AG262">
        <f>VLOOKUP('full data'!$A262, Sheet11!$A$2:$AF$799, MATCH('full data'!AG$1, Sheet11!$A$1:$AF$1, 0), FALSE)</f>
        <v>9.5</v>
      </c>
      <c r="AH262" s="3">
        <f>VLOOKUP('full data'!$A262, Sheet11!$A$2:$AF$799, MATCH('full data'!AH$1, Sheet11!$A$1:$AF$1, 0), FALSE)</f>
        <v>8.8729575339571237E-2</v>
      </c>
      <c r="AI262" s="2">
        <f t="shared" si="4"/>
        <v>0.23095444794265929</v>
      </c>
      <c r="AJ262" s="2">
        <f>AH262/SUMIFS($AH$2:$AH$799, $B$2:$B$799, B262)</f>
        <v>5.6864854341607998E-2</v>
      </c>
      <c r="AK262">
        <f>IF(AJ262=_xlfn.MAXIFS($AJ$2:$AJ$799, $B$2:$B$799, B262, $AA$2:$AA$799, AA262), 1, 0)</f>
        <v>0</v>
      </c>
      <c r="AL262" s="2">
        <f>AJ262-AI262</f>
        <v>-0.17408959360105131</v>
      </c>
      <c r="AM262">
        <f>IF(AK262=AE262, 1, 0)</f>
        <v>0</v>
      </c>
    </row>
    <row r="263" spans="1:39" hidden="1" x14ac:dyDescent="0.45">
      <c r="A263" t="s">
        <v>626</v>
      </c>
      <c r="B263">
        <v>2016</v>
      </c>
      <c r="C263" t="s">
        <v>106</v>
      </c>
      <c r="D263" t="str">
        <f>VLOOKUP(C263, ids!$A$2:$B$37,2,FALSE)</f>
        <v>Tennessee Titans</v>
      </c>
      <c r="E263">
        <f>VLOOKUP('full data'!$A263, Sheet11!$A$2:$AF$799, MATCH('full data'!E$1, Sheet11!$A$1:$AF$1, 0), FALSE)</f>
        <v>16</v>
      </c>
      <c r="F263">
        <f>VLOOKUP('full data'!$A263, Sheet11!$A$2:$AF$799, MATCH('full data'!F$1, Sheet11!$A$1:$AF$1, 0), FALSE)</f>
        <v>2.951005545352662</v>
      </c>
      <c r="G263">
        <f>VLOOKUP('full data'!$A263, Sheet11!$A$2:$AF$799, MATCH('full data'!G$1, Sheet11!$A$1:$AF$1, 0), FALSE)</f>
        <v>-1.2381600844405249</v>
      </c>
      <c r="H263">
        <f>VLOOKUP('full data'!$A263, Sheet11!$A$2:$AF$799, MATCH('full data'!H$1, Sheet11!$A$1:$AF$1, 0), FALSE)</f>
        <v>5.803900924778306</v>
      </c>
      <c r="I263">
        <f>VLOOKUP('full data'!$A263, Sheet11!$A$2:$AF$799, MATCH('full data'!I$1, Sheet11!$A$1:$AF$1, 0), FALSE)</f>
        <v>63.25</v>
      </c>
      <c r="J263">
        <f>VLOOKUP('full data'!$A263, Sheet11!$A$2:$AF$799, MATCH('full data'!J$1, Sheet11!$A$1:$AF$1, 0), FALSE)</f>
        <v>0.91666666666666663</v>
      </c>
      <c r="K263">
        <f>VLOOKUP('full data'!$A263, Sheet11!$A$2:$AF$799, MATCH('full data'!K$1, Sheet11!$A$1:$AF$1, 0), FALSE)</f>
        <v>-11.1875</v>
      </c>
      <c r="L263">
        <f>VLOOKUP('full data'!$A263, Sheet11!$A$2:$AF$799, MATCH('full data'!L$1, Sheet11!$A$1:$AF$1, 0), FALSE)</f>
        <v>0.6875</v>
      </c>
      <c r="M263">
        <f>VLOOKUP('full data'!$A263, Sheet11!$A$2:$AF$799, MATCH('full data'!M$1, Sheet11!$A$1:$AF$1, 0), FALSE)</f>
        <v>0.375</v>
      </c>
      <c r="N263">
        <f>VLOOKUP('full data'!$A263, Sheet11!$A$2:$AF$799, MATCH('full data'!N$1, Sheet11!$A$1:$AF$1, 0), FALSE)</f>
        <v>0.75</v>
      </c>
      <c r="O263">
        <f>VLOOKUP('full data'!$A263, Sheet11!$A$2:$AF$799, MATCH('full data'!O$1, Sheet11!$A$1:$AF$1, 0), FALSE)</f>
        <v>16.8125</v>
      </c>
      <c r="P263">
        <f>VLOOKUP('full data'!$A263, Sheet11!$A$2:$AF$799, MATCH('full data'!P$1, Sheet11!$A$1:$AF$1, 0), FALSE)</f>
        <v>1.0625</v>
      </c>
      <c r="Q263">
        <f>VLOOKUP('full data'!$A263, Sheet11!$A$2:$AF$799, MATCH('full data'!Q$1, Sheet11!$A$1:$AF$1, 0), FALSE)</f>
        <v>1.125</v>
      </c>
      <c r="R263">
        <f>VLOOKUP('full data'!$A263, Sheet11!$A$2:$AF$799, MATCH('full data'!R$1, Sheet11!$A$1:$AF$1, 0), FALSE)</f>
        <v>9</v>
      </c>
      <c r="S263">
        <f>VLOOKUP('full data'!$A263, Sheet11!$A$2:$AF$799, MATCH('full data'!S$1, Sheet11!$A$1:$AF$1, 0), FALSE)</f>
        <v>7</v>
      </c>
      <c r="T263">
        <f>VLOOKUP('full data'!$A263, Sheet11!$A$2:$AF$799, MATCH('full data'!T$1, Sheet11!$A$1:$AF$1, 0), FALSE)</f>
        <v>0</v>
      </c>
      <c r="U263">
        <f>VLOOKUP('full data'!$A263, Sheet11!$A$2:$AF$799, MATCH('full data'!U$1, Sheet11!$A$1:$AF$1, 0), FALSE)</f>
        <v>0.5625</v>
      </c>
      <c r="V263">
        <f>VLOOKUP('full data'!$A263, Sheet11!$A$2:$AF$799, MATCH('full data'!V$1, Sheet11!$A$1:$AF$1, 0), FALSE)</f>
        <v>0.45833333333333331</v>
      </c>
      <c r="W263">
        <f>VLOOKUP('full data'!$A263, Sheet11!$A$2:$AF$799, MATCH('full data'!W$1, Sheet11!$A$1:$AF$1, 0), FALSE)</f>
        <v>0.46484375</v>
      </c>
      <c r="X263" t="str">
        <f>VLOOKUP('full data'!$A263, Sheet11!$A$2:$AF$799, MATCH('full data'!X$1, Sheet11!$A$1:$AF$1, 0), FALSE)</f>
        <v>0</v>
      </c>
      <c r="Y263">
        <f>VLOOKUP('full data'!$A263, Sheet11!$A$2:$AF$799, MATCH('full data'!Y$1, Sheet11!$A$1:$AF$1, 0), FALSE)</f>
        <v>2</v>
      </c>
      <c r="Z263" t="str">
        <f>VLOOKUP('full data'!$A263, Sheet11!$A$2:$AF$799, MATCH('full data'!Z$1, Sheet11!$A$1:$AF$1, 0), FALSE)</f>
        <v>AFC South</v>
      </c>
      <c r="AA263" t="s">
        <v>891</v>
      </c>
      <c r="AB263">
        <f>VLOOKUP('full data'!$A263, Sheet11!$A$2:$AF$799, MATCH('full data'!AB$1, Sheet11!$A$1:$AF$1, 0), FALSE)</f>
        <v>0.43478260869565222</v>
      </c>
      <c r="AC263">
        <f>VLOOKUP('full data'!$A263, Sheet11!$A$2:$AF$799, MATCH('full data'!AC$1, Sheet11!$A$1:$AF$1, 0), FALSE)</f>
        <v>0.1071428571428571</v>
      </c>
      <c r="AD263" t="str">
        <f>VLOOKUP('full data'!$A263, Sheet11!$A$2:$AF$799, MATCH('full data'!AD$1, Sheet11!$A$1:$AF$1, 0), FALSE)</f>
        <v>0</v>
      </c>
      <c r="AE263" t="str">
        <f>VLOOKUP('full data'!$A263, Sheet11!$A$2:$AF$799, MATCH('full data'!AE$1, Sheet11!$A$1:$AF$1, 0), FALSE)</f>
        <v>0</v>
      </c>
      <c r="AF263">
        <f>VLOOKUP('full data'!$A263, Sheet11!$A$2:$AF$799, MATCH('full data'!AF$1, Sheet11!$A$1:$AF$1, 0), FALSE)</f>
        <v>0.375</v>
      </c>
      <c r="AG263">
        <f>VLOOKUP('full data'!$A263, Sheet11!$A$2:$AF$799, MATCH('full data'!AG$1, Sheet11!$A$1:$AF$1, 0), FALSE)</f>
        <v>0.5</v>
      </c>
      <c r="AH263" s="3">
        <f>VLOOKUP('full data'!$A263, Sheet11!$A$2:$AF$799, MATCH('full data'!AH$1, Sheet11!$A$1:$AF$1, 0), FALSE)</f>
        <v>7.6146826229841508E-2</v>
      </c>
      <c r="AI263" s="2">
        <f t="shared" si="4"/>
        <v>0.53368420521824111</v>
      </c>
      <c r="AJ263" s="2">
        <f>AH263/SUMIFS($AH$2:$AH$799, $B$2:$B$799, B263)</f>
        <v>4.880084420064347E-2</v>
      </c>
      <c r="AK263">
        <f>IF(AJ263=_xlfn.MAXIFS($AJ$2:$AJ$799, $B$2:$B$799, B263, $AA$2:$AA$799, AA263), 1, 0)</f>
        <v>0</v>
      </c>
      <c r="AL263" s="2">
        <f>AJ263-AI263</f>
        <v>-0.48488336101759766</v>
      </c>
      <c r="AM263">
        <f>IF(AK263=AE263, 1, 0)</f>
        <v>0</v>
      </c>
    </row>
    <row r="264" spans="1:39" hidden="1" x14ac:dyDescent="0.45">
      <c r="A264" t="s">
        <v>622</v>
      </c>
      <c r="B264">
        <v>2016</v>
      </c>
      <c r="C264" t="s">
        <v>94</v>
      </c>
      <c r="D264" t="str">
        <f>VLOOKUP(C264, ids!$A$2:$B$37,2,FALSE)</f>
        <v>Pittsburgh Steelers</v>
      </c>
      <c r="E264">
        <f>VLOOKUP('full data'!$A264, Sheet11!$A$2:$AF$799, MATCH('full data'!E$1, Sheet11!$A$1:$AF$1, 0), FALSE)</f>
        <v>16</v>
      </c>
      <c r="F264">
        <f>VLOOKUP('full data'!$A264, Sheet11!$A$2:$AF$799, MATCH('full data'!F$1, Sheet11!$A$1:$AF$1, 0), FALSE)</f>
        <v>5.5470033447867122</v>
      </c>
      <c r="G264">
        <f>VLOOKUP('full data'!$A264, Sheet11!$A$2:$AF$799, MATCH('full data'!G$1, Sheet11!$A$1:$AF$1, 0), FALSE)</f>
        <v>-0.86006173683529075</v>
      </c>
      <c r="H264">
        <f>VLOOKUP('full data'!$A264, Sheet11!$A$2:$AF$799, MATCH('full data'!H$1, Sheet11!$A$1:$AF$1, 0), FALSE)</f>
        <v>8.2267814145283857</v>
      </c>
      <c r="I264">
        <f>VLOOKUP('full data'!$A264, Sheet11!$A$2:$AF$799, MATCH('full data'!I$1, Sheet11!$A$1:$AF$1, 0), FALSE)</f>
        <v>66.75</v>
      </c>
      <c r="J264">
        <f>VLOOKUP('full data'!$A264, Sheet11!$A$2:$AF$799, MATCH('full data'!J$1, Sheet11!$A$1:$AF$1, 0), FALSE)</f>
        <v>0.8571428571428571</v>
      </c>
      <c r="K264">
        <f>VLOOKUP('full data'!$A264, Sheet11!$A$2:$AF$799, MATCH('full data'!K$1, Sheet11!$A$1:$AF$1, 0), FALSE)</f>
        <v>-10.9375</v>
      </c>
      <c r="L264">
        <f>VLOOKUP('full data'!$A264, Sheet11!$A$2:$AF$799, MATCH('full data'!L$1, Sheet11!$A$1:$AF$1, 0), FALSE)</f>
        <v>0.9375</v>
      </c>
      <c r="M264">
        <f>VLOOKUP('full data'!$A264, Sheet11!$A$2:$AF$799, MATCH('full data'!M$1, Sheet11!$A$1:$AF$1, 0), FALSE)</f>
        <v>0.625</v>
      </c>
      <c r="N264">
        <f>VLOOKUP('full data'!$A264, Sheet11!$A$2:$AF$799, MATCH('full data'!N$1, Sheet11!$A$1:$AF$1, 0), FALSE)</f>
        <v>0.8125</v>
      </c>
      <c r="O264">
        <f>VLOOKUP('full data'!$A264, Sheet11!$A$2:$AF$799, MATCH('full data'!O$1, Sheet11!$A$1:$AF$1, 0), FALSE)</f>
        <v>16.1875</v>
      </c>
      <c r="P264">
        <f>VLOOKUP('full data'!$A264, Sheet11!$A$2:$AF$799, MATCH('full data'!P$1, Sheet11!$A$1:$AF$1, 0), FALSE)</f>
        <v>1.125</v>
      </c>
      <c r="Q264">
        <f>VLOOKUP('full data'!$A264, Sheet11!$A$2:$AF$799, MATCH('full data'!Q$1, Sheet11!$A$1:$AF$1, 0), FALSE)</f>
        <v>1.4375</v>
      </c>
      <c r="R264">
        <f>VLOOKUP('full data'!$A264, Sheet11!$A$2:$AF$799, MATCH('full data'!R$1, Sheet11!$A$1:$AF$1, 0), FALSE)</f>
        <v>11</v>
      </c>
      <c r="S264">
        <f>VLOOKUP('full data'!$A264, Sheet11!$A$2:$AF$799, MATCH('full data'!S$1, Sheet11!$A$1:$AF$1, 0), FALSE)</f>
        <v>5</v>
      </c>
      <c r="T264">
        <f>VLOOKUP('full data'!$A264, Sheet11!$A$2:$AF$799, MATCH('full data'!T$1, Sheet11!$A$1:$AF$1, 0), FALSE)</f>
        <v>0</v>
      </c>
      <c r="U264">
        <f>VLOOKUP('full data'!$A264, Sheet11!$A$2:$AF$799, MATCH('full data'!U$1, Sheet11!$A$1:$AF$1, 0), FALSE)</f>
        <v>0.6875</v>
      </c>
      <c r="V264">
        <f>VLOOKUP('full data'!$A264, Sheet11!$A$2:$AF$799, MATCH('full data'!V$1, Sheet11!$A$1:$AF$1, 0), FALSE)</f>
        <v>0.42329545454545447</v>
      </c>
      <c r="W264">
        <f>VLOOKUP('full data'!$A264, Sheet11!$A$2:$AF$799, MATCH('full data'!W$1, Sheet11!$A$1:$AF$1, 0), FALSE)</f>
        <v>0.494140625</v>
      </c>
      <c r="X264" t="str">
        <f>VLOOKUP('full data'!$A264, Sheet11!$A$2:$AF$799, MATCH('full data'!X$1, Sheet11!$A$1:$AF$1, 0), FALSE)</f>
        <v>3</v>
      </c>
      <c r="Y264">
        <f>VLOOKUP('full data'!$A264, Sheet11!$A$2:$AF$799, MATCH('full data'!Y$1, Sheet11!$A$1:$AF$1, 0), FALSE)</f>
        <v>1</v>
      </c>
      <c r="Z264" t="str">
        <f>VLOOKUP('full data'!$A264, Sheet11!$A$2:$AF$799, MATCH('full data'!Z$1, Sheet11!$A$1:$AF$1, 0), FALSE)</f>
        <v>AFC North</v>
      </c>
      <c r="AA264" t="s">
        <v>891</v>
      </c>
      <c r="AB264">
        <f>VLOOKUP('full data'!$A264, Sheet11!$A$2:$AF$799, MATCH('full data'!AB$1, Sheet11!$A$1:$AF$1, 0), FALSE)</f>
        <v>0.18309859154929581</v>
      </c>
      <c r="AC264">
        <f>VLOOKUP('full data'!$A264, Sheet11!$A$2:$AF$799, MATCH('full data'!AC$1, Sheet11!$A$1:$AF$1, 0), FALSE)</f>
        <v>0.26845637583892618</v>
      </c>
      <c r="AD264" t="str">
        <f>VLOOKUP('full data'!$A264, Sheet11!$A$2:$AF$799, MATCH('full data'!AD$1, Sheet11!$A$1:$AF$1, 0), FALSE)</f>
        <v>0</v>
      </c>
      <c r="AE264" t="str">
        <f>VLOOKUP('full data'!$A264, Sheet11!$A$2:$AF$799, MATCH('full data'!AE$1, Sheet11!$A$1:$AF$1, 0), FALSE)</f>
        <v>0</v>
      </c>
      <c r="AF264">
        <f>VLOOKUP('full data'!$A264, Sheet11!$A$2:$AF$799, MATCH('full data'!AF$1, Sheet11!$A$1:$AF$1, 0), FALSE)</f>
        <v>0.1875</v>
      </c>
      <c r="AG264">
        <f>VLOOKUP('full data'!$A264, Sheet11!$A$2:$AF$799, MATCH('full data'!AG$1, Sheet11!$A$1:$AF$1, 0), FALSE)</f>
        <v>0.5</v>
      </c>
      <c r="AH264" s="3">
        <f>VLOOKUP('full data'!$A264, Sheet11!$A$2:$AF$799, MATCH('full data'!AH$1, Sheet11!$A$1:$AF$1, 0), FALSE)</f>
        <v>6.6324626679857696E-2</v>
      </c>
      <c r="AI264" s="2">
        <f t="shared" si="4"/>
        <v>0.53368420521824111</v>
      </c>
      <c r="AJ264" s="2">
        <f>AH264/SUMIFS($AH$2:$AH$799, $B$2:$B$799, B264)</f>
        <v>4.250601021111413E-2</v>
      </c>
      <c r="AK264">
        <f>IF(AJ264=_xlfn.MAXIFS($AJ$2:$AJ$799, $B$2:$B$799, B264, $AA$2:$AA$799, AA264), 1, 0)</f>
        <v>0</v>
      </c>
      <c r="AL264" s="2">
        <f>AJ264-AI264</f>
        <v>-0.49117819500712701</v>
      </c>
      <c r="AM264">
        <f>IF(AK264=AE264, 1, 0)</f>
        <v>0</v>
      </c>
    </row>
    <row r="265" spans="1:39" hidden="1" x14ac:dyDescent="0.45">
      <c r="A265" t="s">
        <v>619</v>
      </c>
      <c r="B265">
        <v>2016</v>
      </c>
      <c r="C265" t="s">
        <v>86</v>
      </c>
      <c r="D265" t="str">
        <f>VLOOKUP(C265, ids!$A$2:$B$37,2,FALSE)</f>
        <v>New York Giants</v>
      </c>
      <c r="E265">
        <f>VLOOKUP('full data'!$A265, Sheet11!$A$2:$AF$799, MATCH('full data'!E$1, Sheet11!$A$1:$AF$1, 0), FALSE)</f>
        <v>16</v>
      </c>
      <c r="F265">
        <f>VLOOKUP('full data'!$A265, Sheet11!$A$2:$AF$799, MATCH('full data'!F$1, Sheet11!$A$1:$AF$1, 0), FALSE)</f>
        <v>-0.43019516721426487</v>
      </c>
      <c r="G265">
        <f>VLOOKUP('full data'!$A265, Sheet11!$A$2:$AF$799, MATCH('full data'!G$1, Sheet11!$A$1:$AF$1, 0), FALSE)</f>
        <v>-3.8088155810168751</v>
      </c>
      <c r="H265">
        <f>VLOOKUP('full data'!$A265, Sheet11!$A$2:$AF$799, MATCH('full data'!H$1, Sheet11!$A$1:$AF$1, 0), FALSE)</f>
        <v>1.951119595417254</v>
      </c>
      <c r="I265">
        <f>VLOOKUP('full data'!$A265, Sheet11!$A$2:$AF$799, MATCH('full data'!I$1, Sheet11!$A$1:$AF$1, 0), FALSE)</f>
        <v>53.5625</v>
      </c>
      <c r="J265">
        <f>VLOOKUP('full data'!$A265, Sheet11!$A$2:$AF$799, MATCH('full data'!J$1, Sheet11!$A$1:$AF$1, 0), FALSE)</f>
        <v>0.95454545454545459</v>
      </c>
      <c r="K265">
        <f>VLOOKUP('full data'!$A265, Sheet11!$A$2:$AF$799, MATCH('full data'!K$1, Sheet11!$A$1:$AF$1, 0), FALSE)</f>
        <v>-9.25</v>
      </c>
      <c r="L265">
        <f>VLOOKUP('full data'!$A265, Sheet11!$A$2:$AF$799, MATCH('full data'!L$1, Sheet11!$A$1:$AF$1, 0), FALSE)</f>
        <v>1</v>
      </c>
      <c r="M265">
        <f>VLOOKUP('full data'!$A265, Sheet11!$A$2:$AF$799, MATCH('full data'!M$1, Sheet11!$A$1:$AF$1, 0), FALSE)</f>
        <v>0.5</v>
      </c>
      <c r="N265">
        <f>VLOOKUP('full data'!$A265, Sheet11!$A$2:$AF$799, MATCH('full data'!N$1, Sheet11!$A$1:$AF$1, 0), FALSE)</f>
        <v>1.0625</v>
      </c>
      <c r="O265">
        <f>VLOOKUP('full data'!$A265, Sheet11!$A$2:$AF$799, MATCH('full data'!O$1, Sheet11!$A$1:$AF$1, 0), FALSE)</f>
        <v>15.125</v>
      </c>
      <c r="P265">
        <f>VLOOKUP('full data'!$A265, Sheet11!$A$2:$AF$799, MATCH('full data'!P$1, Sheet11!$A$1:$AF$1, 0), FALSE)</f>
        <v>1.3125</v>
      </c>
      <c r="Q265">
        <f>VLOOKUP('full data'!$A265, Sheet11!$A$2:$AF$799, MATCH('full data'!Q$1, Sheet11!$A$1:$AF$1, 0), FALSE)</f>
        <v>1.5625</v>
      </c>
      <c r="R265">
        <f>VLOOKUP('full data'!$A265, Sheet11!$A$2:$AF$799, MATCH('full data'!R$1, Sheet11!$A$1:$AF$1, 0), FALSE)</f>
        <v>11</v>
      </c>
      <c r="S265">
        <f>VLOOKUP('full data'!$A265, Sheet11!$A$2:$AF$799, MATCH('full data'!S$1, Sheet11!$A$1:$AF$1, 0), FALSE)</f>
        <v>5</v>
      </c>
      <c r="T265">
        <f>VLOOKUP('full data'!$A265, Sheet11!$A$2:$AF$799, MATCH('full data'!T$1, Sheet11!$A$1:$AF$1, 0), FALSE)</f>
        <v>0</v>
      </c>
      <c r="U265">
        <f>VLOOKUP('full data'!$A265, Sheet11!$A$2:$AF$799, MATCH('full data'!U$1, Sheet11!$A$1:$AF$1, 0), FALSE)</f>
        <v>0.6875</v>
      </c>
      <c r="V265">
        <f>VLOOKUP('full data'!$A265, Sheet11!$A$2:$AF$799, MATCH('full data'!V$1, Sheet11!$A$1:$AF$1, 0), FALSE)</f>
        <v>0.45454545454545447</v>
      </c>
      <c r="W265">
        <f>VLOOKUP('full data'!$A265, Sheet11!$A$2:$AF$799, MATCH('full data'!W$1, Sheet11!$A$1:$AF$1, 0), FALSE)</f>
        <v>0.486328125</v>
      </c>
      <c r="X265" t="str">
        <f>VLOOKUP('full data'!$A265, Sheet11!$A$2:$AF$799, MATCH('full data'!X$1, Sheet11!$A$1:$AF$1, 0), FALSE)</f>
        <v>5</v>
      </c>
      <c r="Y265">
        <f>VLOOKUP('full data'!$A265, Sheet11!$A$2:$AF$799, MATCH('full data'!Y$1, Sheet11!$A$1:$AF$1, 0), FALSE)</f>
        <v>2</v>
      </c>
      <c r="Z265" t="str">
        <f>VLOOKUP('full data'!$A265, Sheet11!$A$2:$AF$799, MATCH('full data'!Z$1, Sheet11!$A$1:$AF$1, 0), FALSE)</f>
        <v>NFC East</v>
      </c>
      <c r="AA265" t="s">
        <v>892</v>
      </c>
      <c r="AB265">
        <f>VLOOKUP('full data'!$A265, Sheet11!$A$2:$AF$799, MATCH('full data'!AB$1, Sheet11!$A$1:$AF$1, 0), FALSE)</f>
        <v>0.20370370370370369</v>
      </c>
      <c r="AC265">
        <f>VLOOKUP('full data'!$A265, Sheet11!$A$2:$AF$799, MATCH('full data'!AC$1, Sheet11!$A$1:$AF$1, 0), FALSE)</f>
        <v>0.17241379310344829</v>
      </c>
      <c r="AD265" t="str">
        <f>VLOOKUP('full data'!$A265, Sheet11!$A$2:$AF$799, MATCH('full data'!AD$1, Sheet11!$A$1:$AF$1, 0), FALSE)</f>
        <v>0</v>
      </c>
      <c r="AE265" t="str">
        <f>VLOOKUP('full data'!$A265, Sheet11!$A$2:$AF$799, MATCH('full data'!AE$1, Sheet11!$A$1:$AF$1, 0), FALSE)</f>
        <v>0</v>
      </c>
      <c r="AF265">
        <f>VLOOKUP('full data'!$A265, Sheet11!$A$2:$AF$799, MATCH('full data'!AF$1, Sheet11!$A$1:$AF$1, 0), FALSE)</f>
        <v>0.3125</v>
      </c>
      <c r="AG265">
        <f>VLOOKUP('full data'!$A265, Sheet11!$A$2:$AF$799, MATCH('full data'!AG$1, Sheet11!$A$1:$AF$1, 0), FALSE)</f>
        <v>0.5</v>
      </c>
      <c r="AH265" s="3">
        <f>VLOOKUP('full data'!$A265, Sheet11!$A$2:$AF$799, MATCH('full data'!AH$1, Sheet11!$A$1:$AF$1, 0), FALSE)</f>
        <v>6.3126783147764681E-2</v>
      </c>
      <c r="AI265" s="2">
        <f t="shared" si="4"/>
        <v>0.23095444794265929</v>
      </c>
      <c r="AJ265" s="2">
        <f>AH265/SUMIFS($AH$2:$AH$799, $B$2:$B$799, B265)</f>
        <v>4.0456581867027108E-2</v>
      </c>
      <c r="AK265">
        <f>IF(AJ265=_xlfn.MAXIFS($AJ$2:$AJ$799, $B$2:$B$799, B265, $AA$2:$AA$799, AA265), 1, 0)</f>
        <v>0</v>
      </c>
      <c r="AL265" s="2">
        <f>AJ265-AI265</f>
        <v>-0.19049786607563218</v>
      </c>
      <c r="AM265">
        <f>IF(AK265=AE265, 1, 0)</f>
        <v>0</v>
      </c>
    </row>
    <row r="266" spans="1:39" hidden="1" x14ac:dyDescent="0.45">
      <c r="A266" t="s">
        <v>607</v>
      </c>
      <c r="B266">
        <v>2016</v>
      </c>
      <c r="C266" t="s">
        <v>66</v>
      </c>
      <c r="D266" t="str">
        <f>VLOOKUP(C266, ids!$A$2:$B$37,2,FALSE)</f>
        <v>Green Bay Packers</v>
      </c>
      <c r="E266">
        <f>VLOOKUP('full data'!$A266, Sheet11!$A$2:$AF$799, MATCH('full data'!E$1, Sheet11!$A$1:$AF$1, 0), FALSE)</f>
        <v>16</v>
      </c>
      <c r="F266">
        <f>VLOOKUP('full data'!$A266, Sheet11!$A$2:$AF$799, MATCH('full data'!F$1, Sheet11!$A$1:$AF$1, 0), FALSE)</f>
        <v>7.7705822870935499</v>
      </c>
      <c r="G266">
        <f>VLOOKUP('full data'!$A266, Sheet11!$A$2:$AF$799, MATCH('full data'!G$1, Sheet11!$A$1:$AF$1, 0), FALSE)</f>
        <v>-0.31641855930157259</v>
      </c>
      <c r="H266">
        <f>VLOOKUP('full data'!$A266, Sheet11!$A$2:$AF$799, MATCH('full data'!H$1, Sheet11!$A$1:$AF$1, 0), FALSE)</f>
        <v>11.37433949695729</v>
      </c>
      <c r="I266">
        <f>VLOOKUP('full data'!$A266, Sheet11!$A$2:$AF$799, MATCH('full data'!I$1, Sheet11!$A$1:$AF$1, 0), FALSE)</f>
        <v>51.6875</v>
      </c>
      <c r="J266">
        <f>VLOOKUP('full data'!$A266, Sheet11!$A$2:$AF$799, MATCH('full data'!J$1, Sheet11!$A$1:$AF$1, 0), FALSE)</f>
        <v>0.8666666666666667</v>
      </c>
      <c r="K266">
        <f>VLOOKUP('full data'!$A266, Sheet11!$A$2:$AF$799, MATCH('full data'!K$1, Sheet11!$A$1:$AF$1, 0), FALSE)</f>
        <v>-15.375</v>
      </c>
      <c r="L266">
        <f>VLOOKUP('full data'!$A266, Sheet11!$A$2:$AF$799, MATCH('full data'!L$1, Sheet11!$A$1:$AF$1, 0), FALSE)</f>
        <v>0.5</v>
      </c>
      <c r="M266">
        <f>VLOOKUP('full data'!$A266, Sheet11!$A$2:$AF$799, MATCH('full data'!M$1, Sheet11!$A$1:$AF$1, 0), FALSE)</f>
        <v>0.5</v>
      </c>
      <c r="N266">
        <f>VLOOKUP('full data'!$A266, Sheet11!$A$2:$AF$799, MATCH('full data'!N$1, Sheet11!$A$1:$AF$1, 0), FALSE)</f>
        <v>1.0625</v>
      </c>
      <c r="O266">
        <f>VLOOKUP('full data'!$A266, Sheet11!$A$2:$AF$799, MATCH('full data'!O$1, Sheet11!$A$1:$AF$1, 0), FALSE)</f>
        <v>17.8125</v>
      </c>
      <c r="P266">
        <f>VLOOKUP('full data'!$A266, Sheet11!$A$2:$AF$799, MATCH('full data'!P$1, Sheet11!$A$1:$AF$1, 0), FALSE)</f>
        <v>0.8125</v>
      </c>
      <c r="Q266">
        <f>VLOOKUP('full data'!$A266, Sheet11!$A$2:$AF$799, MATCH('full data'!Q$1, Sheet11!$A$1:$AF$1, 0), FALSE)</f>
        <v>1.5625</v>
      </c>
      <c r="R266">
        <f>VLOOKUP('full data'!$A266, Sheet11!$A$2:$AF$799, MATCH('full data'!R$1, Sheet11!$A$1:$AF$1, 0), FALSE)</f>
        <v>10</v>
      </c>
      <c r="S266">
        <f>VLOOKUP('full data'!$A266, Sheet11!$A$2:$AF$799, MATCH('full data'!S$1, Sheet11!$A$1:$AF$1, 0), FALSE)</f>
        <v>6</v>
      </c>
      <c r="T266">
        <f>VLOOKUP('full data'!$A266, Sheet11!$A$2:$AF$799, MATCH('full data'!T$1, Sheet11!$A$1:$AF$1, 0), FALSE)</f>
        <v>0</v>
      </c>
      <c r="U266">
        <f>VLOOKUP('full data'!$A266, Sheet11!$A$2:$AF$799, MATCH('full data'!U$1, Sheet11!$A$1:$AF$1, 0), FALSE)</f>
        <v>0.625</v>
      </c>
      <c r="V266">
        <f>VLOOKUP('full data'!$A266, Sheet11!$A$2:$AF$799, MATCH('full data'!V$1, Sheet11!$A$1:$AF$1, 0), FALSE)</f>
        <v>0.453125</v>
      </c>
      <c r="W266">
        <f>VLOOKUP('full data'!$A266, Sheet11!$A$2:$AF$799, MATCH('full data'!W$1, Sheet11!$A$1:$AF$1, 0), FALSE)</f>
        <v>0.5078125</v>
      </c>
      <c r="X266" t="str">
        <f>VLOOKUP('full data'!$A266, Sheet11!$A$2:$AF$799, MATCH('full data'!X$1, Sheet11!$A$1:$AF$1, 0), FALSE)</f>
        <v>4</v>
      </c>
      <c r="Y266">
        <f>VLOOKUP('full data'!$A266, Sheet11!$A$2:$AF$799, MATCH('full data'!Y$1, Sheet11!$A$1:$AF$1, 0), FALSE)</f>
        <v>1</v>
      </c>
      <c r="Z266" t="str">
        <f>VLOOKUP('full data'!$A266, Sheet11!$A$2:$AF$799, MATCH('full data'!Z$1, Sheet11!$A$1:$AF$1, 0), FALSE)</f>
        <v>NFC North</v>
      </c>
      <c r="AA266" t="s">
        <v>892</v>
      </c>
      <c r="AB266">
        <f>VLOOKUP('full data'!$A266, Sheet11!$A$2:$AF$799, MATCH('full data'!AB$1, Sheet11!$A$1:$AF$1, 0), FALSE)</f>
        <v>0.203125</v>
      </c>
      <c r="AC266">
        <f>VLOOKUP('full data'!$A266, Sheet11!$A$2:$AF$799, MATCH('full data'!AC$1, Sheet11!$A$1:$AF$1, 0), FALSE)</f>
        <v>0.22950819672131151</v>
      </c>
      <c r="AD266" t="str">
        <f>VLOOKUP('full data'!$A266, Sheet11!$A$2:$AF$799, MATCH('full data'!AD$1, Sheet11!$A$1:$AF$1, 0), FALSE)</f>
        <v>0</v>
      </c>
      <c r="AE266" t="str">
        <f>VLOOKUP('full data'!$A266, Sheet11!$A$2:$AF$799, MATCH('full data'!AE$1, Sheet11!$A$1:$AF$1, 0), FALSE)</f>
        <v>0</v>
      </c>
      <c r="AF266">
        <f>VLOOKUP('full data'!$A266, Sheet11!$A$2:$AF$799, MATCH('full data'!AF$1, Sheet11!$A$1:$AF$1, 0), FALSE)</f>
        <v>0.3125</v>
      </c>
      <c r="AG266">
        <f>VLOOKUP('full data'!$A266, Sheet11!$A$2:$AF$799, MATCH('full data'!AG$1, Sheet11!$A$1:$AF$1, 0), FALSE)</f>
        <v>0.5</v>
      </c>
      <c r="AH266" s="3">
        <f>VLOOKUP('full data'!$A266, Sheet11!$A$2:$AF$799, MATCH('full data'!AH$1, Sheet11!$A$1:$AF$1, 0), FALSE)</f>
        <v>5.1601139317595822E-2</v>
      </c>
      <c r="AI266" s="2">
        <f t="shared" si="4"/>
        <v>0.23095444794265929</v>
      </c>
      <c r="AJ266" s="2">
        <f>AH266/SUMIFS($AH$2:$AH$799, $B$2:$B$799, B266)</f>
        <v>3.3070047500244094E-2</v>
      </c>
      <c r="AK266">
        <f>IF(AJ266=_xlfn.MAXIFS($AJ$2:$AJ$799, $B$2:$B$799, B266, $AA$2:$AA$799, AA266), 1, 0)</f>
        <v>0</v>
      </c>
      <c r="AL266" s="2">
        <f>AJ266-AI266</f>
        <v>-0.1978844004424152</v>
      </c>
      <c r="AM266">
        <f>IF(AK266=AE266, 1, 0)</f>
        <v>0</v>
      </c>
    </row>
    <row r="267" spans="1:39" hidden="1" x14ac:dyDescent="0.45">
      <c r="A267" t="s">
        <v>615</v>
      </c>
      <c r="B267">
        <v>2016</v>
      </c>
      <c r="C267" t="s">
        <v>76</v>
      </c>
      <c r="D267" t="str">
        <f>VLOOKUP(C267, ids!$A$2:$B$37,2,FALSE)</f>
        <v>Miami Dolphins</v>
      </c>
      <c r="E267">
        <f>VLOOKUP('full data'!$A267, Sheet11!$A$2:$AF$799, MATCH('full data'!E$1, Sheet11!$A$1:$AF$1, 0), FALSE)</f>
        <v>16</v>
      </c>
      <c r="F267">
        <f>VLOOKUP('full data'!$A267, Sheet11!$A$2:$AF$799, MATCH('full data'!F$1, Sheet11!$A$1:$AF$1, 0), FALSE)</f>
        <v>2.5034955230069751</v>
      </c>
      <c r="G267">
        <f>VLOOKUP('full data'!$A267, Sheet11!$A$2:$AF$799, MATCH('full data'!G$1, Sheet11!$A$1:$AF$1, 0), FALSE)</f>
        <v>-1.596073609743881</v>
      </c>
      <c r="H267">
        <f>VLOOKUP('full data'!$A267, Sheet11!$A$2:$AF$799, MATCH('full data'!H$1, Sheet11!$A$1:$AF$1, 0), FALSE)</f>
        <v>5.0838177011861916</v>
      </c>
      <c r="I267">
        <f>VLOOKUP('full data'!$A267, Sheet11!$A$2:$AF$799, MATCH('full data'!I$1, Sheet11!$A$1:$AF$1, 0), FALSE)</f>
        <v>71.3125</v>
      </c>
      <c r="J267">
        <f>VLOOKUP('full data'!$A267, Sheet11!$A$2:$AF$799, MATCH('full data'!J$1, Sheet11!$A$1:$AF$1, 0), FALSE)</f>
        <v>0.76190476190476186</v>
      </c>
      <c r="K267">
        <f>VLOOKUP('full data'!$A267, Sheet11!$A$2:$AF$799, MATCH('full data'!K$1, Sheet11!$A$1:$AF$1, 0), FALSE)</f>
        <v>-13.5</v>
      </c>
      <c r="L267">
        <f>VLOOKUP('full data'!$A267, Sheet11!$A$2:$AF$799, MATCH('full data'!L$1, Sheet11!$A$1:$AF$1, 0), FALSE)</f>
        <v>0.9375</v>
      </c>
      <c r="M267">
        <f>VLOOKUP('full data'!$A267, Sheet11!$A$2:$AF$799, MATCH('full data'!M$1, Sheet11!$A$1:$AF$1, 0), FALSE)</f>
        <v>0.5625</v>
      </c>
      <c r="N267">
        <f>VLOOKUP('full data'!$A267, Sheet11!$A$2:$AF$799, MATCH('full data'!N$1, Sheet11!$A$1:$AF$1, 0), FALSE)</f>
        <v>1</v>
      </c>
      <c r="O267">
        <f>VLOOKUP('full data'!$A267, Sheet11!$A$2:$AF$799, MATCH('full data'!O$1, Sheet11!$A$1:$AF$1, 0), FALSE)</f>
        <v>13.75</v>
      </c>
      <c r="P267">
        <f>VLOOKUP('full data'!$A267, Sheet11!$A$2:$AF$799, MATCH('full data'!P$1, Sheet11!$A$1:$AF$1, 0), FALSE)</f>
        <v>1.1875</v>
      </c>
      <c r="Q267">
        <f>VLOOKUP('full data'!$A267, Sheet11!$A$2:$AF$799, MATCH('full data'!Q$1, Sheet11!$A$1:$AF$1, 0), FALSE)</f>
        <v>1.5625</v>
      </c>
      <c r="R267">
        <f>VLOOKUP('full data'!$A267, Sheet11!$A$2:$AF$799, MATCH('full data'!R$1, Sheet11!$A$1:$AF$1, 0), FALSE)</f>
        <v>10</v>
      </c>
      <c r="S267">
        <f>VLOOKUP('full data'!$A267, Sheet11!$A$2:$AF$799, MATCH('full data'!S$1, Sheet11!$A$1:$AF$1, 0), FALSE)</f>
        <v>6</v>
      </c>
      <c r="T267">
        <f>VLOOKUP('full data'!$A267, Sheet11!$A$2:$AF$799, MATCH('full data'!T$1, Sheet11!$A$1:$AF$1, 0), FALSE)</f>
        <v>0</v>
      </c>
      <c r="U267">
        <f>VLOOKUP('full data'!$A267, Sheet11!$A$2:$AF$799, MATCH('full data'!U$1, Sheet11!$A$1:$AF$1, 0), FALSE)</f>
        <v>0.625</v>
      </c>
      <c r="V267">
        <f>VLOOKUP('full data'!$A267, Sheet11!$A$2:$AF$799, MATCH('full data'!V$1, Sheet11!$A$1:$AF$1, 0), FALSE)</f>
        <v>0.34062500000000001</v>
      </c>
      <c r="W267">
        <f>VLOOKUP('full data'!$A267, Sheet11!$A$2:$AF$799, MATCH('full data'!W$1, Sheet11!$A$1:$AF$1, 0), FALSE)</f>
        <v>0.455078125</v>
      </c>
      <c r="X267" t="str">
        <f>VLOOKUP('full data'!$A267, Sheet11!$A$2:$AF$799, MATCH('full data'!X$1, Sheet11!$A$1:$AF$1, 0), FALSE)</f>
        <v>6</v>
      </c>
      <c r="Y267">
        <f>VLOOKUP('full data'!$A267, Sheet11!$A$2:$AF$799, MATCH('full data'!Y$1, Sheet11!$A$1:$AF$1, 0), FALSE)</f>
        <v>2</v>
      </c>
      <c r="Z267" t="str">
        <f>VLOOKUP('full data'!$A267, Sheet11!$A$2:$AF$799, MATCH('full data'!Z$1, Sheet11!$A$1:$AF$1, 0), FALSE)</f>
        <v>AFC East</v>
      </c>
      <c r="AA267" t="s">
        <v>891</v>
      </c>
      <c r="AB267">
        <f>VLOOKUP('full data'!$A267, Sheet11!$A$2:$AF$799, MATCH('full data'!AB$1, Sheet11!$A$1:$AF$1, 0), FALSE)</f>
        <v>0.25490196078431371</v>
      </c>
      <c r="AC267">
        <f>VLOOKUP('full data'!$A267, Sheet11!$A$2:$AF$799, MATCH('full data'!AC$1, Sheet11!$A$1:$AF$1, 0), FALSE)</f>
        <v>0.23076923076923081</v>
      </c>
      <c r="AD267" t="str">
        <f>VLOOKUP('full data'!$A267, Sheet11!$A$2:$AF$799, MATCH('full data'!AD$1, Sheet11!$A$1:$AF$1, 0), FALSE)</f>
        <v>0</v>
      </c>
      <c r="AE267" t="str">
        <f>VLOOKUP('full data'!$A267, Sheet11!$A$2:$AF$799, MATCH('full data'!AE$1, Sheet11!$A$1:$AF$1, 0), FALSE)</f>
        <v>0</v>
      </c>
      <c r="AF267">
        <f>VLOOKUP('full data'!$A267, Sheet11!$A$2:$AF$799, MATCH('full data'!AF$1, Sheet11!$A$1:$AF$1, 0), FALSE)</f>
        <v>0.25</v>
      </c>
      <c r="AG267">
        <f>VLOOKUP('full data'!$A267, Sheet11!$A$2:$AF$799, MATCH('full data'!AG$1, Sheet11!$A$1:$AF$1, 0), FALSE)</f>
        <v>0.5</v>
      </c>
      <c r="AH267" s="3">
        <f>VLOOKUP('full data'!$A267, Sheet11!$A$2:$AF$799, MATCH('full data'!AH$1, Sheet11!$A$1:$AF$1, 0), FALSE)</f>
        <v>4.8802942416415203E-2</v>
      </c>
      <c r="AI267" s="2">
        <f t="shared" si="4"/>
        <v>0.53368420521824111</v>
      </c>
      <c r="AJ267" s="2">
        <f>AH267/SUMIFS($AH$2:$AH$799, $B$2:$B$799, B267)</f>
        <v>3.127674398677837E-2</v>
      </c>
      <c r="AK267">
        <f>IF(AJ267=_xlfn.MAXIFS($AJ$2:$AJ$799, $B$2:$B$799, B267, $AA$2:$AA$799, AA267), 1, 0)</f>
        <v>0</v>
      </c>
      <c r="AL267" s="2">
        <f>AJ267-AI267</f>
        <v>-0.50240746123146274</v>
      </c>
      <c r="AM267">
        <f>IF(AK267=AE267, 1, 0)</f>
        <v>0</v>
      </c>
    </row>
    <row r="268" spans="1:39" hidden="1" x14ac:dyDescent="0.45">
      <c r="A268" t="s">
        <v>614</v>
      </c>
      <c r="B268">
        <v>2016</v>
      </c>
      <c r="C268" t="s">
        <v>230</v>
      </c>
      <c r="D268" t="str">
        <f>VLOOKUP(C268, ids!$A$2:$B$37,2,FALSE)</f>
        <v>Las Vegas Raiders</v>
      </c>
      <c r="E268">
        <f>VLOOKUP('full data'!$A268, Sheet11!$A$2:$AF$799, MATCH('full data'!E$1, Sheet11!$A$1:$AF$1, 0), FALSE)</f>
        <v>16</v>
      </c>
      <c r="F268">
        <f>VLOOKUP('full data'!$A268, Sheet11!$A$2:$AF$799, MATCH('full data'!F$1, Sheet11!$A$1:$AF$1, 0), FALSE)</f>
        <v>3.709831485206323</v>
      </c>
      <c r="G268">
        <f>VLOOKUP('full data'!$A268, Sheet11!$A$2:$AF$799, MATCH('full data'!G$1, Sheet11!$A$1:$AF$1, 0), FALSE)</f>
        <v>-2.093335035923686</v>
      </c>
      <c r="H268">
        <f>VLOOKUP('full data'!$A268, Sheet11!$A$2:$AF$799, MATCH('full data'!H$1, Sheet11!$A$1:$AF$1, 0), FALSE)</f>
        <v>6.5514516239069911</v>
      </c>
      <c r="I268">
        <f>VLOOKUP('full data'!$A268, Sheet11!$A$2:$AF$799, MATCH('full data'!I$1, Sheet11!$A$1:$AF$1, 0), FALSE)</f>
        <v>78.1875</v>
      </c>
      <c r="J268">
        <f>VLOOKUP('full data'!$A268, Sheet11!$A$2:$AF$799, MATCH('full data'!J$1, Sheet11!$A$1:$AF$1, 0), FALSE)</f>
        <v>0.82857142857142863</v>
      </c>
      <c r="K268">
        <f>VLOOKUP('full data'!$A268, Sheet11!$A$2:$AF$799, MATCH('full data'!K$1, Sheet11!$A$1:$AF$1, 0), FALSE)</f>
        <v>-5.375</v>
      </c>
      <c r="L268">
        <f>VLOOKUP('full data'!$A268, Sheet11!$A$2:$AF$799, MATCH('full data'!L$1, Sheet11!$A$1:$AF$1, 0), FALSE)</f>
        <v>0.4375</v>
      </c>
      <c r="M268">
        <f>VLOOKUP('full data'!$A268, Sheet11!$A$2:$AF$799, MATCH('full data'!M$1, Sheet11!$A$1:$AF$1, 0), FALSE)</f>
        <v>0.875</v>
      </c>
      <c r="N268">
        <f>VLOOKUP('full data'!$A268, Sheet11!$A$2:$AF$799, MATCH('full data'!N$1, Sheet11!$A$1:$AF$1, 0), FALSE)</f>
        <v>1</v>
      </c>
      <c r="O268">
        <f>VLOOKUP('full data'!$A268, Sheet11!$A$2:$AF$799, MATCH('full data'!O$1, Sheet11!$A$1:$AF$1, 0), FALSE)</f>
        <v>9.1875</v>
      </c>
      <c r="P268">
        <f>VLOOKUP('full data'!$A268, Sheet11!$A$2:$AF$799, MATCH('full data'!P$1, Sheet11!$A$1:$AF$1, 0), FALSE)</f>
        <v>0.875</v>
      </c>
      <c r="Q268">
        <f>VLOOKUP('full data'!$A268, Sheet11!$A$2:$AF$799, MATCH('full data'!Q$1, Sheet11!$A$1:$AF$1, 0), FALSE)</f>
        <v>1.875</v>
      </c>
      <c r="R268">
        <f>VLOOKUP('full data'!$A268, Sheet11!$A$2:$AF$799, MATCH('full data'!R$1, Sheet11!$A$1:$AF$1, 0), FALSE)</f>
        <v>12</v>
      </c>
      <c r="S268">
        <f>VLOOKUP('full data'!$A268, Sheet11!$A$2:$AF$799, MATCH('full data'!S$1, Sheet11!$A$1:$AF$1, 0), FALSE)</f>
        <v>4</v>
      </c>
      <c r="T268">
        <f>VLOOKUP('full data'!$A268, Sheet11!$A$2:$AF$799, MATCH('full data'!T$1, Sheet11!$A$1:$AF$1, 0), FALSE)</f>
        <v>0</v>
      </c>
      <c r="U268">
        <f>VLOOKUP('full data'!$A268, Sheet11!$A$2:$AF$799, MATCH('full data'!U$1, Sheet11!$A$1:$AF$1, 0), FALSE)</f>
        <v>0.75</v>
      </c>
      <c r="V268">
        <f>VLOOKUP('full data'!$A268, Sheet11!$A$2:$AF$799, MATCH('full data'!V$1, Sheet11!$A$1:$AF$1, 0), FALSE)</f>
        <v>0.4427083</v>
      </c>
      <c r="W268">
        <f>VLOOKUP('full data'!$A268, Sheet11!$A$2:$AF$799, MATCH('full data'!W$1, Sheet11!$A$1:$AF$1, 0), FALSE)</f>
        <v>0.50390619999999997</v>
      </c>
      <c r="X268" t="str">
        <f>VLOOKUP('full data'!$A268, Sheet11!$A$2:$AF$799, MATCH('full data'!X$1, Sheet11!$A$1:$AF$1, 0), FALSE)</f>
        <v>5</v>
      </c>
      <c r="Y268">
        <f>VLOOKUP('full data'!$A268, Sheet11!$A$2:$AF$799, MATCH('full data'!Y$1, Sheet11!$A$1:$AF$1, 0), FALSE)</f>
        <v>2</v>
      </c>
      <c r="Z268" t="str">
        <f>VLOOKUP('full data'!$A268, Sheet11!$A$2:$AF$799, MATCH('full data'!Z$1, Sheet11!$A$1:$AF$1, 0), FALSE)</f>
        <v>AFC West</v>
      </c>
      <c r="AA268" t="s">
        <v>891</v>
      </c>
      <c r="AB268">
        <f>VLOOKUP('full data'!$A268, Sheet11!$A$2:$AF$799, MATCH('full data'!AB$1, Sheet11!$A$1:$AF$1, 0), FALSE)</f>
        <v>0.1153846153846154</v>
      </c>
      <c r="AC268">
        <f>VLOOKUP('full data'!$A268, Sheet11!$A$2:$AF$799, MATCH('full data'!AC$1, Sheet11!$A$1:$AF$1, 0), FALSE)</f>
        <v>0.2068965517241379</v>
      </c>
      <c r="AD268" t="str">
        <f>VLOOKUP('full data'!$A268, Sheet11!$A$2:$AF$799, MATCH('full data'!AD$1, Sheet11!$A$1:$AF$1, 0), FALSE)</f>
        <v>0</v>
      </c>
      <c r="AE268" t="str">
        <f>VLOOKUP('full data'!$A268, Sheet11!$A$2:$AF$799, MATCH('full data'!AE$1, Sheet11!$A$1:$AF$1, 0), FALSE)</f>
        <v>0</v>
      </c>
      <c r="AF268">
        <f>VLOOKUP('full data'!$A268, Sheet11!$A$2:$AF$799, MATCH('full data'!AF$1, Sheet11!$A$1:$AF$1, 0), FALSE)</f>
        <v>0.4375</v>
      </c>
      <c r="AG268">
        <f>VLOOKUP('full data'!$A268, Sheet11!$A$2:$AF$799, MATCH('full data'!AG$1, Sheet11!$A$1:$AF$1, 0), FALSE)</f>
        <v>0.5</v>
      </c>
      <c r="AH268" s="3">
        <f>VLOOKUP('full data'!$A268, Sheet11!$A$2:$AF$799, MATCH('full data'!AH$1, Sheet11!$A$1:$AF$1, 0), FALSE)</f>
        <v>3.9950558231226042E-2</v>
      </c>
      <c r="AI268" s="2">
        <f t="shared" si="4"/>
        <v>0.53368420521824111</v>
      </c>
      <c r="AJ268" s="2">
        <f>AH268/SUMIFS($AH$2:$AH$799, $B$2:$B$799, B268)</f>
        <v>2.5603443564227647E-2</v>
      </c>
      <c r="AK268">
        <f>IF(AJ268=_xlfn.MAXIFS($AJ$2:$AJ$799, $B$2:$B$799, B268, $AA$2:$AA$799, AA268), 1, 0)</f>
        <v>0</v>
      </c>
      <c r="AL268" s="2">
        <f>AJ268-AI268</f>
        <v>-0.5080807616540135</v>
      </c>
      <c r="AM268">
        <f>IF(AK268=AE268, 1, 0)</f>
        <v>0</v>
      </c>
    </row>
    <row r="269" spans="1:39" hidden="1" x14ac:dyDescent="0.45">
      <c r="A269" t="s">
        <v>605</v>
      </c>
      <c r="B269">
        <v>2016</v>
      </c>
      <c r="C269" t="s">
        <v>60</v>
      </c>
      <c r="D269" t="str">
        <f>VLOOKUP(C269, ids!$A$2:$B$37,2,FALSE)</f>
        <v>Denver Broncos</v>
      </c>
      <c r="E269">
        <f>VLOOKUP('full data'!$A269, Sheet11!$A$2:$AF$799, MATCH('full data'!E$1, Sheet11!$A$1:$AF$1, 0), FALSE)</f>
        <v>16</v>
      </c>
      <c r="F269">
        <f>VLOOKUP('full data'!$A269, Sheet11!$A$2:$AF$799, MATCH('full data'!F$1, Sheet11!$A$1:$AF$1, 0), FALSE)</f>
        <v>0.97042435837891561</v>
      </c>
      <c r="G269">
        <f>VLOOKUP('full data'!$A269, Sheet11!$A$2:$AF$799, MATCH('full data'!G$1, Sheet11!$A$1:$AF$1, 0), FALSE)</f>
        <v>-4.2095348830974197</v>
      </c>
      <c r="H269">
        <f>VLOOKUP('full data'!$A269, Sheet11!$A$2:$AF$799, MATCH('full data'!H$1, Sheet11!$A$1:$AF$1, 0), FALSE)</f>
        <v>3.726356702898213</v>
      </c>
      <c r="I269">
        <f>VLOOKUP('full data'!$A269, Sheet11!$A$2:$AF$799, MATCH('full data'!I$1, Sheet11!$A$1:$AF$1, 0), FALSE)</f>
        <v>61.5625</v>
      </c>
      <c r="J269">
        <f>VLOOKUP('full data'!$A269, Sheet11!$A$2:$AF$799, MATCH('full data'!J$1, Sheet11!$A$1:$AF$1, 0), FALSE)</f>
        <v>0.8529411764705882</v>
      </c>
      <c r="K269">
        <f>VLOOKUP('full data'!$A269, Sheet11!$A$2:$AF$799, MATCH('full data'!K$1, Sheet11!$A$1:$AF$1, 0), FALSE)</f>
        <v>-14.3125</v>
      </c>
      <c r="L269">
        <f>VLOOKUP('full data'!$A269, Sheet11!$A$2:$AF$799, MATCH('full data'!L$1, Sheet11!$A$1:$AF$1, 0), FALSE)</f>
        <v>0.6875</v>
      </c>
      <c r="M269">
        <f>VLOOKUP('full data'!$A269, Sheet11!$A$2:$AF$799, MATCH('full data'!M$1, Sheet11!$A$1:$AF$1, 0), FALSE)</f>
        <v>0.8125</v>
      </c>
      <c r="N269">
        <f>VLOOKUP('full data'!$A269, Sheet11!$A$2:$AF$799, MATCH('full data'!N$1, Sheet11!$A$1:$AF$1, 0), FALSE)</f>
        <v>0.875</v>
      </c>
      <c r="O269">
        <f>VLOOKUP('full data'!$A269, Sheet11!$A$2:$AF$799, MATCH('full data'!O$1, Sheet11!$A$1:$AF$1, 0), FALSE)</f>
        <v>14.25</v>
      </c>
      <c r="P269">
        <f>VLOOKUP('full data'!$A269, Sheet11!$A$2:$AF$799, MATCH('full data'!P$1, Sheet11!$A$1:$AF$1, 0), FALSE)</f>
        <v>0.9375</v>
      </c>
      <c r="Q269">
        <f>VLOOKUP('full data'!$A269, Sheet11!$A$2:$AF$799, MATCH('full data'!Q$1, Sheet11!$A$1:$AF$1, 0), FALSE)</f>
        <v>1.6875</v>
      </c>
      <c r="R269">
        <f>VLOOKUP('full data'!$A269, Sheet11!$A$2:$AF$799, MATCH('full data'!R$1, Sheet11!$A$1:$AF$1, 0), FALSE)</f>
        <v>9</v>
      </c>
      <c r="S269">
        <f>VLOOKUP('full data'!$A269, Sheet11!$A$2:$AF$799, MATCH('full data'!S$1, Sheet11!$A$1:$AF$1, 0), FALSE)</f>
        <v>7</v>
      </c>
      <c r="T269">
        <f>VLOOKUP('full data'!$A269, Sheet11!$A$2:$AF$799, MATCH('full data'!T$1, Sheet11!$A$1:$AF$1, 0), FALSE)</f>
        <v>0</v>
      </c>
      <c r="U269">
        <f>VLOOKUP('full data'!$A269, Sheet11!$A$2:$AF$799, MATCH('full data'!U$1, Sheet11!$A$1:$AF$1, 0), FALSE)</f>
        <v>0.5625</v>
      </c>
      <c r="V269">
        <f>VLOOKUP('full data'!$A269, Sheet11!$A$2:$AF$799, MATCH('full data'!V$1, Sheet11!$A$1:$AF$1, 0), FALSE)</f>
        <v>0.4548611111111111</v>
      </c>
      <c r="W269">
        <f>VLOOKUP('full data'!$A269, Sheet11!$A$2:$AF$799, MATCH('full data'!W$1, Sheet11!$A$1:$AF$1, 0), FALSE)</f>
        <v>0.548828125</v>
      </c>
      <c r="X269" t="str">
        <f>VLOOKUP('full data'!$A269, Sheet11!$A$2:$AF$799, MATCH('full data'!X$1, Sheet11!$A$1:$AF$1, 0), FALSE)</f>
        <v>0</v>
      </c>
      <c r="Y269">
        <f>VLOOKUP('full data'!$A269, Sheet11!$A$2:$AF$799, MATCH('full data'!Y$1, Sheet11!$A$1:$AF$1, 0), FALSE)</f>
        <v>3</v>
      </c>
      <c r="Z269" t="str">
        <f>VLOOKUP('full data'!$A269, Sheet11!$A$2:$AF$799, MATCH('full data'!Z$1, Sheet11!$A$1:$AF$1, 0), FALSE)</f>
        <v>AFC West</v>
      </c>
      <c r="AA269" t="s">
        <v>891</v>
      </c>
      <c r="AB269">
        <f>VLOOKUP('full data'!$A269, Sheet11!$A$2:$AF$799, MATCH('full data'!AB$1, Sheet11!$A$1:$AF$1, 0), FALSE)</f>
        <v>0.21153846153846151</v>
      </c>
      <c r="AC269">
        <f>VLOOKUP('full data'!$A269, Sheet11!$A$2:$AF$799, MATCH('full data'!AC$1, Sheet11!$A$1:$AF$1, 0), FALSE)</f>
        <v>0.22222222222222221</v>
      </c>
      <c r="AD269" t="str">
        <f>VLOOKUP('full data'!$A269, Sheet11!$A$2:$AF$799, MATCH('full data'!AD$1, Sheet11!$A$1:$AF$1, 0), FALSE)</f>
        <v>0</v>
      </c>
      <c r="AE269" t="str">
        <f>VLOOKUP('full data'!$A269, Sheet11!$A$2:$AF$799, MATCH('full data'!AE$1, Sheet11!$A$1:$AF$1, 0), FALSE)</f>
        <v>0</v>
      </c>
      <c r="AF269">
        <f>VLOOKUP('full data'!$A269, Sheet11!$A$2:$AF$799, MATCH('full data'!AF$1, Sheet11!$A$1:$AF$1, 0), FALSE)</f>
        <v>0.25</v>
      </c>
      <c r="AG269">
        <f>VLOOKUP('full data'!$A269, Sheet11!$A$2:$AF$799, MATCH('full data'!AG$1, Sheet11!$A$1:$AF$1, 0), FALSE)</f>
        <v>0.5</v>
      </c>
      <c r="AH269" s="3">
        <f>VLOOKUP('full data'!$A269, Sheet11!$A$2:$AF$799, MATCH('full data'!AH$1, Sheet11!$A$1:$AF$1, 0), FALSE)</f>
        <v>1.7457943060516349E-2</v>
      </c>
      <c r="AI269" s="2">
        <f t="shared" si="4"/>
        <v>0.53368420521824111</v>
      </c>
      <c r="AJ269" s="2">
        <f>AH269/SUMIFS($AH$2:$AH$799, $B$2:$B$799, B269)</f>
        <v>1.1188415874200729E-2</v>
      </c>
      <c r="AK269">
        <f>IF(AJ269=_xlfn.MAXIFS($AJ$2:$AJ$799, $B$2:$B$799, B269, $AA$2:$AA$799, AA269), 1, 0)</f>
        <v>0</v>
      </c>
      <c r="AL269" s="2">
        <f>AJ269-AI269</f>
        <v>-0.5224957893440404</v>
      </c>
      <c r="AM269">
        <f>IF(AK269=AE269, 1, 0)</f>
        <v>0</v>
      </c>
    </row>
    <row r="270" spans="1:39" hidden="1" x14ac:dyDescent="0.45">
      <c r="A270" t="s">
        <v>616</v>
      </c>
      <c r="B270">
        <v>2016</v>
      </c>
      <c r="C270" t="s">
        <v>79</v>
      </c>
      <c r="D270" t="str">
        <f>VLOOKUP(C270, ids!$A$2:$B$37,2,FALSE)</f>
        <v>Minnesota Vikings</v>
      </c>
      <c r="E270">
        <f>VLOOKUP('full data'!$A270, Sheet11!$A$2:$AF$799, MATCH('full data'!E$1, Sheet11!$A$1:$AF$1, 0), FALSE)</f>
        <v>16</v>
      </c>
      <c r="F270">
        <f>VLOOKUP('full data'!$A270, Sheet11!$A$2:$AF$799, MATCH('full data'!F$1, Sheet11!$A$1:$AF$1, 0), FALSE)</f>
        <v>2.5565599704163988</v>
      </c>
      <c r="G270">
        <f>VLOOKUP('full data'!$A270, Sheet11!$A$2:$AF$799, MATCH('full data'!G$1, Sheet11!$A$1:$AF$1, 0), FALSE)</f>
        <v>-6.1600351696942326</v>
      </c>
      <c r="H270">
        <f>VLOOKUP('full data'!$A270, Sheet11!$A$2:$AF$799, MATCH('full data'!H$1, Sheet11!$A$1:$AF$1, 0), FALSE)</f>
        <v>7.717592420761104</v>
      </c>
      <c r="I270">
        <f>VLOOKUP('full data'!$A270, Sheet11!$A$2:$AF$799, MATCH('full data'!I$1, Sheet11!$A$1:$AF$1, 0), FALSE)</f>
        <v>55.125</v>
      </c>
      <c r="J270">
        <f>VLOOKUP('full data'!$A270, Sheet11!$A$2:$AF$799, MATCH('full data'!J$1, Sheet11!$A$1:$AF$1, 0), FALSE)</f>
        <v>0.87096774193548387</v>
      </c>
      <c r="K270">
        <f>VLOOKUP('full data'!$A270, Sheet11!$A$2:$AF$799, MATCH('full data'!K$1, Sheet11!$A$1:$AF$1, 0), FALSE)</f>
        <v>-17.6875</v>
      </c>
      <c r="L270">
        <f>VLOOKUP('full data'!$A270, Sheet11!$A$2:$AF$799, MATCH('full data'!L$1, Sheet11!$A$1:$AF$1, 0), FALSE)</f>
        <v>0.3125</v>
      </c>
      <c r="M270">
        <f>VLOOKUP('full data'!$A270, Sheet11!$A$2:$AF$799, MATCH('full data'!M$1, Sheet11!$A$1:$AF$1, 0), FALSE)</f>
        <v>0.8125</v>
      </c>
      <c r="N270">
        <f>VLOOKUP('full data'!$A270, Sheet11!$A$2:$AF$799, MATCH('full data'!N$1, Sheet11!$A$1:$AF$1, 0), FALSE)</f>
        <v>0.875</v>
      </c>
      <c r="O270">
        <f>VLOOKUP('full data'!$A270, Sheet11!$A$2:$AF$799, MATCH('full data'!O$1, Sheet11!$A$1:$AF$1, 0), FALSE)</f>
        <v>19.375</v>
      </c>
      <c r="P270">
        <f>VLOOKUP('full data'!$A270, Sheet11!$A$2:$AF$799, MATCH('full data'!P$1, Sheet11!$A$1:$AF$1, 0), FALSE)</f>
        <v>0.75</v>
      </c>
      <c r="Q270">
        <f>VLOOKUP('full data'!$A270, Sheet11!$A$2:$AF$799, MATCH('full data'!Q$1, Sheet11!$A$1:$AF$1, 0), FALSE)</f>
        <v>1.6875</v>
      </c>
      <c r="R270">
        <f>VLOOKUP('full data'!$A270, Sheet11!$A$2:$AF$799, MATCH('full data'!R$1, Sheet11!$A$1:$AF$1, 0), FALSE)</f>
        <v>8</v>
      </c>
      <c r="S270">
        <f>VLOOKUP('full data'!$A270, Sheet11!$A$2:$AF$799, MATCH('full data'!S$1, Sheet11!$A$1:$AF$1, 0), FALSE)</f>
        <v>8</v>
      </c>
      <c r="T270">
        <f>VLOOKUP('full data'!$A270, Sheet11!$A$2:$AF$799, MATCH('full data'!T$1, Sheet11!$A$1:$AF$1, 0), FALSE)</f>
        <v>0</v>
      </c>
      <c r="U270">
        <f>VLOOKUP('full data'!$A270, Sheet11!$A$2:$AF$799, MATCH('full data'!U$1, Sheet11!$A$1:$AF$1, 0), FALSE)</f>
        <v>0.5</v>
      </c>
      <c r="V270">
        <f>VLOOKUP('full data'!$A270, Sheet11!$A$2:$AF$799, MATCH('full data'!V$1, Sheet11!$A$1:$AF$1, 0), FALSE)</f>
        <v>0.45703125</v>
      </c>
      <c r="W270">
        <f>VLOOKUP('full data'!$A270, Sheet11!$A$2:$AF$799, MATCH('full data'!W$1, Sheet11!$A$1:$AF$1, 0), FALSE)</f>
        <v>0.4921875</v>
      </c>
      <c r="X270" t="str">
        <f>VLOOKUP('full data'!$A270, Sheet11!$A$2:$AF$799, MATCH('full data'!X$1, Sheet11!$A$1:$AF$1, 0), FALSE)</f>
        <v>0</v>
      </c>
      <c r="Y270">
        <f>VLOOKUP('full data'!$A270, Sheet11!$A$2:$AF$799, MATCH('full data'!Y$1, Sheet11!$A$1:$AF$1, 0), FALSE)</f>
        <v>3</v>
      </c>
      <c r="Z270" t="str">
        <f>VLOOKUP('full data'!$A270, Sheet11!$A$2:$AF$799, MATCH('full data'!Z$1, Sheet11!$A$1:$AF$1, 0), FALSE)</f>
        <v>NFC North</v>
      </c>
      <c r="AA270" t="s">
        <v>892</v>
      </c>
      <c r="AB270">
        <f>VLOOKUP('full data'!$A270, Sheet11!$A$2:$AF$799, MATCH('full data'!AB$1, Sheet11!$A$1:$AF$1, 0), FALSE)</f>
        <v>0.24</v>
      </c>
      <c r="AC270">
        <f>VLOOKUP('full data'!$A270, Sheet11!$A$2:$AF$799, MATCH('full data'!AC$1, Sheet11!$A$1:$AF$1, 0), FALSE)</f>
        <v>7.1428571428571425E-2</v>
      </c>
      <c r="AD270" t="str">
        <f>VLOOKUP('full data'!$A270, Sheet11!$A$2:$AF$799, MATCH('full data'!AD$1, Sheet11!$A$1:$AF$1, 0), FALSE)</f>
        <v>0</v>
      </c>
      <c r="AE270" t="str">
        <f>VLOOKUP('full data'!$A270, Sheet11!$A$2:$AF$799, MATCH('full data'!AE$1, Sheet11!$A$1:$AF$1, 0), FALSE)</f>
        <v>0</v>
      </c>
      <c r="AF270">
        <f>VLOOKUP('full data'!$A270, Sheet11!$A$2:$AF$799, MATCH('full data'!AF$1, Sheet11!$A$1:$AF$1, 0), FALSE)</f>
        <v>0.4375</v>
      </c>
      <c r="AG270">
        <f>VLOOKUP('full data'!$A270, Sheet11!$A$2:$AF$799, MATCH('full data'!AG$1, Sheet11!$A$1:$AF$1, 0), FALSE)</f>
        <v>0.5</v>
      </c>
      <c r="AH270" s="3">
        <f>VLOOKUP('full data'!$A270, Sheet11!$A$2:$AF$799, MATCH('full data'!AH$1, Sheet11!$A$1:$AF$1, 0), FALSE)</f>
        <v>1.6847921123235569E-2</v>
      </c>
      <c r="AI270" s="2">
        <f t="shared" si="4"/>
        <v>0.23095444794265929</v>
      </c>
      <c r="AJ270" s="2">
        <f>AH270/SUMIFS($AH$2:$AH$799, $B$2:$B$799, B270)</f>
        <v>1.0797466086873316E-2</v>
      </c>
      <c r="AK270">
        <f>IF(AJ270=_xlfn.MAXIFS($AJ$2:$AJ$799, $B$2:$B$799, B270, $AA$2:$AA$799, AA270), 1, 0)</f>
        <v>0</v>
      </c>
      <c r="AL270" s="2">
        <f>AJ270-AI270</f>
        <v>-0.22015698185578597</v>
      </c>
      <c r="AM270">
        <f>IF(AK270=AE270, 1, 0)</f>
        <v>0</v>
      </c>
    </row>
    <row r="271" spans="1:39" hidden="1" x14ac:dyDescent="0.45">
      <c r="A271" t="s">
        <v>598</v>
      </c>
      <c r="B271">
        <v>2016</v>
      </c>
      <c r="C271" t="s">
        <v>40</v>
      </c>
      <c r="D271" t="str">
        <f>VLOOKUP(C271, ids!$A$2:$B$37,2,FALSE)</f>
        <v>Baltimore Ravens</v>
      </c>
      <c r="E271">
        <f>VLOOKUP('full data'!$A271, Sheet11!$A$2:$AF$799, MATCH('full data'!E$1, Sheet11!$A$1:$AF$1, 0), FALSE)</f>
        <v>16</v>
      </c>
      <c r="F271">
        <f>VLOOKUP('full data'!$A271, Sheet11!$A$2:$AF$799, MATCH('full data'!F$1, Sheet11!$A$1:$AF$1, 0), FALSE)</f>
        <v>-1.95410868197052</v>
      </c>
      <c r="G271">
        <f>VLOOKUP('full data'!$A271, Sheet11!$A$2:$AF$799, MATCH('full data'!G$1, Sheet11!$A$1:$AF$1, 0), FALSE)</f>
        <v>-1.5495734410819351</v>
      </c>
      <c r="H271">
        <f>VLOOKUP('full data'!$A271, Sheet11!$A$2:$AF$799, MATCH('full data'!H$1, Sheet11!$A$1:$AF$1, 0), FALSE)</f>
        <v>1.991266924823589</v>
      </c>
      <c r="I271">
        <f>VLOOKUP('full data'!$A271, Sheet11!$A$2:$AF$799, MATCH('full data'!I$1, Sheet11!$A$1:$AF$1, 0), FALSE)</f>
        <v>69.4375</v>
      </c>
      <c r="J271">
        <f>VLOOKUP('full data'!$A271, Sheet11!$A$2:$AF$799, MATCH('full data'!J$1, Sheet11!$A$1:$AF$1, 0), FALSE)</f>
        <v>0.97435897435897434</v>
      </c>
      <c r="K271">
        <f>VLOOKUP('full data'!$A271, Sheet11!$A$2:$AF$799, MATCH('full data'!K$1, Sheet11!$A$1:$AF$1, 0), FALSE)</f>
        <v>-15.1875</v>
      </c>
      <c r="L271">
        <f>VLOOKUP('full data'!$A271, Sheet11!$A$2:$AF$799, MATCH('full data'!L$1, Sheet11!$A$1:$AF$1, 0), FALSE)</f>
        <v>1</v>
      </c>
      <c r="M271">
        <f>VLOOKUP('full data'!$A271, Sheet11!$A$2:$AF$799, MATCH('full data'!M$1, Sheet11!$A$1:$AF$1, 0), FALSE)</f>
        <v>0.625</v>
      </c>
      <c r="N271">
        <f>VLOOKUP('full data'!$A271, Sheet11!$A$2:$AF$799, MATCH('full data'!N$1, Sheet11!$A$1:$AF$1, 0), FALSE)</f>
        <v>1.125</v>
      </c>
      <c r="O271">
        <f>VLOOKUP('full data'!$A271, Sheet11!$A$2:$AF$799, MATCH('full data'!O$1, Sheet11!$A$1:$AF$1, 0), FALSE)</f>
        <v>13.9375</v>
      </c>
      <c r="P271">
        <f>VLOOKUP('full data'!$A271, Sheet11!$A$2:$AF$799, MATCH('full data'!P$1, Sheet11!$A$1:$AF$1, 0), FALSE)</f>
        <v>1.1875</v>
      </c>
      <c r="Q271">
        <f>VLOOKUP('full data'!$A271, Sheet11!$A$2:$AF$799, MATCH('full data'!Q$1, Sheet11!$A$1:$AF$1, 0), FALSE)</f>
        <v>1.75</v>
      </c>
      <c r="R271">
        <f>VLOOKUP('full data'!$A271, Sheet11!$A$2:$AF$799, MATCH('full data'!R$1, Sheet11!$A$1:$AF$1, 0), FALSE)</f>
        <v>8</v>
      </c>
      <c r="S271">
        <f>VLOOKUP('full data'!$A271, Sheet11!$A$2:$AF$799, MATCH('full data'!S$1, Sheet11!$A$1:$AF$1, 0), FALSE)</f>
        <v>8</v>
      </c>
      <c r="T271">
        <f>VLOOKUP('full data'!$A271, Sheet11!$A$2:$AF$799, MATCH('full data'!T$1, Sheet11!$A$1:$AF$1, 0), FALSE)</f>
        <v>0</v>
      </c>
      <c r="U271">
        <f>VLOOKUP('full data'!$A271, Sheet11!$A$2:$AF$799, MATCH('full data'!U$1, Sheet11!$A$1:$AF$1, 0), FALSE)</f>
        <v>0.5</v>
      </c>
      <c r="V271">
        <f>VLOOKUP('full data'!$A271, Sheet11!$A$2:$AF$799, MATCH('full data'!V$1, Sheet11!$A$1:$AF$1, 0), FALSE)</f>
        <v>0.36328125</v>
      </c>
      <c r="W271">
        <f>VLOOKUP('full data'!$A271, Sheet11!$A$2:$AF$799, MATCH('full data'!W$1, Sheet11!$A$1:$AF$1, 0), FALSE)</f>
        <v>0.498046875</v>
      </c>
      <c r="X271" t="str">
        <f>VLOOKUP('full data'!$A271, Sheet11!$A$2:$AF$799, MATCH('full data'!X$1, Sheet11!$A$1:$AF$1, 0), FALSE)</f>
        <v>0</v>
      </c>
      <c r="Y271">
        <f>VLOOKUP('full data'!$A271, Sheet11!$A$2:$AF$799, MATCH('full data'!Y$1, Sheet11!$A$1:$AF$1, 0), FALSE)</f>
        <v>2</v>
      </c>
      <c r="Z271" t="str">
        <f>VLOOKUP('full data'!$A271, Sheet11!$A$2:$AF$799, MATCH('full data'!Z$1, Sheet11!$A$1:$AF$1, 0), FALSE)</f>
        <v>AFC North</v>
      </c>
      <c r="AA271" t="s">
        <v>891</v>
      </c>
      <c r="AB271">
        <f>VLOOKUP('full data'!$A271, Sheet11!$A$2:$AF$799, MATCH('full data'!AB$1, Sheet11!$A$1:$AF$1, 0), FALSE)</f>
        <v>0.29508196721311469</v>
      </c>
      <c r="AC271">
        <f>VLOOKUP('full data'!$A271, Sheet11!$A$2:$AF$799, MATCH('full data'!AC$1, Sheet11!$A$1:$AF$1, 0), FALSE)</f>
        <v>6.5573770491803282E-2</v>
      </c>
      <c r="AD271" t="str">
        <f>VLOOKUP('full data'!$A271, Sheet11!$A$2:$AF$799, MATCH('full data'!AD$1, Sheet11!$A$1:$AF$1, 0), FALSE)</f>
        <v>0</v>
      </c>
      <c r="AE271" t="str">
        <f>VLOOKUP('full data'!$A271, Sheet11!$A$2:$AF$799, MATCH('full data'!AE$1, Sheet11!$A$1:$AF$1, 0), FALSE)</f>
        <v>0</v>
      </c>
      <c r="AF271">
        <f>VLOOKUP('full data'!$A271, Sheet11!$A$2:$AF$799, MATCH('full data'!AF$1, Sheet11!$A$1:$AF$1, 0), FALSE)</f>
        <v>0.1875</v>
      </c>
      <c r="AG271">
        <f>VLOOKUP('full data'!$A271, Sheet11!$A$2:$AF$799, MATCH('full data'!AG$1, Sheet11!$A$1:$AF$1, 0), FALSE)</f>
        <v>0.5</v>
      </c>
      <c r="AH271" s="3">
        <f>VLOOKUP('full data'!$A271, Sheet11!$A$2:$AF$799, MATCH('full data'!AH$1, Sheet11!$A$1:$AF$1, 0), FALSE)</f>
        <v>1.413168508857781E-2</v>
      </c>
      <c r="AI271" s="2">
        <f t="shared" si="4"/>
        <v>0.53368420521824111</v>
      </c>
      <c r="AJ271" s="2">
        <f>AH271/SUMIFS($AH$2:$AH$799, $B$2:$B$799, B271)</f>
        <v>9.0566895095356842E-3</v>
      </c>
      <c r="AK271">
        <f>IF(AJ271=_xlfn.MAXIFS($AJ$2:$AJ$799, $B$2:$B$799, B271, $AA$2:$AA$799, AA271), 1, 0)</f>
        <v>0</v>
      </c>
      <c r="AL271" s="2">
        <f>AJ271-AI271</f>
        <v>-0.52462751570870547</v>
      </c>
      <c r="AM271">
        <f>IF(AK271=AE271, 1, 0)</f>
        <v>0</v>
      </c>
    </row>
    <row r="272" spans="1:39" hidden="1" x14ac:dyDescent="0.45">
      <c r="A272" t="s">
        <v>625</v>
      </c>
      <c r="B272">
        <v>2016</v>
      </c>
      <c r="C272" t="s">
        <v>104</v>
      </c>
      <c r="D272" t="str">
        <f>VLOOKUP(C272, ids!$A$2:$B$37,2,FALSE)</f>
        <v>Tampa Bay Buccaneers</v>
      </c>
      <c r="E272">
        <f>VLOOKUP('full data'!$A272, Sheet11!$A$2:$AF$799, MATCH('full data'!E$1, Sheet11!$A$1:$AF$1, 0), FALSE)</f>
        <v>16</v>
      </c>
      <c r="F272">
        <f>VLOOKUP('full data'!$A272, Sheet11!$A$2:$AF$799, MATCH('full data'!F$1, Sheet11!$A$1:$AF$1, 0), FALSE)</f>
        <v>3.7739717625785372</v>
      </c>
      <c r="G272">
        <f>VLOOKUP('full data'!$A272, Sheet11!$A$2:$AF$799, MATCH('full data'!G$1, Sheet11!$A$1:$AF$1, 0), FALSE)</f>
        <v>-4.173476500084413</v>
      </c>
      <c r="H272">
        <f>VLOOKUP('full data'!$A272, Sheet11!$A$2:$AF$799, MATCH('full data'!H$1, Sheet11!$A$1:$AF$1, 0), FALSE)</f>
        <v>8.7572376038728059</v>
      </c>
      <c r="I272">
        <f>VLOOKUP('full data'!$A272, Sheet11!$A$2:$AF$799, MATCH('full data'!I$1, Sheet11!$A$1:$AF$1, 0), FALSE)</f>
        <v>57.875</v>
      </c>
      <c r="J272">
        <f>VLOOKUP('full data'!$A272, Sheet11!$A$2:$AF$799, MATCH('full data'!J$1, Sheet11!$A$1:$AF$1, 0), FALSE)</f>
        <v>0.70967741935483875</v>
      </c>
      <c r="K272">
        <f>VLOOKUP('full data'!$A272, Sheet11!$A$2:$AF$799, MATCH('full data'!K$1, Sheet11!$A$1:$AF$1, 0), FALSE)</f>
        <v>-14.9375</v>
      </c>
      <c r="L272">
        <f>VLOOKUP('full data'!$A272, Sheet11!$A$2:$AF$799, MATCH('full data'!L$1, Sheet11!$A$1:$AF$1, 0), FALSE)</f>
        <v>1.125</v>
      </c>
      <c r="M272">
        <f>VLOOKUP('full data'!$A272, Sheet11!$A$2:$AF$799, MATCH('full data'!M$1, Sheet11!$A$1:$AF$1, 0), FALSE)</f>
        <v>0.75</v>
      </c>
      <c r="N272">
        <f>VLOOKUP('full data'!$A272, Sheet11!$A$2:$AF$799, MATCH('full data'!N$1, Sheet11!$A$1:$AF$1, 0), FALSE)</f>
        <v>1.0625</v>
      </c>
      <c r="O272">
        <f>VLOOKUP('full data'!$A272, Sheet11!$A$2:$AF$799, MATCH('full data'!O$1, Sheet11!$A$1:$AF$1, 0), FALSE)</f>
        <v>14.625</v>
      </c>
      <c r="P272">
        <f>VLOOKUP('full data'!$A272, Sheet11!$A$2:$AF$799, MATCH('full data'!P$1, Sheet11!$A$1:$AF$1, 0), FALSE)</f>
        <v>1.6875</v>
      </c>
      <c r="Q272">
        <f>VLOOKUP('full data'!$A272, Sheet11!$A$2:$AF$799, MATCH('full data'!Q$1, Sheet11!$A$1:$AF$1, 0), FALSE)</f>
        <v>1.8125</v>
      </c>
      <c r="R272">
        <f>VLOOKUP('full data'!$A272, Sheet11!$A$2:$AF$799, MATCH('full data'!R$1, Sheet11!$A$1:$AF$1, 0), FALSE)</f>
        <v>9</v>
      </c>
      <c r="S272">
        <f>VLOOKUP('full data'!$A272, Sheet11!$A$2:$AF$799, MATCH('full data'!S$1, Sheet11!$A$1:$AF$1, 0), FALSE)</f>
        <v>7</v>
      </c>
      <c r="T272">
        <f>VLOOKUP('full data'!$A272, Sheet11!$A$2:$AF$799, MATCH('full data'!T$1, Sheet11!$A$1:$AF$1, 0), FALSE)</f>
        <v>0</v>
      </c>
      <c r="U272">
        <f>VLOOKUP('full data'!$A272, Sheet11!$A$2:$AF$799, MATCH('full data'!U$1, Sheet11!$A$1:$AF$1, 0), FALSE)</f>
        <v>0.5625</v>
      </c>
      <c r="V272">
        <f>VLOOKUP('full data'!$A272, Sheet11!$A$2:$AF$799, MATCH('full data'!V$1, Sheet11!$A$1:$AF$1, 0), FALSE)</f>
        <v>0.43402777777777779</v>
      </c>
      <c r="W272">
        <f>VLOOKUP('full data'!$A272, Sheet11!$A$2:$AF$799, MATCH('full data'!W$1, Sheet11!$A$1:$AF$1, 0), FALSE)</f>
        <v>0.4921875</v>
      </c>
      <c r="X272" t="str">
        <f>VLOOKUP('full data'!$A272, Sheet11!$A$2:$AF$799, MATCH('full data'!X$1, Sheet11!$A$1:$AF$1, 0), FALSE)</f>
        <v>0</v>
      </c>
      <c r="Y272">
        <f>VLOOKUP('full data'!$A272, Sheet11!$A$2:$AF$799, MATCH('full data'!Y$1, Sheet11!$A$1:$AF$1, 0), FALSE)</f>
        <v>2</v>
      </c>
      <c r="Z272" t="str">
        <f>VLOOKUP('full data'!$A272, Sheet11!$A$2:$AF$799, MATCH('full data'!Z$1, Sheet11!$A$1:$AF$1, 0), FALSE)</f>
        <v>NFC South</v>
      </c>
      <c r="AA272" t="s">
        <v>892</v>
      </c>
      <c r="AB272">
        <f>VLOOKUP('full data'!$A272, Sheet11!$A$2:$AF$799, MATCH('full data'!AB$1, Sheet11!$A$1:$AF$1, 0), FALSE)</f>
        <v>0.14285714285714279</v>
      </c>
      <c r="AC272">
        <f>VLOOKUP('full data'!$A272, Sheet11!$A$2:$AF$799, MATCH('full data'!AC$1, Sheet11!$A$1:$AF$1, 0), FALSE)</f>
        <v>0.13793103448275859</v>
      </c>
      <c r="AD272" t="str">
        <f>VLOOKUP('full data'!$A272, Sheet11!$A$2:$AF$799, MATCH('full data'!AD$1, Sheet11!$A$1:$AF$1, 0), FALSE)</f>
        <v>0</v>
      </c>
      <c r="AE272" t="str">
        <f>VLOOKUP('full data'!$A272, Sheet11!$A$2:$AF$799, MATCH('full data'!AE$1, Sheet11!$A$1:$AF$1, 0), FALSE)</f>
        <v>0</v>
      </c>
      <c r="AF272">
        <f>VLOOKUP('full data'!$A272, Sheet11!$A$2:$AF$799, MATCH('full data'!AF$1, Sheet11!$A$1:$AF$1, 0), FALSE)</f>
        <v>0.5625</v>
      </c>
      <c r="AG272">
        <f>VLOOKUP('full data'!$A272, Sheet11!$A$2:$AF$799, MATCH('full data'!AG$1, Sheet11!$A$1:$AF$1, 0), FALSE)</f>
        <v>0.5</v>
      </c>
      <c r="AH272" s="3">
        <f>VLOOKUP('full data'!$A272, Sheet11!$A$2:$AF$799, MATCH('full data'!AH$1, Sheet11!$A$1:$AF$1, 0), FALSE)</f>
        <v>1.160724424926352E-2</v>
      </c>
      <c r="AI272" s="2">
        <f t="shared" si="4"/>
        <v>0.23095444794265929</v>
      </c>
      <c r="AJ272" s="2">
        <f>AH272/SUMIFS($AH$2:$AH$799, $B$2:$B$799, B272)</f>
        <v>7.43883029999664E-3</v>
      </c>
      <c r="AK272">
        <f>IF(AJ272=_xlfn.MAXIFS($AJ$2:$AJ$799, $B$2:$B$799, B272, $AA$2:$AA$799, AA272), 1, 0)</f>
        <v>0</v>
      </c>
      <c r="AL272" s="2">
        <f>AJ272-AI272</f>
        <v>-0.22351561764266265</v>
      </c>
      <c r="AM272">
        <f>IF(AK272=AE272, 1, 0)</f>
        <v>0</v>
      </c>
    </row>
    <row r="273" spans="1:39" hidden="1" x14ac:dyDescent="0.45">
      <c r="A273" t="s">
        <v>608</v>
      </c>
      <c r="B273">
        <v>2016</v>
      </c>
      <c r="C273" t="s">
        <v>154</v>
      </c>
      <c r="D273" t="str">
        <f>VLOOKUP(C273, ids!$A$2:$B$37,2,FALSE)</f>
        <v>Houston Texans</v>
      </c>
      <c r="E273">
        <f>VLOOKUP('full data'!$A273, Sheet11!$A$2:$AF$799, MATCH('full data'!E$1, Sheet11!$A$1:$AF$1, 0), FALSE)</f>
        <v>16</v>
      </c>
      <c r="F273">
        <f>VLOOKUP('full data'!$A273, Sheet11!$A$2:$AF$799, MATCH('full data'!F$1, Sheet11!$A$1:$AF$1, 0), FALSE)</f>
        <v>-3.5960520217944492</v>
      </c>
      <c r="G273">
        <f>VLOOKUP('full data'!$A273, Sheet11!$A$2:$AF$799, MATCH('full data'!G$1, Sheet11!$A$1:$AF$1, 0), FALSE)</f>
        <v>-2.8741836987842051</v>
      </c>
      <c r="H273">
        <f>VLOOKUP('full data'!$A273, Sheet11!$A$2:$AF$799, MATCH('full data'!H$1, Sheet11!$A$1:$AF$1, 0), FALSE)</f>
        <v>5.9929000119442112E-2</v>
      </c>
      <c r="I273">
        <f>VLOOKUP('full data'!$A273, Sheet11!$A$2:$AF$799, MATCH('full data'!I$1, Sheet11!$A$1:$AF$1, 0), FALSE)</f>
        <v>54.25</v>
      </c>
      <c r="J273">
        <f>VLOOKUP('full data'!$A273, Sheet11!$A$2:$AF$799, MATCH('full data'!J$1, Sheet11!$A$1:$AF$1, 0), FALSE)</f>
        <v>0.85365853658536583</v>
      </c>
      <c r="K273">
        <f>VLOOKUP('full data'!$A273, Sheet11!$A$2:$AF$799, MATCH('full data'!K$1, Sheet11!$A$1:$AF$1, 0), FALSE)</f>
        <v>-15.125</v>
      </c>
      <c r="L273">
        <f>VLOOKUP('full data'!$A273, Sheet11!$A$2:$AF$799, MATCH('full data'!L$1, Sheet11!$A$1:$AF$1, 0), FALSE)</f>
        <v>1</v>
      </c>
      <c r="M273">
        <f>VLOOKUP('full data'!$A273, Sheet11!$A$2:$AF$799, MATCH('full data'!M$1, Sheet11!$A$1:$AF$1, 0), FALSE)</f>
        <v>0.375</v>
      </c>
      <c r="N273">
        <f>VLOOKUP('full data'!$A273, Sheet11!$A$2:$AF$799, MATCH('full data'!N$1, Sheet11!$A$1:$AF$1, 0), FALSE)</f>
        <v>0.6875</v>
      </c>
      <c r="O273">
        <f>VLOOKUP('full data'!$A273, Sheet11!$A$2:$AF$799, MATCH('full data'!O$1, Sheet11!$A$1:$AF$1, 0), FALSE)</f>
        <v>12.375</v>
      </c>
      <c r="P273">
        <f>VLOOKUP('full data'!$A273, Sheet11!$A$2:$AF$799, MATCH('full data'!P$1, Sheet11!$A$1:$AF$1, 0), FALSE)</f>
        <v>1.25</v>
      </c>
      <c r="Q273">
        <f>VLOOKUP('full data'!$A273, Sheet11!$A$2:$AF$799, MATCH('full data'!Q$1, Sheet11!$A$1:$AF$1, 0), FALSE)</f>
        <v>1.0625</v>
      </c>
      <c r="R273">
        <f>VLOOKUP('full data'!$A273, Sheet11!$A$2:$AF$799, MATCH('full data'!R$1, Sheet11!$A$1:$AF$1, 0), FALSE)</f>
        <v>9</v>
      </c>
      <c r="S273">
        <f>VLOOKUP('full data'!$A273, Sheet11!$A$2:$AF$799, MATCH('full data'!S$1, Sheet11!$A$1:$AF$1, 0), FALSE)</f>
        <v>7</v>
      </c>
      <c r="T273">
        <f>VLOOKUP('full data'!$A273, Sheet11!$A$2:$AF$799, MATCH('full data'!T$1, Sheet11!$A$1:$AF$1, 0), FALSE)</f>
        <v>0</v>
      </c>
      <c r="U273">
        <f>VLOOKUP('full data'!$A273, Sheet11!$A$2:$AF$799, MATCH('full data'!U$1, Sheet11!$A$1:$AF$1, 0), FALSE)</f>
        <v>0.5625</v>
      </c>
      <c r="V273">
        <f>VLOOKUP('full data'!$A273, Sheet11!$A$2:$AF$799, MATCH('full data'!V$1, Sheet11!$A$1:$AF$1, 0), FALSE)</f>
        <v>0.42708333333333331</v>
      </c>
      <c r="W273">
        <f>VLOOKUP('full data'!$A273, Sheet11!$A$2:$AF$799, MATCH('full data'!W$1, Sheet11!$A$1:$AF$1, 0), FALSE)</f>
        <v>0.501953125</v>
      </c>
      <c r="X273" t="str">
        <f>VLOOKUP('full data'!$A273, Sheet11!$A$2:$AF$799, MATCH('full data'!X$1, Sheet11!$A$1:$AF$1, 0), FALSE)</f>
        <v>4</v>
      </c>
      <c r="Y273">
        <f>VLOOKUP('full data'!$A273, Sheet11!$A$2:$AF$799, MATCH('full data'!Y$1, Sheet11!$A$1:$AF$1, 0), FALSE)</f>
        <v>1</v>
      </c>
      <c r="Z273" t="str">
        <f>VLOOKUP('full data'!$A273, Sheet11!$A$2:$AF$799, MATCH('full data'!Z$1, Sheet11!$A$1:$AF$1, 0), FALSE)</f>
        <v>AFC South</v>
      </c>
      <c r="AA273" t="s">
        <v>891</v>
      </c>
      <c r="AB273">
        <f>VLOOKUP('full data'!$A273, Sheet11!$A$2:$AF$799, MATCH('full data'!AB$1, Sheet11!$A$1:$AF$1, 0), FALSE)</f>
        <v>0.15929203539823009</v>
      </c>
      <c r="AC273">
        <f>VLOOKUP('full data'!$A273, Sheet11!$A$2:$AF$799, MATCH('full data'!AC$1, Sheet11!$A$1:$AF$1, 0), FALSE)</f>
        <v>0.23364485981308411</v>
      </c>
      <c r="AD273" t="str">
        <f>VLOOKUP('full data'!$A273, Sheet11!$A$2:$AF$799, MATCH('full data'!AD$1, Sheet11!$A$1:$AF$1, 0), FALSE)</f>
        <v>0</v>
      </c>
      <c r="AE273" t="str">
        <f>VLOOKUP('full data'!$A273, Sheet11!$A$2:$AF$799, MATCH('full data'!AE$1, Sheet11!$A$1:$AF$1, 0), FALSE)</f>
        <v>0</v>
      </c>
      <c r="AF273">
        <f>VLOOKUP('full data'!$A273, Sheet11!$A$2:$AF$799, MATCH('full data'!AF$1, Sheet11!$A$1:$AF$1, 0), FALSE)</f>
        <v>0.25</v>
      </c>
      <c r="AG273">
        <f>VLOOKUP('full data'!$A273, Sheet11!$A$2:$AF$799, MATCH('full data'!AG$1, Sheet11!$A$1:$AF$1, 0), FALSE)</f>
        <v>0.5</v>
      </c>
      <c r="AH273" s="3">
        <f>VLOOKUP('full data'!$A273, Sheet11!$A$2:$AF$799, MATCH('full data'!AH$1, Sheet11!$A$1:$AF$1, 0), FALSE)</f>
        <v>1.127262946309329E-2</v>
      </c>
      <c r="AI273" s="2">
        <f t="shared" si="4"/>
        <v>0.53368420521824111</v>
      </c>
      <c r="AJ273" s="2">
        <f>AH273/SUMIFS($AH$2:$AH$799, $B$2:$B$799, B273)</f>
        <v>7.2243829637697026E-3</v>
      </c>
      <c r="AK273">
        <f>IF(AJ273=_xlfn.MAXIFS($AJ$2:$AJ$799, $B$2:$B$799, B273, $AA$2:$AA$799, AA273), 1, 0)</f>
        <v>0</v>
      </c>
      <c r="AL273" s="2">
        <f>AJ273-AI273</f>
        <v>-0.52645982225447141</v>
      </c>
      <c r="AM273">
        <f>IF(AK273=AE273, 1, 0)</f>
        <v>0</v>
      </c>
    </row>
    <row r="274" spans="1:39" hidden="1" x14ac:dyDescent="0.45">
      <c r="A274" t="s">
        <v>606</v>
      </c>
      <c r="B274">
        <v>2016</v>
      </c>
      <c r="C274" t="s">
        <v>64</v>
      </c>
      <c r="D274" t="str">
        <f>VLOOKUP(C274, ids!$A$2:$B$37,2,FALSE)</f>
        <v>Detriot Lions</v>
      </c>
      <c r="E274">
        <f>VLOOKUP('full data'!$A274, Sheet11!$A$2:$AF$799, MATCH('full data'!E$1, Sheet11!$A$1:$AF$1, 0), FALSE)</f>
        <v>16</v>
      </c>
      <c r="F274">
        <f>VLOOKUP('full data'!$A274, Sheet11!$A$2:$AF$799, MATCH('full data'!F$1, Sheet11!$A$1:$AF$1, 0), FALSE)</f>
        <v>4.6247857049819476</v>
      </c>
      <c r="G274">
        <f>VLOOKUP('full data'!$A274, Sheet11!$A$2:$AF$799, MATCH('full data'!G$1, Sheet11!$A$1:$AF$1, 0), FALSE)</f>
        <v>-2.0308850152144462</v>
      </c>
      <c r="H274">
        <f>VLOOKUP('full data'!$A274, Sheet11!$A$2:$AF$799, MATCH('full data'!H$1, Sheet11!$A$1:$AF$1, 0), FALSE)</f>
        <v>8.8687019048018794</v>
      </c>
      <c r="I274">
        <f>VLOOKUP('full data'!$A274, Sheet11!$A$2:$AF$799, MATCH('full data'!I$1, Sheet11!$A$1:$AF$1, 0), FALSE)</f>
        <v>53.8125</v>
      </c>
      <c r="J274">
        <f>VLOOKUP('full data'!$A274, Sheet11!$A$2:$AF$799, MATCH('full data'!J$1, Sheet11!$A$1:$AF$1, 0), FALSE)</f>
        <v>0.86111111111111116</v>
      </c>
      <c r="K274">
        <f>VLOOKUP('full data'!$A274, Sheet11!$A$2:$AF$799, MATCH('full data'!K$1, Sheet11!$A$1:$AF$1, 0), FALSE)</f>
        <v>-13.5</v>
      </c>
      <c r="L274">
        <f>VLOOKUP('full data'!$A274, Sheet11!$A$2:$AF$799, MATCH('full data'!L$1, Sheet11!$A$1:$AF$1, 0), FALSE)</f>
        <v>0.625</v>
      </c>
      <c r="M274">
        <f>VLOOKUP('full data'!$A274, Sheet11!$A$2:$AF$799, MATCH('full data'!M$1, Sheet11!$A$1:$AF$1, 0), FALSE)</f>
        <v>0.25</v>
      </c>
      <c r="N274">
        <f>VLOOKUP('full data'!$A274, Sheet11!$A$2:$AF$799, MATCH('full data'!N$1, Sheet11!$A$1:$AF$1, 0), FALSE)</f>
        <v>0.625</v>
      </c>
      <c r="O274">
        <f>VLOOKUP('full data'!$A274, Sheet11!$A$2:$AF$799, MATCH('full data'!O$1, Sheet11!$A$1:$AF$1, 0), FALSE)</f>
        <v>10.0625</v>
      </c>
      <c r="P274">
        <f>VLOOKUP('full data'!$A274, Sheet11!$A$2:$AF$799, MATCH('full data'!P$1, Sheet11!$A$1:$AF$1, 0), FALSE)</f>
        <v>0.875</v>
      </c>
      <c r="Q274">
        <f>VLOOKUP('full data'!$A274, Sheet11!$A$2:$AF$799, MATCH('full data'!Q$1, Sheet11!$A$1:$AF$1, 0), FALSE)</f>
        <v>0.875</v>
      </c>
      <c r="R274">
        <f>VLOOKUP('full data'!$A274, Sheet11!$A$2:$AF$799, MATCH('full data'!R$1, Sheet11!$A$1:$AF$1, 0), FALSE)</f>
        <v>9</v>
      </c>
      <c r="S274">
        <f>VLOOKUP('full data'!$A274, Sheet11!$A$2:$AF$799, MATCH('full data'!S$1, Sheet11!$A$1:$AF$1, 0), FALSE)</f>
        <v>7</v>
      </c>
      <c r="T274">
        <f>VLOOKUP('full data'!$A274, Sheet11!$A$2:$AF$799, MATCH('full data'!T$1, Sheet11!$A$1:$AF$1, 0), FALSE)</f>
        <v>0</v>
      </c>
      <c r="U274">
        <f>VLOOKUP('full data'!$A274, Sheet11!$A$2:$AF$799, MATCH('full data'!U$1, Sheet11!$A$1:$AF$1, 0), FALSE)</f>
        <v>0.5625</v>
      </c>
      <c r="V274">
        <f>VLOOKUP('full data'!$A274, Sheet11!$A$2:$AF$799, MATCH('full data'!V$1, Sheet11!$A$1:$AF$1, 0), FALSE)</f>
        <v>0.3923611111111111</v>
      </c>
      <c r="W274">
        <f>VLOOKUP('full data'!$A274, Sheet11!$A$2:$AF$799, MATCH('full data'!W$1, Sheet11!$A$1:$AF$1, 0), FALSE)</f>
        <v>0.474609375</v>
      </c>
      <c r="X274" t="str">
        <f>VLOOKUP('full data'!$A274, Sheet11!$A$2:$AF$799, MATCH('full data'!X$1, Sheet11!$A$1:$AF$1, 0), FALSE)</f>
        <v>6</v>
      </c>
      <c r="Y274">
        <f>VLOOKUP('full data'!$A274, Sheet11!$A$2:$AF$799, MATCH('full data'!Y$1, Sheet11!$A$1:$AF$1, 0), FALSE)</f>
        <v>2</v>
      </c>
      <c r="Z274" t="str">
        <f>VLOOKUP('full data'!$A274, Sheet11!$A$2:$AF$799, MATCH('full data'!Z$1, Sheet11!$A$1:$AF$1, 0), FALSE)</f>
        <v>NFC North</v>
      </c>
      <c r="AA274" t="s">
        <v>892</v>
      </c>
      <c r="AB274">
        <f>VLOOKUP('full data'!$A274, Sheet11!$A$2:$AF$799, MATCH('full data'!AB$1, Sheet11!$A$1:$AF$1, 0), FALSE)</f>
        <v>0.14285714285714279</v>
      </c>
      <c r="AC274">
        <f>VLOOKUP('full data'!$A274, Sheet11!$A$2:$AF$799, MATCH('full data'!AC$1, Sheet11!$A$1:$AF$1, 0), FALSE)</f>
        <v>0.2197802197802198</v>
      </c>
      <c r="AD274" t="str">
        <f>VLOOKUP('full data'!$A274, Sheet11!$A$2:$AF$799, MATCH('full data'!AD$1, Sheet11!$A$1:$AF$1, 0), FALSE)</f>
        <v>0</v>
      </c>
      <c r="AE274" t="str">
        <f>VLOOKUP('full data'!$A274, Sheet11!$A$2:$AF$799, MATCH('full data'!AE$1, Sheet11!$A$1:$AF$1, 0), FALSE)</f>
        <v>0</v>
      </c>
      <c r="AF274">
        <f>VLOOKUP('full data'!$A274, Sheet11!$A$2:$AF$799, MATCH('full data'!AF$1, Sheet11!$A$1:$AF$1, 0), FALSE)</f>
        <v>0.25</v>
      </c>
      <c r="AG274">
        <f>VLOOKUP('full data'!$A274, Sheet11!$A$2:$AF$799, MATCH('full data'!AG$1, Sheet11!$A$1:$AF$1, 0), FALSE)</f>
        <v>0.5</v>
      </c>
      <c r="AH274" s="3">
        <f>VLOOKUP('full data'!$A274, Sheet11!$A$2:$AF$799, MATCH('full data'!AH$1, Sheet11!$A$1:$AF$1, 0), FALSE)</f>
        <v>7.5897186726126206E-3</v>
      </c>
      <c r="AI274" s="2">
        <f t="shared" si="4"/>
        <v>0.23095444794265929</v>
      </c>
      <c r="AJ274" s="2">
        <f>AH274/SUMIFS($AH$2:$AH$799, $B$2:$B$799, B274)</f>
        <v>4.8640855674130703E-3</v>
      </c>
      <c r="AK274">
        <f>IF(AJ274=_xlfn.MAXIFS($AJ$2:$AJ$799, $B$2:$B$799, B274, $AA$2:$AA$799, AA274), 1, 0)</f>
        <v>0</v>
      </c>
      <c r="AL274" s="2">
        <f>AJ274-AI274</f>
        <v>-0.22609036237524621</v>
      </c>
      <c r="AM274">
        <f>IF(AK274=AE274, 1, 0)</f>
        <v>0</v>
      </c>
    </row>
    <row r="275" spans="1:39" hidden="1" x14ac:dyDescent="0.45">
      <c r="A275" t="s">
        <v>627</v>
      </c>
      <c r="B275">
        <v>2016</v>
      </c>
      <c r="C275" t="s">
        <v>108</v>
      </c>
      <c r="D275" t="str">
        <f>VLOOKUP(C275, ids!$A$2:$B$37,2,FALSE)</f>
        <v>Washigngton Redskins</v>
      </c>
      <c r="E275">
        <f>VLOOKUP('full data'!$A275, Sheet11!$A$2:$AF$799, MATCH('full data'!E$1, Sheet11!$A$1:$AF$1, 0), FALSE)</f>
        <v>16</v>
      </c>
      <c r="F275">
        <f>VLOOKUP('full data'!$A275, Sheet11!$A$2:$AF$799, MATCH('full data'!F$1, Sheet11!$A$1:$AF$1, 0), FALSE)</f>
        <v>7.400681709979362</v>
      </c>
      <c r="G275">
        <f>VLOOKUP('full data'!$A275, Sheet11!$A$2:$AF$799, MATCH('full data'!G$1, Sheet11!$A$1:$AF$1, 0), FALSE)</f>
        <v>-0.54510674539332382</v>
      </c>
      <c r="H275">
        <f>VLOOKUP('full data'!$A275, Sheet11!$A$2:$AF$799, MATCH('full data'!H$1, Sheet11!$A$1:$AF$1, 0), FALSE)</f>
        <v>10.730186513259509</v>
      </c>
      <c r="I275">
        <f>VLOOKUP('full data'!$A275, Sheet11!$A$2:$AF$799, MATCH('full data'!I$1, Sheet11!$A$1:$AF$1, 0), FALSE)</f>
        <v>56.8125</v>
      </c>
      <c r="J275">
        <f>VLOOKUP('full data'!$A275, Sheet11!$A$2:$AF$799, MATCH('full data'!J$1, Sheet11!$A$1:$AF$1, 0), FALSE)</f>
        <v>0.80952380952380953</v>
      </c>
      <c r="K275">
        <f>VLOOKUP('full data'!$A275, Sheet11!$A$2:$AF$799, MATCH('full data'!K$1, Sheet11!$A$1:$AF$1, 0), FALSE)</f>
        <v>-11.875</v>
      </c>
      <c r="L275">
        <f>VLOOKUP('full data'!$A275, Sheet11!$A$2:$AF$799, MATCH('full data'!L$1, Sheet11!$A$1:$AF$1, 0), FALSE)</f>
        <v>0.75</v>
      </c>
      <c r="M275">
        <f>VLOOKUP('full data'!$A275, Sheet11!$A$2:$AF$799, MATCH('full data'!M$1, Sheet11!$A$1:$AF$1, 0), FALSE)</f>
        <v>0.4375</v>
      </c>
      <c r="N275">
        <f>VLOOKUP('full data'!$A275, Sheet11!$A$2:$AF$799, MATCH('full data'!N$1, Sheet11!$A$1:$AF$1, 0), FALSE)</f>
        <v>0.8125</v>
      </c>
      <c r="O275">
        <f>VLOOKUP('full data'!$A275, Sheet11!$A$2:$AF$799, MATCH('full data'!O$1, Sheet11!$A$1:$AF$1, 0), FALSE)</f>
        <v>15.8125</v>
      </c>
      <c r="P275">
        <f>VLOOKUP('full data'!$A275, Sheet11!$A$2:$AF$799, MATCH('full data'!P$1, Sheet11!$A$1:$AF$1, 0), FALSE)</f>
        <v>1.125</v>
      </c>
      <c r="Q275">
        <f>VLOOKUP('full data'!$A275, Sheet11!$A$2:$AF$799, MATCH('full data'!Q$1, Sheet11!$A$1:$AF$1, 0), FALSE)</f>
        <v>1.25</v>
      </c>
      <c r="R275">
        <f>VLOOKUP('full data'!$A275, Sheet11!$A$2:$AF$799, MATCH('full data'!R$1, Sheet11!$A$1:$AF$1, 0), FALSE)</f>
        <v>8</v>
      </c>
      <c r="S275">
        <f>VLOOKUP('full data'!$A275, Sheet11!$A$2:$AF$799, MATCH('full data'!S$1, Sheet11!$A$1:$AF$1, 0), FALSE)</f>
        <v>7</v>
      </c>
      <c r="T275">
        <f>VLOOKUP('full data'!$A275, Sheet11!$A$2:$AF$799, MATCH('full data'!T$1, Sheet11!$A$1:$AF$1, 0), FALSE)</f>
        <v>1</v>
      </c>
      <c r="U275">
        <f>VLOOKUP('full data'!$A275, Sheet11!$A$2:$AF$799, MATCH('full data'!U$1, Sheet11!$A$1:$AF$1, 0), FALSE)</f>
        <v>0.53125</v>
      </c>
      <c r="V275">
        <f>VLOOKUP('full data'!$A275, Sheet11!$A$2:$AF$799, MATCH('full data'!V$1, Sheet11!$A$1:$AF$1, 0), FALSE)</f>
        <v>0.4296875</v>
      </c>
      <c r="W275">
        <f>VLOOKUP('full data'!$A275, Sheet11!$A$2:$AF$799, MATCH('full data'!W$1, Sheet11!$A$1:$AF$1, 0), FALSE)</f>
        <v>0.515625</v>
      </c>
      <c r="X275" t="str">
        <f>VLOOKUP('full data'!$A275, Sheet11!$A$2:$AF$799, MATCH('full data'!X$1, Sheet11!$A$1:$AF$1, 0), FALSE)</f>
        <v>0</v>
      </c>
      <c r="Y275">
        <f>VLOOKUP('full data'!$A275, Sheet11!$A$2:$AF$799, MATCH('full data'!Y$1, Sheet11!$A$1:$AF$1, 0), FALSE)</f>
        <v>3</v>
      </c>
      <c r="Z275" t="str">
        <f>VLOOKUP('full data'!$A275, Sheet11!$A$2:$AF$799, MATCH('full data'!Z$1, Sheet11!$A$1:$AF$1, 0), FALSE)</f>
        <v>NFC East</v>
      </c>
      <c r="AA275" t="s">
        <v>892</v>
      </c>
      <c r="AB275">
        <f>VLOOKUP('full data'!$A275, Sheet11!$A$2:$AF$799, MATCH('full data'!AB$1, Sheet11!$A$1:$AF$1, 0), FALSE)</f>
        <v>0.14814814814814811</v>
      </c>
      <c r="AC275">
        <f>VLOOKUP('full data'!$A275, Sheet11!$A$2:$AF$799, MATCH('full data'!AC$1, Sheet11!$A$1:$AF$1, 0), FALSE)</f>
        <v>0.22222222222222221</v>
      </c>
      <c r="AD275" t="str">
        <f>VLOOKUP('full data'!$A275, Sheet11!$A$2:$AF$799, MATCH('full data'!AD$1, Sheet11!$A$1:$AF$1, 0), FALSE)</f>
        <v>0</v>
      </c>
      <c r="AE275" t="str">
        <f>VLOOKUP('full data'!$A275, Sheet11!$A$2:$AF$799, MATCH('full data'!AE$1, Sheet11!$A$1:$AF$1, 0), FALSE)</f>
        <v>0</v>
      </c>
      <c r="AF275">
        <f>VLOOKUP('full data'!$A275, Sheet11!$A$2:$AF$799, MATCH('full data'!AF$1, Sheet11!$A$1:$AF$1, 0), FALSE)</f>
        <v>0.375</v>
      </c>
      <c r="AG275">
        <f>VLOOKUP('full data'!$A275, Sheet11!$A$2:$AF$799, MATCH('full data'!AG$1, Sheet11!$A$1:$AF$1, 0), FALSE)</f>
        <v>0.5</v>
      </c>
      <c r="AH275" s="3">
        <f>VLOOKUP('full data'!$A275, Sheet11!$A$2:$AF$799, MATCH('full data'!AH$1, Sheet11!$A$1:$AF$1, 0), FALSE)</f>
        <v>6.890758947325235E-3</v>
      </c>
      <c r="AI275" s="2">
        <f t="shared" si="4"/>
        <v>0.23095444794265929</v>
      </c>
      <c r="AJ275" s="2">
        <f>AH275/SUMIFS($AH$2:$AH$799, $B$2:$B$799, B275)</f>
        <v>4.4161374867758389E-3</v>
      </c>
      <c r="AK275">
        <f>IF(AJ275=_xlfn.MAXIFS($AJ$2:$AJ$799, $B$2:$B$799, B275, $AA$2:$AA$799, AA275), 1, 0)</f>
        <v>0</v>
      </c>
      <c r="AL275" s="2">
        <f>AJ275-AI275</f>
        <v>-0.22653831045588346</v>
      </c>
      <c r="AM275">
        <f>IF(AK275=AE275, 1, 0)</f>
        <v>0</v>
      </c>
    </row>
    <row r="276" spans="1:39" hidden="1" x14ac:dyDescent="0.45">
      <c r="A276" t="s">
        <v>596</v>
      </c>
      <c r="B276">
        <v>2016</v>
      </c>
      <c r="C276" t="s">
        <v>33</v>
      </c>
      <c r="D276" t="str">
        <f>VLOOKUP(C276, ids!$A$2:$B$37,2,FALSE)</f>
        <v>Arizona Cardinals</v>
      </c>
      <c r="E276">
        <f>VLOOKUP('full data'!$A276, Sheet11!$A$2:$AF$799, MATCH('full data'!E$1, Sheet11!$A$1:$AF$1, 0), FALSE)</f>
        <v>16</v>
      </c>
      <c r="F276">
        <f>VLOOKUP('full data'!$A276, Sheet11!$A$2:$AF$799, MATCH('full data'!F$1, Sheet11!$A$1:$AF$1, 0), FALSE)</f>
        <v>1.2079431058280869</v>
      </c>
      <c r="G276">
        <f>VLOOKUP('full data'!$A276, Sheet11!$A$2:$AF$799, MATCH('full data'!G$1, Sheet11!$A$1:$AF$1, 0), FALSE)</f>
        <v>-2.071268379481717</v>
      </c>
      <c r="H276">
        <f>VLOOKUP('full data'!$A276, Sheet11!$A$2:$AF$799, MATCH('full data'!H$1, Sheet11!$A$1:$AF$1, 0), FALSE)</f>
        <v>5.5121256940272794</v>
      </c>
      <c r="I276">
        <f>VLOOKUP('full data'!$A276, Sheet11!$A$2:$AF$799, MATCH('full data'!I$1, Sheet11!$A$1:$AF$1, 0), FALSE)</f>
        <v>55.5625</v>
      </c>
      <c r="J276">
        <f>VLOOKUP('full data'!$A276, Sheet11!$A$2:$AF$799, MATCH('full data'!J$1, Sheet11!$A$1:$AF$1, 0), FALSE)</f>
        <v>0.75</v>
      </c>
      <c r="K276">
        <f>VLOOKUP('full data'!$A276, Sheet11!$A$2:$AF$799, MATCH('full data'!K$1, Sheet11!$A$1:$AF$1, 0), FALSE)</f>
        <v>-18.0625</v>
      </c>
      <c r="L276">
        <f>VLOOKUP('full data'!$A276, Sheet11!$A$2:$AF$799, MATCH('full data'!L$1, Sheet11!$A$1:$AF$1, 0), FALSE)</f>
        <v>1.0625</v>
      </c>
      <c r="M276">
        <f>VLOOKUP('full data'!$A276, Sheet11!$A$2:$AF$799, MATCH('full data'!M$1, Sheet11!$A$1:$AF$1, 0), FALSE)</f>
        <v>0.875</v>
      </c>
      <c r="N276">
        <f>VLOOKUP('full data'!$A276, Sheet11!$A$2:$AF$799, MATCH('full data'!N$1, Sheet11!$A$1:$AF$1, 0), FALSE)</f>
        <v>0.875</v>
      </c>
      <c r="O276">
        <f>VLOOKUP('full data'!$A276, Sheet11!$A$2:$AF$799, MATCH('full data'!O$1, Sheet11!$A$1:$AF$1, 0), FALSE)</f>
        <v>22.5</v>
      </c>
      <c r="P276">
        <f>VLOOKUP('full data'!$A276, Sheet11!$A$2:$AF$799, MATCH('full data'!P$1, Sheet11!$A$1:$AF$1, 0), FALSE)</f>
        <v>1.5625</v>
      </c>
      <c r="Q276">
        <f>VLOOKUP('full data'!$A276, Sheet11!$A$2:$AF$799, MATCH('full data'!Q$1, Sheet11!$A$1:$AF$1, 0), FALSE)</f>
        <v>1.75</v>
      </c>
      <c r="R276">
        <f>VLOOKUP('full data'!$A276, Sheet11!$A$2:$AF$799, MATCH('full data'!R$1, Sheet11!$A$1:$AF$1, 0), FALSE)</f>
        <v>7</v>
      </c>
      <c r="S276">
        <f>VLOOKUP('full data'!$A276, Sheet11!$A$2:$AF$799, MATCH('full data'!S$1, Sheet11!$A$1:$AF$1, 0), FALSE)</f>
        <v>8</v>
      </c>
      <c r="T276">
        <f>VLOOKUP('full data'!$A276, Sheet11!$A$2:$AF$799, MATCH('full data'!T$1, Sheet11!$A$1:$AF$1, 0), FALSE)</f>
        <v>1</v>
      </c>
      <c r="U276">
        <f>VLOOKUP('full data'!$A276, Sheet11!$A$2:$AF$799, MATCH('full data'!U$1, Sheet11!$A$1:$AF$1, 0), FALSE)</f>
        <v>0.46875</v>
      </c>
      <c r="V276">
        <f>VLOOKUP('full data'!$A276, Sheet11!$A$2:$AF$799, MATCH('full data'!V$1, Sheet11!$A$1:$AF$1, 0), FALSE)</f>
        <v>0.36607142857142849</v>
      </c>
      <c r="W276">
        <f>VLOOKUP('full data'!$A276, Sheet11!$A$2:$AF$799, MATCH('full data'!W$1, Sheet11!$A$1:$AF$1, 0), FALSE)</f>
        <v>0.462890625</v>
      </c>
      <c r="X276" t="str">
        <f>VLOOKUP('full data'!$A276, Sheet11!$A$2:$AF$799, MATCH('full data'!X$1, Sheet11!$A$1:$AF$1, 0), FALSE)</f>
        <v>0</v>
      </c>
      <c r="Y276">
        <f>VLOOKUP('full data'!$A276, Sheet11!$A$2:$AF$799, MATCH('full data'!Y$1, Sheet11!$A$1:$AF$1, 0), FALSE)</f>
        <v>2</v>
      </c>
      <c r="Z276" t="str">
        <f>VLOOKUP('full data'!$A276, Sheet11!$A$2:$AF$799, MATCH('full data'!Z$1, Sheet11!$A$1:$AF$1, 0), FALSE)</f>
        <v>NFC West</v>
      </c>
      <c r="AA276" t="s">
        <v>892</v>
      </c>
      <c r="AB276">
        <f>VLOOKUP('full data'!$A276, Sheet11!$A$2:$AF$799, MATCH('full data'!AB$1, Sheet11!$A$1:$AF$1, 0), FALSE)</f>
        <v>8.3333333333333329E-2</v>
      </c>
      <c r="AC276">
        <f>VLOOKUP('full data'!$A276, Sheet11!$A$2:$AF$799, MATCH('full data'!AC$1, Sheet11!$A$1:$AF$1, 0), FALSE)</f>
        <v>0.1785714285714286</v>
      </c>
      <c r="AD276" t="str">
        <f>VLOOKUP('full data'!$A276, Sheet11!$A$2:$AF$799, MATCH('full data'!AD$1, Sheet11!$A$1:$AF$1, 0), FALSE)</f>
        <v>0</v>
      </c>
      <c r="AE276" t="str">
        <f>VLOOKUP('full data'!$A276, Sheet11!$A$2:$AF$799, MATCH('full data'!AE$1, Sheet11!$A$1:$AF$1, 0), FALSE)</f>
        <v>0</v>
      </c>
      <c r="AF276">
        <f>VLOOKUP('full data'!$A276, Sheet11!$A$2:$AF$799, MATCH('full data'!AF$1, Sheet11!$A$1:$AF$1, 0), FALSE)</f>
        <v>0.5</v>
      </c>
      <c r="AG276">
        <f>VLOOKUP('full data'!$A276, Sheet11!$A$2:$AF$799, MATCH('full data'!AG$1, Sheet11!$A$1:$AF$1, 0), FALSE)</f>
        <v>0.5</v>
      </c>
      <c r="AH276" s="3">
        <f>VLOOKUP('full data'!$A276, Sheet11!$A$2:$AF$799, MATCH('full data'!AH$1, Sheet11!$A$1:$AF$1, 0), FALSE)</f>
        <v>4.7212428432892037E-3</v>
      </c>
      <c r="AI276" s="2">
        <f t="shared" si="4"/>
        <v>0.23095444794265929</v>
      </c>
      <c r="AJ276" s="2">
        <f>AH276/SUMIFS($AH$2:$AH$799, $B$2:$B$799, B276)</f>
        <v>3.0257418179625551E-3</v>
      </c>
      <c r="AK276">
        <f>IF(AJ276=_xlfn.MAXIFS($AJ$2:$AJ$799, $B$2:$B$799, B276, $AA$2:$AA$799, AA276), 1, 0)</f>
        <v>0</v>
      </c>
      <c r="AL276" s="2">
        <f>AJ276-AI276</f>
        <v>-0.22792870612469673</v>
      </c>
      <c r="AM276">
        <f>IF(AK276=AE276, 1, 0)</f>
        <v>0</v>
      </c>
    </row>
    <row r="277" spans="1:39" hidden="1" x14ac:dyDescent="0.45">
      <c r="A277" t="s">
        <v>599</v>
      </c>
      <c r="B277">
        <v>2016</v>
      </c>
      <c r="C277" t="s">
        <v>45</v>
      </c>
      <c r="D277" t="str">
        <f>VLOOKUP(C277, ids!$A$2:$B$37,2,FALSE)</f>
        <v>Buffalo Bills</v>
      </c>
      <c r="E277">
        <f>VLOOKUP('full data'!$A277, Sheet11!$A$2:$AF$799, MATCH('full data'!E$1, Sheet11!$A$1:$AF$1, 0), FALSE)</f>
        <v>16</v>
      </c>
      <c r="F277">
        <f>VLOOKUP('full data'!$A277, Sheet11!$A$2:$AF$799, MATCH('full data'!F$1, Sheet11!$A$1:$AF$1, 0), FALSE)</f>
        <v>1.26033234624113</v>
      </c>
      <c r="G277">
        <f>VLOOKUP('full data'!$A277, Sheet11!$A$2:$AF$799, MATCH('full data'!G$1, Sheet11!$A$1:$AF$1, 0), FALSE)</f>
        <v>2.7360888311390319</v>
      </c>
      <c r="H277">
        <f>VLOOKUP('full data'!$A277, Sheet11!$A$2:$AF$799, MATCH('full data'!H$1, Sheet11!$A$1:$AF$1, 0), FALSE)</f>
        <v>6.0865091767707442</v>
      </c>
      <c r="I277">
        <f>VLOOKUP('full data'!$A277, Sheet11!$A$2:$AF$799, MATCH('full data'!I$1, Sheet11!$A$1:$AF$1, 0), FALSE)</f>
        <v>60</v>
      </c>
      <c r="J277">
        <f>VLOOKUP('full data'!$A277, Sheet11!$A$2:$AF$799, MATCH('full data'!J$1, Sheet11!$A$1:$AF$1, 0), FALSE)</f>
        <v>0.76</v>
      </c>
      <c r="K277">
        <f>VLOOKUP('full data'!$A277, Sheet11!$A$2:$AF$799, MATCH('full data'!K$1, Sheet11!$A$1:$AF$1, 0), FALSE)</f>
        <v>-13.375</v>
      </c>
      <c r="L277">
        <f>VLOOKUP('full data'!$A277, Sheet11!$A$2:$AF$799, MATCH('full data'!L$1, Sheet11!$A$1:$AF$1, 0), FALSE)</f>
        <v>0.4375</v>
      </c>
      <c r="M277">
        <f>VLOOKUP('full data'!$A277, Sheet11!$A$2:$AF$799, MATCH('full data'!M$1, Sheet11!$A$1:$AF$1, 0), FALSE)</f>
        <v>0.375</v>
      </c>
      <c r="N277">
        <f>VLOOKUP('full data'!$A277, Sheet11!$A$2:$AF$799, MATCH('full data'!N$1, Sheet11!$A$1:$AF$1, 0), FALSE)</f>
        <v>0.75</v>
      </c>
      <c r="O277">
        <f>VLOOKUP('full data'!$A277, Sheet11!$A$2:$AF$799, MATCH('full data'!O$1, Sheet11!$A$1:$AF$1, 0), FALSE)</f>
        <v>15.8125</v>
      </c>
      <c r="P277">
        <f>VLOOKUP('full data'!$A277, Sheet11!$A$2:$AF$799, MATCH('full data'!P$1, Sheet11!$A$1:$AF$1, 0), FALSE)</f>
        <v>0.75</v>
      </c>
      <c r="Q277">
        <f>VLOOKUP('full data'!$A277, Sheet11!$A$2:$AF$799, MATCH('full data'!Q$1, Sheet11!$A$1:$AF$1, 0), FALSE)</f>
        <v>1.125</v>
      </c>
      <c r="R277">
        <f>VLOOKUP('full data'!$A277, Sheet11!$A$2:$AF$799, MATCH('full data'!R$1, Sheet11!$A$1:$AF$1, 0), FALSE)</f>
        <v>7</v>
      </c>
      <c r="S277">
        <f>VLOOKUP('full data'!$A277, Sheet11!$A$2:$AF$799, MATCH('full data'!S$1, Sheet11!$A$1:$AF$1, 0), FALSE)</f>
        <v>9</v>
      </c>
      <c r="T277">
        <f>VLOOKUP('full data'!$A277, Sheet11!$A$2:$AF$799, MATCH('full data'!T$1, Sheet11!$A$1:$AF$1, 0), FALSE)</f>
        <v>0</v>
      </c>
      <c r="U277">
        <f>VLOOKUP('full data'!$A277, Sheet11!$A$2:$AF$799, MATCH('full data'!U$1, Sheet11!$A$1:$AF$1, 0), FALSE)</f>
        <v>0.4375</v>
      </c>
      <c r="V277">
        <f>VLOOKUP('full data'!$A277, Sheet11!$A$2:$AF$799, MATCH('full data'!V$1, Sheet11!$A$1:$AF$1, 0), FALSE)</f>
        <v>0.3392857142857143</v>
      </c>
      <c r="W277">
        <f>VLOOKUP('full data'!$A277, Sheet11!$A$2:$AF$799, MATCH('full data'!W$1, Sheet11!$A$1:$AF$1, 0), FALSE)</f>
        <v>0.482421875</v>
      </c>
      <c r="X277" t="str">
        <f>VLOOKUP('full data'!$A277, Sheet11!$A$2:$AF$799, MATCH('full data'!X$1, Sheet11!$A$1:$AF$1, 0), FALSE)</f>
        <v>0</v>
      </c>
      <c r="Y277">
        <f>VLOOKUP('full data'!$A277, Sheet11!$A$2:$AF$799, MATCH('full data'!Y$1, Sheet11!$A$1:$AF$1, 0), FALSE)</f>
        <v>3</v>
      </c>
      <c r="Z277" t="str">
        <f>VLOOKUP('full data'!$A277, Sheet11!$A$2:$AF$799, MATCH('full data'!Z$1, Sheet11!$A$1:$AF$1, 0), FALSE)</f>
        <v>AFC East</v>
      </c>
      <c r="AA277" t="s">
        <v>891</v>
      </c>
      <c r="AB277">
        <f>VLOOKUP('full data'!$A277, Sheet11!$A$2:$AF$799, MATCH('full data'!AB$1, Sheet11!$A$1:$AF$1, 0), FALSE)</f>
        <v>0.24</v>
      </c>
      <c r="AC277">
        <f>VLOOKUP('full data'!$A277, Sheet11!$A$2:$AF$799, MATCH('full data'!AC$1, Sheet11!$A$1:$AF$1, 0), FALSE)</f>
        <v>0.14285714285714279</v>
      </c>
      <c r="AD277" t="str">
        <f>VLOOKUP('full data'!$A277, Sheet11!$A$2:$AF$799, MATCH('full data'!AD$1, Sheet11!$A$1:$AF$1, 0), FALSE)</f>
        <v>0</v>
      </c>
      <c r="AE277" t="str">
        <f>VLOOKUP('full data'!$A277, Sheet11!$A$2:$AF$799, MATCH('full data'!AE$1, Sheet11!$A$1:$AF$1, 0), FALSE)</f>
        <v>0</v>
      </c>
      <c r="AF277">
        <f>VLOOKUP('full data'!$A277, Sheet11!$A$2:$AF$799, MATCH('full data'!AF$1, Sheet11!$A$1:$AF$1, 0), FALSE)</f>
        <v>0.3125</v>
      </c>
      <c r="AG277">
        <f>VLOOKUP('full data'!$A277, Sheet11!$A$2:$AF$799, MATCH('full data'!AG$1, Sheet11!$A$1:$AF$1, 0), FALSE)</f>
        <v>0.5</v>
      </c>
      <c r="AH277" s="3">
        <f>VLOOKUP('full data'!$A277, Sheet11!$A$2:$AF$799, MATCH('full data'!AH$1, Sheet11!$A$1:$AF$1, 0), FALSE)</f>
        <v>4.1404306909868628E-3</v>
      </c>
      <c r="AI277" s="2">
        <f t="shared" si="4"/>
        <v>0.53368420521824111</v>
      </c>
      <c r="AJ277" s="2">
        <f>AH277/SUMIFS($AH$2:$AH$799, $B$2:$B$799, B277)</f>
        <v>2.6535119463091646E-3</v>
      </c>
      <c r="AK277">
        <f>IF(AJ277=_xlfn.MAXIFS($AJ$2:$AJ$799, $B$2:$B$799, B277, $AA$2:$AA$799, AA277), 1, 0)</f>
        <v>0</v>
      </c>
      <c r="AL277" s="2">
        <f>AJ277-AI277</f>
        <v>-0.53103069327193198</v>
      </c>
      <c r="AM277">
        <f>IF(AK277=AE277, 1, 0)</f>
        <v>0</v>
      </c>
    </row>
    <row r="278" spans="1:39" hidden="1" x14ac:dyDescent="0.45">
      <c r="A278" t="s">
        <v>609</v>
      </c>
      <c r="B278">
        <v>2016</v>
      </c>
      <c r="C278" t="s">
        <v>68</v>
      </c>
      <c r="D278" t="str">
        <f>VLOOKUP(C278, ids!$A$2:$B$37,2,FALSE)</f>
        <v>Indiannapolis Colts</v>
      </c>
      <c r="E278">
        <f>VLOOKUP('full data'!$A278, Sheet11!$A$2:$AF$799, MATCH('full data'!E$1, Sheet11!$A$1:$AF$1, 0), FALSE)</f>
        <v>16</v>
      </c>
      <c r="F278">
        <f>VLOOKUP('full data'!$A278, Sheet11!$A$2:$AF$799, MATCH('full data'!F$1, Sheet11!$A$1:$AF$1, 0), FALSE)</f>
        <v>3.605216026209924</v>
      </c>
      <c r="G278">
        <f>VLOOKUP('full data'!$A278, Sheet11!$A$2:$AF$799, MATCH('full data'!G$1, Sheet11!$A$1:$AF$1, 0), FALSE)</f>
        <v>-2.091139989981611</v>
      </c>
      <c r="H278">
        <f>VLOOKUP('full data'!$A278, Sheet11!$A$2:$AF$799, MATCH('full data'!H$1, Sheet11!$A$1:$AF$1, 0), FALSE)</f>
        <v>9.0608768124989219</v>
      </c>
      <c r="I278">
        <f>VLOOKUP('full data'!$A278, Sheet11!$A$2:$AF$799, MATCH('full data'!I$1, Sheet11!$A$1:$AF$1, 0), FALSE)</f>
        <v>55.1875</v>
      </c>
      <c r="J278">
        <f>VLOOKUP('full data'!$A278, Sheet11!$A$2:$AF$799, MATCH('full data'!J$1, Sheet11!$A$1:$AF$1, 0), FALSE)</f>
        <v>0.87096774193548387</v>
      </c>
      <c r="K278">
        <f>VLOOKUP('full data'!$A278, Sheet11!$A$2:$AF$799, MATCH('full data'!K$1, Sheet11!$A$1:$AF$1, 0), FALSE)</f>
        <v>-18.0625</v>
      </c>
      <c r="L278">
        <f>VLOOKUP('full data'!$A278, Sheet11!$A$2:$AF$799, MATCH('full data'!L$1, Sheet11!$A$1:$AF$1, 0), FALSE)</f>
        <v>0.9375</v>
      </c>
      <c r="M278">
        <f>VLOOKUP('full data'!$A278, Sheet11!$A$2:$AF$799, MATCH('full data'!M$1, Sheet11!$A$1:$AF$1, 0), FALSE)</f>
        <v>0.5625</v>
      </c>
      <c r="N278">
        <f>VLOOKUP('full data'!$A278, Sheet11!$A$2:$AF$799, MATCH('full data'!N$1, Sheet11!$A$1:$AF$1, 0), FALSE)</f>
        <v>0.5</v>
      </c>
      <c r="O278">
        <f>VLOOKUP('full data'!$A278, Sheet11!$A$2:$AF$799, MATCH('full data'!O$1, Sheet11!$A$1:$AF$1, 0), FALSE)</f>
        <v>13.1875</v>
      </c>
      <c r="P278">
        <f>VLOOKUP('full data'!$A278, Sheet11!$A$2:$AF$799, MATCH('full data'!P$1, Sheet11!$A$1:$AF$1, 0), FALSE)</f>
        <v>1.3125</v>
      </c>
      <c r="Q278">
        <f>VLOOKUP('full data'!$A278, Sheet11!$A$2:$AF$799, MATCH('full data'!Q$1, Sheet11!$A$1:$AF$1, 0), FALSE)</f>
        <v>1.0625</v>
      </c>
      <c r="R278">
        <f>VLOOKUP('full data'!$A278, Sheet11!$A$2:$AF$799, MATCH('full data'!R$1, Sheet11!$A$1:$AF$1, 0), FALSE)</f>
        <v>8</v>
      </c>
      <c r="S278">
        <f>VLOOKUP('full data'!$A278, Sheet11!$A$2:$AF$799, MATCH('full data'!S$1, Sheet11!$A$1:$AF$1, 0), FALSE)</f>
        <v>8</v>
      </c>
      <c r="T278">
        <f>VLOOKUP('full data'!$A278, Sheet11!$A$2:$AF$799, MATCH('full data'!T$1, Sheet11!$A$1:$AF$1, 0), FALSE)</f>
        <v>0</v>
      </c>
      <c r="U278">
        <f>VLOOKUP('full data'!$A278, Sheet11!$A$2:$AF$799, MATCH('full data'!U$1, Sheet11!$A$1:$AF$1, 0), FALSE)</f>
        <v>0.5</v>
      </c>
      <c r="V278">
        <f>VLOOKUP('full data'!$A278, Sheet11!$A$2:$AF$799, MATCH('full data'!V$1, Sheet11!$A$1:$AF$1, 0), FALSE)</f>
        <v>0.40625</v>
      </c>
      <c r="W278">
        <f>VLOOKUP('full data'!$A278, Sheet11!$A$2:$AF$799, MATCH('full data'!W$1, Sheet11!$A$1:$AF$1, 0), FALSE)</f>
        <v>0.4921875</v>
      </c>
      <c r="X278" t="str">
        <f>VLOOKUP('full data'!$A278, Sheet11!$A$2:$AF$799, MATCH('full data'!X$1, Sheet11!$A$1:$AF$1, 0), FALSE)</f>
        <v>0</v>
      </c>
      <c r="Y278">
        <f>VLOOKUP('full data'!$A278, Sheet11!$A$2:$AF$799, MATCH('full data'!Y$1, Sheet11!$A$1:$AF$1, 0), FALSE)</f>
        <v>3</v>
      </c>
      <c r="Z278" t="str">
        <f>VLOOKUP('full data'!$A278, Sheet11!$A$2:$AF$799, MATCH('full data'!Z$1, Sheet11!$A$1:$AF$1, 0), FALSE)</f>
        <v>AFC South</v>
      </c>
      <c r="AA278" t="s">
        <v>891</v>
      </c>
      <c r="AB278">
        <f>VLOOKUP('full data'!$A278, Sheet11!$A$2:$AF$799, MATCH('full data'!AB$1, Sheet11!$A$1:$AF$1, 0), FALSE)</f>
        <v>8.8235294117647065E-2</v>
      </c>
      <c r="AC278">
        <f>VLOOKUP('full data'!$A278, Sheet11!$A$2:$AF$799, MATCH('full data'!AC$1, Sheet11!$A$1:$AF$1, 0), FALSE)</f>
        <v>0.1212121212121212</v>
      </c>
      <c r="AD278" t="str">
        <f>VLOOKUP('full data'!$A278, Sheet11!$A$2:$AF$799, MATCH('full data'!AD$1, Sheet11!$A$1:$AF$1, 0), FALSE)</f>
        <v>0</v>
      </c>
      <c r="AE278" t="str">
        <f>VLOOKUP('full data'!$A278, Sheet11!$A$2:$AF$799, MATCH('full data'!AE$1, Sheet11!$A$1:$AF$1, 0), FALSE)</f>
        <v>0</v>
      </c>
      <c r="AF278">
        <f>VLOOKUP('full data'!$A278, Sheet11!$A$2:$AF$799, MATCH('full data'!AF$1, Sheet11!$A$1:$AF$1, 0), FALSE)</f>
        <v>0.375</v>
      </c>
      <c r="AG278">
        <f>VLOOKUP('full data'!$A278, Sheet11!$A$2:$AF$799, MATCH('full data'!AG$1, Sheet11!$A$1:$AF$1, 0), FALSE)</f>
        <v>0.5</v>
      </c>
      <c r="AH278" s="3">
        <f>VLOOKUP('full data'!$A278, Sheet11!$A$2:$AF$799, MATCH('full data'!AH$1, Sheet11!$A$1:$AF$1, 0), FALSE)</f>
        <v>3.860575290052961E-3</v>
      </c>
      <c r="AI278" s="2">
        <f t="shared" si="4"/>
        <v>0.53368420521824111</v>
      </c>
      <c r="AJ278" s="2">
        <f>AH278/SUMIFS($AH$2:$AH$799, $B$2:$B$799, B278)</f>
        <v>2.4741587086776822E-3</v>
      </c>
      <c r="AK278">
        <f>IF(AJ278=_xlfn.MAXIFS($AJ$2:$AJ$799, $B$2:$B$799, B278, $AA$2:$AA$799, AA278), 1, 0)</f>
        <v>0</v>
      </c>
      <c r="AL278" s="2">
        <f>AJ278-AI278</f>
        <v>-0.53121004650956338</v>
      </c>
      <c r="AM278">
        <f>IF(AK278=AE278, 1, 0)</f>
        <v>0</v>
      </c>
    </row>
    <row r="279" spans="1:39" hidden="1" x14ac:dyDescent="0.45">
      <c r="A279" t="s">
        <v>621</v>
      </c>
      <c r="B279">
        <v>2016</v>
      </c>
      <c r="C279" t="s">
        <v>92</v>
      </c>
      <c r="D279" t="str">
        <f>VLOOKUP(C279, ids!$A$2:$B$37,2,FALSE)</f>
        <v>Philadelphia Eagles</v>
      </c>
      <c r="E279">
        <f>VLOOKUP('full data'!$A279, Sheet11!$A$2:$AF$799, MATCH('full data'!E$1, Sheet11!$A$1:$AF$1, 0), FALSE)</f>
        <v>16</v>
      </c>
      <c r="F279">
        <f>VLOOKUP('full data'!$A279, Sheet11!$A$2:$AF$799, MATCH('full data'!F$1, Sheet11!$A$1:$AF$1, 0), FALSE)</f>
        <v>0.62911921198116938</v>
      </c>
      <c r="G279">
        <f>VLOOKUP('full data'!$A279, Sheet11!$A$2:$AF$799, MATCH('full data'!G$1, Sheet11!$A$1:$AF$1, 0), FALSE)</f>
        <v>-1.825720787096178</v>
      </c>
      <c r="H279">
        <f>VLOOKUP('full data'!$A279, Sheet11!$A$2:$AF$799, MATCH('full data'!H$1, Sheet11!$A$1:$AF$1, 0), FALSE)</f>
        <v>3.9759794025791071</v>
      </c>
      <c r="I279">
        <f>VLOOKUP('full data'!$A279, Sheet11!$A$2:$AF$799, MATCH('full data'!I$1, Sheet11!$A$1:$AF$1, 0), FALSE)</f>
        <v>59.0625</v>
      </c>
      <c r="J279">
        <f>VLOOKUP('full data'!$A279, Sheet11!$A$2:$AF$799, MATCH('full data'!J$1, Sheet11!$A$1:$AF$1, 0), FALSE)</f>
        <v>0.85365853658536583</v>
      </c>
      <c r="K279">
        <f>VLOOKUP('full data'!$A279, Sheet11!$A$2:$AF$799, MATCH('full data'!K$1, Sheet11!$A$1:$AF$1, 0), FALSE)</f>
        <v>-13.3125</v>
      </c>
      <c r="L279">
        <f>VLOOKUP('full data'!$A279, Sheet11!$A$2:$AF$799, MATCH('full data'!L$1, Sheet11!$A$1:$AF$1, 0), FALSE)</f>
        <v>0.875</v>
      </c>
      <c r="M279">
        <f>VLOOKUP('full data'!$A279, Sheet11!$A$2:$AF$799, MATCH('full data'!M$1, Sheet11!$A$1:$AF$1, 0), FALSE)</f>
        <v>0.625</v>
      </c>
      <c r="N279">
        <f>VLOOKUP('full data'!$A279, Sheet11!$A$2:$AF$799, MATCH('full data'!N$1, Sheet11!$A$1:$AF$1, 0), FALSE)</f>
        <v>1</v>
      </c>
      <c r="O279">
        <f>VLOOKUP('full data'!$A279, Sheet11!$A$2:$AF$799, MATCH('full data'!O$1, Sheet11!$A$1:$AF$1, 0), FALSE)</f>
        <v>12.9375</v>
      </c>
      <c r="P279">
        <f>VLOOKUP('full data'!$A279, Sheet11!$A$2:$AF$799, MATCH('full data'!P$1, Sheet11!$A$1:$AF$1, 0), FALSE)</f>
        <v>1.25</v>
      </c>
      <c r="Q279">
        <f>VLOOKUP('full data'!$A279, Sheet11!$A$2:$AF$799, MATCH('full data'!Q$1, Sheet11!$A$1:$AF$1, 0), FALSE)</f>
        <v>1.625</v>
      </c>
      <c r="R279">
        <f>VLOOKUP('full data'!$A279, Sheet11!$A$2:$AF$799, MATCH('full data'!R$1, Sheet11!$A$1:$AF$1, 0), FALSE)</f>
        <v>7</v>
      </c>
      <c r="S279">
        <f>VLOOKUP('full data'!$A279, Sheet11!$A$2:$AF$799, MATCH('full data'!S$1, Sheet11!$A$1:$AF$1, 0), FALSE)</f>
        <v>9</v>
      </c>
      <c r="T279">
        <f>VLOOKUP('full data'!$A279, Sheet11!$A$2:$AF$799, MATCH('full data'!T$1, Sheet11!$A$1:$AF$1, 0), FALSE)</f>
        <v>0</v>
      </c>
      <c r="U279">
        <f>VLOOKUP('full data'!$A279, Sheet11!$A$2:$AF$799, MATCH('full data'!U$1, Sheet11!$A$1:$AF$1, 0), FALSE)</f>
        <v>0.4375</v>
      </c>
      <c r="V279">
        <f>VLOOKUP('full data'!$A279, Sheet11!$A$2:$AF$799, MATCH('full data'!V$1, Sheet11!$A$1:$AF$1, 0), FALSE)</f>
        <v>0.5178571428571429</v>
      </c>
      <c r="W279">
        <f>VLOOKUP('full data'!$A279, Sheet11!$A$2:$AF$799, MATCH('full data'!W$1, Sheet11!$A$1:$AF$1, 0), FALSE)</f>
        <v>0.55859375</v>
      </c>
      <c r="X279" t="str">
        <f>VLOOKUP('full data'!$A279, Sheet11!$A$2:$AF$799, MATCH('full data'!X$1, Sheet11!$A$1:$AF$1, 0), FALSE)</f>
        <v>0</v>
      </c>
      <c r="Y279">
        <f>VLOOKUP('full data'!$A279, Sheet11!$A$2:$AF$799, MATCH('full data'!Y$1, Sheet11!$A$1:$AF$1, 0), FALSE)</f>
        <v>4</v>
      </c>
      <c r="Z279" t="str">
        <f>VLOOKUP('full data'!$A279, Sheet11!$A$2:$AF$799, MATCH('full data'!Z$1, Sheet11!$A$1:$AF$1, 0), FALSE)</f>
        <v>NFC East</v>
      </c>
      <c r="AA279" t="s">
        <v>892</v>
      </c>
      <c r="AB279">
        <f>VLOOKUP('full data'!$A279, Sheet11!$A$2:$AF$799, MATCH('full data'!AB$1, Sheet11!$A$1:$AF$1, 0), FALSE)</f>
        <v>0.21875</v>
      </c>
      <c r="AC279">
        <f>VLOOKUP('full data'!$A279, Sheet11!$A$2:$AF$799, MATCH('full data'!AC$1, Sheet11!$A$1:$AF$1, 0), FALSE)</f>
        <v>0.2</v>
      </c>
      <c r="AD279" t="str">
        <f>VLOOKUP('full data'!$A279, Sheet11!$A$2:$AF$799, MATCH('full data'!AD$1, Sheet11!$A$1:$AF$1, 0), FALSE)</f>
        <v>0</v>
      </c>
      <c r="AE279" t="str">
        <f>VLOOKUP('full data'!$A279, Sheet11!$A$2:$AF$799, MATCH('full data'!AE$1, Sheet11!$A$1:$AF$1, 0), FALSE)</f>
        <v>0</v>
      </c>
      <c r="AF279">
        <f>VLOOKUP('full data'!$A279, Sheet11!$A$2:$AF$799, MATCH('full data'!AF$1, Sheet11!$A$1:$AF$1, 0), FALSE)</f>
        <v>0.375</v>
      </c>
      <c r="AG279">
        <f>VLOOKUP('full data'!$A279, Sheet11!$A$2:$AF$799, MATCH('full data'!AG$1, Sheet11!$A$1:$AF$1, 0), FALSE)</f>
        <v>0.5</v>
      </c>
      <c r="AH279" s="3">
        <f>VLOOKUP('full data'!$A279, Sheet11!$A$2:$AF$799, MATCH('full data'!AH$1, Sheet11!$A$1:$AF$1, 0), FALSE)</f>
        <v>2.8948734975620741E-3</v>
      </c>
      <c r="AI279" s="2">
        <f t="shared" si="4"/>
        <v>0.23095444794265929</v>
      </c>
      <c r="AJ279" s="2">
        <f>AH279/SUMIFS($AH$2:$AH$799, $B$2:$B$799, B279)</f>
        <v>1.8552614406893669E-3</v>
      </c>
      <c r="AK279">
        <f>IF(AJ279=_xlfn.MAXIFS($AJ$2:$AJ$799, $B$2:$B$799, B279, $AA$2:$AA$799, AA279), 1, 0)</f>
        <v>0</v>
      </c>
      <c r="AL279" s="2">
        <f>AJ279-AI279</f>
        <v>-0.22909918650196992</v>
      </c>
      <c r="AM279">
        <f>IF(AK279=AE279, 1, 0)</f>
        <v>0</v>
      </c>
    </row>
    <row r="280" spans="1:39" hidden="1" x14ac:dyDescent="0.45">
      <c r="A280" t="s">
        <v>618</v>
      </c>
      <c r="B280">
        <v>2016</v>
      </c>
      <c r="C280" t="s">
        <v>83</v>
      </c>
      <c r="D280" t="str">
        <f>VLOOKUP(C280, ids!$A$2:$B$37,2,FALSE)</f>
        <v>New Orleans Saints</v>
      </c>
      <c r="E280">
        <f>VLOOKUP('full data'!$A280, Sheet11!$A$2:$AF$799, MATCH('full data'!E$1, Sheet11!$A$1:$AF$1, 0), FALSE)</f>
        <v>16</v>
      </c>
      <c r="F280">
        <f>VLOOKUP('full data'!$A280, Sheet11!$A$2:$AF$799, MATCH('full data'!F$1, Sheet11!$A$1:$AF$1, 0), FALSE)</f>
        <v>7.2668653673407881</v>
      </c>
      <c r="G280">
        <f>VLOOKUP('full data'!$A280, Sheet11!$A$2:$AF$799, MATCH('full data'!G$1, Sheet11!$A$1:$AF$1, 0), FALSE)</f>
        <v>-0.59139443046791274</v>
      </c>
      <c r="H280">
        <f>VLOOKUP('full data'!$A280, Sheet11!$A$2:$AF$799, MATCH('full data'!H$1, Sheet11!$A$1:$AF$1, 0), FALSE)</f>
        <v>10.635964040717671</v>
      </c>
      <c r="I280">
        <f>VLOOKUP('full data'!$A280, Sheet11!$A$2:$AF$799, MATCH('full data'!I$1, Sheet11!$A$1:$AF$1, 0), FALSE)</f>
        <v>60.5625</v>
      </c>
      <c r="J280">
        <f>VLOOKUP('full data'!$A280, Sheet11!$A$2:$AF$799, MATCH('full data'!J$1, Sheet11!$A$1:$AF$1, 0), FALSE)</f>
        <v>0.82352941176470584</v>
      </c>
      <c r="K280">
        <f>VLOOKUP('full data'!$A280, Sheet11!$A$2:$AF$799, MATCH('full data'!K$1, Sheet11!$A$1:$AF$1, 0), FALSE)</f>
        <v>-11.5</v>
      </c>
      <c r="L280">
        <f>VLOOKUP('full data'!$A280, Sheet11!$A$2:$AF$799, MATCH('full data'!L$1, Sheet11!$A$1:$AF$1, 0), FALSE)</f>
        <v>0.9375</v>
      </c>
      <c r="M280">
        <f>VLOOKUP('full data'!$A280, Sheet11!$A$2:$AF$799, MATCH('full data'!M$1, Sheet11!$A$1:$AF$1, 0), FALSE)</f>
        <v>0.75</v>
      </c>
      <c r="N280">
        <f>VLOOKUP('full data'!$A280, Sheet11!$A$2:$AF$799, MATCH('full data'!N$1, Sheet11!$A$1:$AF$1, 0), FALSE)</f>
        <v>0.5625</v>
      </c>
      <c r="O280">
        <f>VLOOKUP('full data'!$A280, Sheet11!$A$2:$AF$799, MATCH('full data'!O$1, Sheet11!$A$1:$AF$1, 0), FALSE)</f>
        <v>13.3125</v>
      </c>
      <c r="P280">
        <f>VLOOKUP('full data'!$A280, Sheet11!$A$2:$AF$799, MATCH('full data'!P$1, Sheet11!$A$1:$AF$1, 0), FALSE)</f>
        <v>1.3125</v>
      </c>
      <c r="Q280">
        <f>VLOOKUP('full data'!$A280, Sheet11!$A$2:$AF$799, MATCH('full data'!Q$1, Sheet11!$A$1:$AF$1, 0), FALSE)</f>
        <v>1.3125</v>
      </c>
      <c r="R280">
        <f>VLOOKUP('full data'!$A280, Sheet11!$A$2:$AF$799, MATCH('full data'!R$1, Sheet11!$A$1:$AF$1, 0), FALSE)</f>
        <v>7</v>
      </c>
      <c r="S280">
        <f>VLOOKUP('full data'!$A280, Sheet11!$A$2:$AF$799, MATCH('full data'!S$1, Sheet11!$A$1:$AF$1, 0), FALSE)</f>
        <v>9</v>
      </c>
      <c r="T280">
        <f>VLOOKUP('full data'!$A280, Sheet11!$A$2:$AF$799, MATCH('full data'!T$1, Sheet11!$A$1:$AF$1, 0), FALSE)</f>
        <v>0</v>
      </c>
      <c r="U280">
        <f>VLOOKUP('full data'!$A280, Sheet11!$A$2:$AF$799, MATCH('full data'!U$1, Sheet11!$A$1:$AF$1, 0), FALSE)</f>
        <v>0.4375</v>
      </c>
      <c r="V280">
        <f>VLOOKUP('full data'!$A280, Sheet11!$A$2:$AF$799, MATCH('full data'!V$1, Sheet11!$A$1:$AF$1, 0), FALSE)</f>
        <v>0.39285714285714279</v>
      </c>
      <c r="W280">
        <f>VLOOKUP('full data'!$A280, Sheet11!$A$2:$AF$799, MATCH('full data'!W$1, Sheet11!$A$1:$AF$1, 0), FALSE)</f>
        <v>0.5234375</v>
      </c>
      <c r="X280" t="str">
        <f>VLOOKUP('full data'!$A280, Sheet11!$A$2:$AF$799, MATCH('full data'!X$1, Sheet11!$A$1:$AF$1, 0), FALSE)</f>
        <v>0</v>
      </c>
      <c r="Y280">
        <f>VLOOKUP('full data'!$A280, Sheet11!$A$2:$AF$799, MATCH('full data'!Y$1, Sheet11!$A$1:$AF$1, 0), FALSE)</f>
        <v>3</v>
      </c>
      <c r="Z280" t="str">
        <f>VLOOKUP('full data'!$A280, Sheet11!$A$2:$AF$799, MATCH('full data'!Z$1, Sheet11!$A$1:$AF$1, 0), FALSE)</f>
        <v>NFC South</v>
      </c>
      <c r="AA280" t="s">
        <v>892</v>
      </c>
      <c r="AB280">
        <f>VLOOKUP('full data'!$A280, Sheet11!$A$2:$AF$799, MATCH('full data'!AB$1, Sheet11!$A$1:$AF$1, 0), FALSE)</f>
        <v>0.2121212121212121</v>
      </c>
      <c r="AC280">
        <f>VLOOKUP('full data'!$A280, Sheet11!$A$2:$AF$799, MATCH('full data'!AC$1, Sheet11!$A$1:$AF$1, 0), FALSE)</f>
        <v>0.2</v>
      </c>
      <c r="AD280" t="str">
        <f>VLOOKUP('full data'!$A280, Sheet11!$A$2:$AF$799, MATCH('full data'!AD$1, Sheet11!$A$1:$AF$1, 0), FALSE)</f>
        <v>0</v>
      </c>
      <c r="AE280" t="str">
        <f>VLOOKUP('full data'!$A280, Sheet11!$A$2:$AF$799, MATCH('full data'!AE$1, Sheet11!$A$1:$AF$1, 0), FALSE)</f>
        <v>0</v>
      </c>
      <c r="AF280">
        <f>VLOOKUP('full data'!$A280, Sheet11!$A$2:$AF$799, MATCH('full data'!AF$1, Sheet11!$A$1:$AF$1, 0), FALSE)</f>
        <v>0.375</v>
      </c>
      <c r="AG280">
        <f>VLOOKUP('full data'!$A280, Sheet11!$A$2:$AF$799, MATCH('full data'!AG$1, Sheet11!$A$1:$AF$1, 0), FALSE)</f>
        <v>0.5</v>
      </c>
      <c r="AH280" s="3">
        <f>VLOOKUP('full data'!$A280, Sheet11!$A$2:$AF$799, MATCH('full data'!AH$1, Sheet11!$A$1:$AF$1, 0), FALSE)</f>
        <v>2.4856423381494682E-3</v>
      </c>
      <c r="AI280" s="2">
        <f t="shared" si="4"/>
        <v>0.23095444794265929</v>
      </c>
      <c r="AJ280" s="2">
        <f>AH280/SUMIFS($AH$2:$AH$799, $B$2:$B$799, B280)</f>
        <v>1.592994094283315E-3</v>
      </c>
      <c r="AK280">
        <f>IF(AJ280=_xlfn.MAXIFS($AJ$2:$AJ$799, $B$2:$B$799, B280, $AA$2:$AA$799, AA280), 1, 0)</f>
        <v>0</v>
      </c>
      <c r="AL280" s="2">
        <f>AJ280-AI280</f>
        <v>-0.22936145384837597</v>
      </c>
      <c r="AM280">
        <f>IF(AK280=AE280, 1, 0)</f>
        <v>0</v>
      </c>
    </row>
    <row r="281" spans="1:39" hidden="1" x14ac:dyDescent="0.45">
      <c r="A281" t="s">
        <v>600</v>
      </c>
      <c r="B281">
        <v>2016</v>
      </c>
      <c r="C281" t="s">
        <v>48</v>
      </c>
      <c r="D281" t="str">
        <f>VLOOKUP(C281, ids!$A$2:$B$37,2,FALSE)</f>
        <v>Carolina Panthers</v>
      </c>
      <c r="E281">
        <f>VLOOKUP('full data'!$A281, Sheet11!$A$2:$AF$799, MATCH('full data'!E$1, Sheet11!$A$1:$AF$1, 0), FALSE)</f>
        <v>16</v>
      </c>
      <c r="F281">
        <f>VLOOKUP('full data'!$A281, Sheet11!$A$2:$AF$799, MATCH('full data'!F$1, Sheet11!$A$1:$AF$1, 0), FALSE)</f>
        <v>-1.6740875554451391</v>
      </c>
      <c r="G281">
        <f>VLOOKUP('full data'!$A281, Sheet11!$A$2:$AF$799, MATCH('full data'!G$1, Sheet11!$A$1:$AF$1, 0), FALSE)</f>
        <v>-1.9600253362001809</v>
      </c>
      <c r="H281">
        <f>VLOOKUP('full data'!$A281, Sheet11!$A$2:$AF$799, MATCH('full data'!H$1, Sheet11!$A$1:$AF$1, 0), FALSE)</f>
        <v>2.7429737641712131</v>
      </c>
      <c r="I281">
        <f>VLOOKUP('full data'!$A281, Sheet11!$A$2:$AF$799, MATCH('full data'!I$1, Sheet11!$A$1:$AF$1, 0), FALSE)</f>
        <v>53.125</v>
      </c>
      <c r="J281">
        <f>VLOOKUP('full data'!$A281, Sheet11!$A$2:$AF$799, MATCH('full data'!J$1, Sheet11!$A$1:$AF$1, 0), FALSE)</f>
        <v>0.78947368421052633</v>
      </c>
      <c r="K281">
        <f>VLOOKUP('full data'!$A281, Sheet11!$A$2:$AF$799, MATCH('full data'!K$1, Sheet11!$A$1:$AF$1, 0), FALSE)</f>
        <v>-17.3125</v>
      </c>
      <c r="L281">
        <f>VLOOKUP('full data'!$A281, Sheet11!$A$2:$AF$799, MATCH('full data'!L$1, Sheet11!$A$1:$AF$1, 0), FALSE)</f>
        <v>1.1875</v>
      </c>
      <c r="M281">
        <f>VLOOKUP('full data'!$A281, Sheet11!$A$2:$AF$799, MATCH('full data'!M$1, Sheet11!$A$1:$AF$1, 0), FALSE)</f>
        <v>0.625</v>
      </c>
      <c r="N281">
        <f>VLOOKUP('full data'!$A281, Sheet11!$A$2:$AF$799, MATCH('full data'!N$1, Sheet11!$A$1:$AF$1, 0), FALSE)</f>
        <v>1.0625</v>
      </c>
      <c r="O281">
        <f>VLOOKUP('full data'!$A281, Sheet11!$A$2:$AF$799, MATCH('full data'!O$1, Sheet11!$A$1:$AF$1, 0), FALSE)</f>
        <v>16.875</v>
      </c>
      <c r="P281">
        <f>VLOOKUP('full data'!$A281, Sheet11!$A$2:$AF$799, MATCH('full data'!P$1, Sheet11!$A$1:$AF$1, 0), FALSE)</f>
        <v>1.5625</v>
      </c>
      <c r="Q281">
        <f>VLOOKUP('full data'!$A281, Sheet11!$A$2:$AF$799, MATCH('full data'!Q$1, Sheet11!$A$1:$AF$1, 0), FALSE)</f>
        <v>1.6875</v>
      </c>
      <c r="R281">
        <f>VLOOKUP('full data'!$A281, Sheet11!$A$2:$AF$799, MATCH('full data'!R$1, Sheet11!$A$1:$AF$1, 0), FALSE)</f>
        <v>6</v>
      </c>
      <c r="S281">
        <f>VLOOKUP('full data'!$A281, Sheet11!$A$2:$AF$799, MATCH('full data'!S$1, Sheet11!$A$1:$AF$1, 0), FALSE)</f>
        <v>10</v>
      </c>
      <c r="T281">
        <f>VLOOKUP('full data'!$A281, Sheet11!$A$2:$AF$799, MATCH('full data'!T$1, Sheet11!$A$1:$AF$1, 0), FALSE)</f>
        <v>0</v>
      </c>
      <c r="U281">
        <f>VLOOKUP('full data'!$A281, Sheet11!$A$2:$AF$799, MATCH('full data'!U$1, Sheet11!$A$1:$AF$1, 0), FALSE)</f>
        <v>0.375</v>
      </c>
      <c r="V281">
        <f>VLOOKUP('full data'!$A281, Sheet11!$A$2:$AF$799, MATCH('full data'!V$1, Sheet11!$A$1:$AF$1, 0), FALSE)</f>
        <v>0.35416666666666669</v>
      </c>
      <c r="W281">
        <f>VLOOKUP('full data'!$A281, Sheet11!$A$2:$AF$799, MATCH('full data'!W$1, Sheet11!$A$1:$AF$1, 0), FALSE)</f>
        <v>0.517578125</v>
      </c>
      <c r="X281" t="str">
        <f>VLOOKUP('full data'!$A281, Sheet11!$A$2:$AF$799, MATCH('full data'!X$1, Sheet11!$A$1:$AF$1, 0), FALSE)</f>
        <v>0</v>
      </c>
      <c r="Y281">
        <f>VLOOKUP('full data'!$A281, Sheet11!$A$2:$AF$799, MATCH('full data'!Y$1, Sheet11!$A$1:$AF$1, 0), FALSE)</f>
        <v>4</v>
      </c>
      <c r="Z281" t="str">
        <f>VLOOKUP('full data'!$A281, Sheet11!$A$2:$AF$799, MATCH('full data'!Z$1, Sheet11!$A$1:$AF$1, 0), FALSE)</f>
        <v>NFC South</v>
      </c>
      <c r="AA281" t="s">
        <v>892</v>
      </c>
      <c r="AB281">
        <f>VLOOKUP('full data'!$A281, Sheet11!$A$2:$AF$799, MATCH('full data'!AB$1, Sheet11!$A$1:$AF$1, 0), FALSE)</f>
        <v>0.13793103448275859</v>
      </c>
      <c r="AC281">
        <f>VLOOKUP('full data'!$A281, Sheet11!$A$2:$AF$799, MATCH('full data'!AC$1, Sheet11!$A$1:$AF$1, 0), FALSE)</f>
        <v>0.14285714285714279</v>
      </c>
      <c r="AD281" t="str">
        <f>VLOOKUP('full data'!$A281, Sheet11!$A$2:$AF$799, MATCH('full data'!AD$1, Sheet11!$A$1:$AF$1, 0), FALSE)</f>
        <v>0</v>
      </c>
      <c r="AE281" t="str">
        <f>VLOOKUP('full data'!$A281, Sheet11!$A$2:$AF$799, MATCH('full data'!AE$1, Sheet11!$A$1:$AF$1, 0), FALSE)</f>
        <v>0</v>
      </c>
      <c r="AF281">
        <f>VLOOKUP('full data'!$A281, Sheet11!$A$2:$AF$799, MATCH('full data'!AF$1, Sheet11!$A$1:$AF$1, 0), FALSE)</f>
        <v>0.375</v>
      </c>
      <c r="AG281">
        <f>VLOOKUP('full data'!$A281, Sheet11!$A$2:$AF$799, MATCH('full data'!AG$1, Sheet11!$A$1:$AF$1, 0), FALSE)</f>
        <v>0.5</v>
      </c>
      <c r="AH281" s="3">
        <f>VLOOKUP('full data'!$A281, Sheet11!$A$2:$AF$799, MATCH('full data'!AH$1, Sheet11!$A$1:$AF$1, 0), FALSE)</f>
        <v>1.240964236676075E-3</v>
      </c>
      <c r="AI281" s="2">
        <f t="shared" si="4"/>
        <v>0.23095444794265929</v>
      </c>
      <c r="AJ281" s="2">
        <f>AH281/SUMIFS($AH$2:$AH$799, $B$2:$B$799, B281)</f>
        <v>7.95306979568722E-4</v>
      </c>
      <c r="AK281">
        <f>IF(AJ281=_xlfn.MAXIFS($AJ$2:$AJ$799, $B$2:$B$799, B281, $AA$2:$AA$799, AA281), 1, 0)</f>
        <v>0</v>
      </c>
      <c r="AL281" s="2">
        <f>AJ281-AI281</f>
        <v>-0.23015914096309056</v>
      </c>
      <c r="AM281">
        <f>IF(AK281=AE281, 1, 0)</f>
        <v>0</v>
      </c>
    </row>
    <row r="282" spans="1:39" hidden="1" x14ac:dyDescent="0.45">
      <c r="A282" t="s">
        <v>602</v>
      </c>
      <c r="B282">
        <v>2016</v>
      </c>
      <c r="C282" t="s">
        <v>53</v>
      </c>
      <c r="D282" t="str">
        <f>VLOOKUP(C282, ids!$A$2:$B$37,2,FALSE)</f>
        <v>Cincinnati Bengals</v>
      </c>
      <c r="E282">
        <f>VLOOKUP('full data'!$A282, Sheet11!$A$2:$AF$799, MATCH('full data'!E$1, Sheet11!$A$1:$AF$1, 0), FALSE)</f>
        <v>16</v>
      </c>
      <c r="F282">
        <f>VLOOKUP('full data'!$A282, Sheet11!$A$2:$AF$799, MATCH('full data'!F$1, Sheet11!$A$1:$AF$1, 0), FALSE)</f>
        <v>3.980519424421725</v>
      </c>
      <c r="G282">
        <f>VLOOKUP('full data'!$A282, Sheet11!$A$2:$AF$799, MATCH('full data'!G$1, Sheet11!$A$1:$AF$1, 0), FALSE)</f>
        <v>-0.62712873714240536</v>
      </c>
      <c r="H282">
        <f>VLOOKUP('full data'!$A282, Sheet11!$A$2:$AF$799, MATCH('full data'!H$1, Sheet11!$A$1:$AF$1, 0), FALSE)</f>
        <v>7.7825239289579526</v>
      </c>
      <c r="I282">
        <f>VLOOKUP('full data'!$A282, Sheet11!$A$2:$AF$799, MATCH('full data'!I$1, Sheet11!$A$1:$AF$1, 0), FALSE)</f>
        <v>45.375</v>
      </c>
      <c r="J282">
        <f>VLOOKUP('full data'!$A282, Sheet11!$A$2:$AF$799, MATCH('full data'!J$1, Sheet11!$A$1:$AF$1, 0), FALSE)</f>
        <v>0.8</v>
      </c>
      <c r="K282">
        <f>VLOOKUP('full data'!$A282, Sheet11!$A$2:$AF$799, MATCH('full data'!K$1, Sheet11!$A$1:$AF$1, 0), FALSE)</f>
        <v>-16.5</v>
      </c>
      <c r="L282">
        <f>VLOOKUP('full data'!$A282, Sheet11!$A$2:$AF$799, MATCH('full data'!L$1, Sheet11!$A$1:$AF$1, 0), FALSE)</f>
        <v>0.5</v>
      </c>
      <c r="M282">
        <f>VLOOKUP('full data'!$A282, Sheet11!$A$2:$AF$799, MATCH('full data'!M$1, Sheet11!$A$1:$AF$1, 0), FALSE)</f>
        <v>0.1875</v>
      </c>
      <c r="N282">
        <f>VLOOKUP('full data'!$A282, Sheet11!$A$2:$AF$799, MATCH('full data'!N$1, Sheet11!$A$1:$AF$1, 0), FALSE)</f>
        <v>1.0625</v>
      </c>
      <c r="O282">
        <f>VLOOKUP('full data'!$A282, Sheet11!$A$2:$AF$799, MATCH('full data'!O$1, Sheet11!$A$1:$AF$1, 0), FALSE)</f>
        <v>11.5625</v>
      </c>
      <c r="P282">
        <f>VLOOKUP('full data'!$A282, Sheet11!$A$2:$AF$799, MATCH('full data'!P$1, Sheet11!$A$1:$AF$1, 0), FALSE)</f>
        <v>0.6875</v>
      </c>
      <c r="Q282">
        <f>VLOOKUP('full data'!$A282, Sheet11!$A$2:$AF$799, MATCH('full data'!Q$1, Sheet11!$A$1:$AF$1, 0), FALSE)</f>
        <v>1.25</v>
      </c>
      <c r="R282">
        <f>VLOOKUP('full data'!$A282, Sheet11!$A$2:$AF$799, MATCH('full data'!R$1, Sheet11!$A$1:$AF$1, 0), FALSE)</f>
        <v>6</v>
      </c>
      <c r="S282">
        <f>VLOOKUP('full data'!$A282, Sheet11!$A$2:$AF$799, MATCH('full data'!S$1, Sheet11!$A$1:$AF$1, 0), FALSE)</f>
        <v>9</v>
      </c>
      <c r="T282">
        <f>VLOOKUP('full data'!$A282, Sheet11!$A$2:$AF$799, MATCH('full data'!T$1, Sheet11!$A$1:$AF$1, 0), FALSE)</f>
        <v>1</v>
      </c>
      <c r="U282">
        <f>VLOOKUP('full data'!$A282, Sheet11!$A$2:$AF$799, MATCH('full data'!U$1, Sheet11!$A$1:$AF$1, 0), FALSE)</f>
        <v>0.40625</v>
      </c>
      <c r="V282">
        <f>VLOOKUP('full data'!$A282, Sheet11!$A$2:$AF$799, MATCH('full data'!V$1, Sheet11!$A$1:$AF$1, 0), FALSE)</f>
        <v>0.33333333333333331</v>
      </c>
      <c r="W282">
        <f>VLOOKUP('full data'!$A282, Sheet11!$A$2:$AF$799, MATCH('full data'!W$1, Sheet11!$A$1:$AF$1, 0), FALSE)</f>
        <v>0.521484375</v>
      </c>
      <c r="X282" t="str">
        <f>VLOOKUP('full data'!$A282, Sheet11!$A$2:$AF$799, MATCH('full data'!X$1, Sheet11!$A$1:$AF$1, 0), FALSE)</f>
        <v>0</v>
      </c>
      <c r="Y282">
        <f>VLOOKUP('full data'!$A282, Sheet11!$A$2:$AF$799, MATCH('full data'!Y$1, Sheet11!$A$1:$AF$1, 0), FALSE)</f>
        <v>3</v>
      </c>
      <c r="Z282" t="str">
        <f>VLOOKUP('full data'!$A282, Sheet11!$A$2:$AF$799, MATCH('full data'!Z$1, Sheet11!$A$1:$AF$1, 0), FALSE)</f>
        <v>AFC North</v>
      </c>
      <c r="AA282" t="s">
        <v>891</v>
      </c>
      <c r="AB282">
        <f>VLOOKUP('full data'!$A282, Sheet11!$A$2:$AF$799, MATCH('full data'!AB$1, Sheet11!$A$1:$AF$1, 0), FALSE)</f>
        <v>0.13793103448275859</v>
      </c>
      <c r="AC282">
        <f>VLOOKUP('full data'!$A282, Sheet11!$A$2:$AF$799, MATCH('full data'!AC$1, Sheet11!$A$1:$AF$1, 0), FALSE)</f>
        <v>0.2413793103448276</v>
      </c>
      <c r="AD282" t="str">
        <f>VLOOKUP('full data'!$A282, Sheet11!$A$2:$AF$799, MATCH('full data'!AD$1, Sheet11!$A$1:$AF$1, 0), FALSE)</f>
        <v>0</v>
      </c>
      <c r="AE282" t="str">
        <f>VLOOKUP('full data'!$A282, Sheet11!$A$2:$AF$799, MATCH('full data'!AE$1, Sheet11!$A$1:$AF$1, 0), FALSE)</f>
        <v>0</v>
      </c>
      <c r="AF282">
        <f>VLOOKUP('full data'!$A282, Sheet11!$A$2:$AF$799, MATCH('full data'!AF$1, Sheet11!$A$1:$AF$1, 0), FALSE)</f>
        <v>0.1875</v>
      </c>
      <c r="AG282">
        <f>VLOOKUP('full data'!$A282, Sheet11!$A$2:$AF$799, MATCH('full data'!AG$1, Sheet11!$A$1:$AF$1, 0), FALSE)</f>
        <v>0.5</v>
      </c>
      <c r="AH282" s="3">
        <f>VLOOKUP('full data'!$A282, Sheet11!$A$2:$AF$799, MATCH('full data'!AH$1, Sheet11!$A$1:$AF$1, 0), FALSE)</f>
        <v>1.2257667077097011E-3</v>
      </c>
      <c r="AI282" s="2">
        <f t="shared" si="4"/>
        <v>0.53368420521824111</v>
      </c>
      <c r="AJ282" s="2">
        <f>AH282/SUMIFS($AH$2:$AH$799, $B$2:$B$799, B282)</f>
        <v>7.8556721390752194E-4</v>
      </c>
      <c r="AK282">
        <f>IF(AJ282=_xlfn.MAXIFS($AJ$2:$AJ$799, $B$2:$B$799, B282, $AA$2:$AA$799, AA282), 1, 0)</f>
        <v>0</v>
      </c>
      <c r="AL282" s="2">
        <f>AJ282-AI282</f>
        <v>-0.53289863800433357</v>
      </c>
      <c r="AM282">
        <f>IF(AK282=AE282, 1, 0)</f>
        <v>0</v>
      </c>
    </row>
    <row r="283" spans="1:39" hidden="1" x14ac:dyDescent="0.45">
      <c r="A283" t="s">
        <v>620</v>
      </c>
      <c r="B283">
        <v>2016</v>
      </c>
      <c r="C283" t="s">
        <v>88</v>
      </c>
      <c r="D283" t="str">
        <f>VLOOKUP(C283, ids!$A$2:$B$37,2,FALSE)</f>
        <v>New York Jets</v>
      </c>
      <c r="E283">
        <f>VLOOKUP('full data'!$A283, Sheet11!$A$2:$AF$799, MATCH('full data'!E$1, Sheet11!$A$1:$AF$1, 0), FALSE)</f>
        <v>16</v>
      </c>
      <c r="F283">
        <f>VLOOKUP('full data'!$A283, Sheet11!$A$2:$AF$799, MATCH('full data'!F$1, Sheet11!$A$1:$AF$1, 0), FALSE)</f>
        <v>-3.5174711800431941</v>
      </c>
      <c r="G283">
        <f>VLOOKUP('full data'!$A283, Sheet11!$A$2:$AF$799, MATCH('full data'!G$1, Sheet11!$A$1:$AF$1, 0), FALSE)</f>
        <v>-0.98038547347805349</v>
      </c>
      <c r="H283">
        <f>VLOOKUP('full data'!$A283, Sheet11!$A$2:$AF$799, MATCH('full data'!H$1, Sheet11!$A$1:$AF$1, 0), FALSE)</f>
        <v>-1.1479374121376711</v>
      </c>
      <c r="I283">
        <f>VLOOKUP('full data'!$A283, Sheet11!$A$2:$AF$799, MATCH('full data'!I$1, Sheet11!$A$1:$AF$1, 0), FALSE)</f>
        <v>52.3125</v>
      </c>
      <c r="J283">
        <f>VLOOKUP('full data'!$A283, Sheet11!$A$2:$AF$799, MATCH('full data'!J$1, Sheet11!$A$1:$AF$1, 0), FALSE)</f>
        <v>0.87096774193548387</v>
      </c>
      <c r="K283">
        <f>VLOOKUP('full data'!$A283, Sheet11!$A$2:$AF$799, MATCH('full data'!K$1, Sheet11!$A$1:$AF$1, 0), FALSE)</f>
        <v>-11.1875</v>
      </c>
      <c r="L283">
        <f>VLOOKUP('full data'!$A283, Sheet11!$A$2:$AF$799, MATCH('full data'!L$1, Sheet11!$A$1:$AF$1, 0), FALSE)</f>
        <v>1.5625</v>
      </c>
      <c r="M283">
        <f>VLOOKUP('full data'!$A283, Sheet11!$A$2:$AF$799, MATCH('full data'!M$1, Sheet11!$A$1:$AF$1, 0), FALSE)</f>
        <v>0.25</v>
      </c>
      <c r="N283">
        <f>VLOOKUP('full data'!$A283, Sheet11!$A$2:$AF$799, MATCH('full data'!N$1, Sheet11!$A$1:$AF$1, 0), FALSE)</f>
        <v>0.5</v>
      </c>
      <c r="O283">
        <f>VLOOKUP('full data'!$A283, Sheet11!$A$2:$AF$799, MATCH('full data'!O$1, Sheet11!$A$1:$AF$1, 0), FALSE)</f>
        <v>11.1875</v>
      </c>
      <c r="P283">
        <f>VLOOKUP('full data'!$A283, Sheet11!$A$2:$AF$799, MATCH('full data'!P$1, Sheet11!$A$1:$AF$1, 0), FALSE)</f>
        <v>1.875</v>
      </c>
      <c r="Q283">
        <f>VLOOKUP('full data'!$A283, Sheet11!$A$2:$AF$799, MATCH('full data'!Q$1, Sheet11!$A$1:$AF$1, 0), FALSE)</f>
        <v>0.75</v>
      </c>
      <c r="R283">
        <f>VLOOKUP('full data'!$A283, Sheet11!$A$2:$AF$799, MATCH('full data'!R$1, Sheet11!$A$1:$AF$1, 0), FALSE)</f>
        <v>5</v>
      </c>
      <c r="S283">
        <f>VLOOKUP('full data'!$A283, Sheet11!$A$2:$AF$799, MATCH('full data'!S$1, Sheet11!$A$1:$AF$1, 0), FALSE)</f>
        <v>11</v>
      </c>
      <c r="T283">
        <f>VLOOKUP('full data'!$A283, Sheet11!$A$2:$AF$799, MATCH('full data'!T$1, Sheet11!$A$1:$AF$1, 0), FALSE)</f>
        <v>0</v>
      </c>
      <c r="U283">
        <f>VLOOKUP('full data'!$A283, Sheet11!$A$2:$AF$799, MATCH('full data'!U$1, Sheet11!$A$1:$AF$1, 0), FALSE)</f>
        <v>0.3125</v>
      </c>
      <c r="V283">
        <f>VLOOKUP('full data'!$A283, Sheet11!$A$2:$AF$799, MATCH('full data'!V$1, Sheet11!$A$1:$AF$1, 0), FALSE)</f>
        <v>0.3125</v>
      </c>
      <c r="W283">
        <f>VLOOKUP('full data'!$A283, Sheet11!$A$2:$AF$799, MATCH('full data'!W$1, Sheet11!$A$1:$AF$1, 0), FALSE)</f>
        <v>0.517578125</v>
      </c>
      <c r="X283" t="str">
        <f>VLOOKUP('full data'!$A283, Sheet11!$A$2:$AF$799, MATCH('full data'!X$1, Sheet11!$A$1:$AF$1, 0), FALSE)</f>
        <v>0</v>
      </c>
      <c r="Y283">
        <f>VLOOKUP('full data'!$A283, Sheet11!$A$2:$AF$799, MATCH('full data'!Y$1, Sheet11!$A$1:$AF$1, 0), FALSE)</f>
        <v>4</v>
      </c>
      <c r="Z283" t="str">
        <f>VLOOKUP('full data'!$A283, Sheet11!$A$2:$AF$799, MATCH('full data'!Z$1, Sheet11!$A$1:$AF$1, 0), FALSE)</f>
        <v>AFC East</v>
      </c>
      <c r="AA283" t="s">
        <v>891</v>
      </c>
      <c r="AB283">
        <f>VLOOKUP('full data'!$A283, Sheet11!$A$2:$AF$799, MATCH('full data'!AB$1, Sheet11!$A$1:$AF$1, 0), FALSE)</f>
        <v>0.14285714285714279</v>
      </c>
      <c r="AC283">
        <f>VLOOKUP('full data'!$A283, Sheet11!$A$2:$AF$799, MATCH('full data'!AC$1, Sheet11!$A$1:$AF$1, 0), FALSE)</f>
        <v>0.24</v>
      </c>
      <c r="AD283" t="str">
        <f>VLOOKUP('full data'!$A283, Sheet11!$A$2:$AF$799, MATCH('full data'!AD$1, Sheet11!$A$1:$AF$1, 0), FALSE)</f>
        <v>0</v>
      </c>
      <c r="AE283" t="str">
        <f>VLOOKUP('full data'!$A283, Sheet11!$A$2:$AF$799, MATCH('full data'!AE$1, Sheet11!$A$1:$AF$1, 0), FALSE)</f>
        <v>0</v>
      </c>
      <c r="AF283">
        <f>VLOOKUP('full data'!$A283, Sheet11!$A$2:$AF$799, MATCH('full data'!AF$1, Sheet11!$A$1:$AF$1, 0), FALSE)</f>
        <v>0.3125</v>
      </c>
      <c r="AG283">
        <f>VLOOKUP('full data'!$A283, Sheet11!$A$2:$AF$799, MATCH('full data'!AG$1, Sheet11!$A$1:$AF$1, 0), FALSE)</f>
        <v>0.5</v>
      </c>
      <c r="AH283" s="3">
        <f>VLOOKUP('full data'!$A283, Sheet11!$A$2:$AF$799, MATCH('full data'!AH$1, Sheet11!$A$1:$AF$1, 0), FALSE)</f>
        <v>2.3508812234776031E-4</v>
      </c>
      <c r="AI283" s="2">
        <f t="shared" si="4"/>
        <v>0.53368420521824111</v>
      </c>
      <c r="AJ283" s="2">
        <f>AH283/SUMIFS($AH$2:$AH$799, $B$2:$B$799, B283)</f>
        <v>1.5066286278939955E-4</v>
      </c>
      <c r="AK283">
        <f>IF(AJ283=_xlfn.MAXIFS($AJ$2:$AJ$799, $B$2:$B$799, B283, $AA$2:$AA$799, AA283), 1, 0)</f>
        <v>0</v>
      </c>
      <c r="AL283" s="2">
        <f>AJ283-AI283</f>
        <v>-0.5335335423554517</v>
      </c>
      <c r="AM283">
        <f>IF(AK283=AE283, 1, 0)</f>
        <v>0</v>
      </c>
    </row>
    <row r="284" spans="1:39" hidden="1" x14ac:dyDescent="0.45">
      <c r="A284" t="s">
        <v>613</v>
      </c>
      <c r="B284">
        <v>2016</v>
      </c>
      <c r="C284" t="s">
        <v>195</v>
      </c>
      <c r="D284" t="str">
        <f>VLOOKUP(C284, ids!$A$2:$B$37,2,FALSE)</f>
        <v>Los Angeles Chargers</v>
      </c>
      <c r="E284">
        <f>VLOOKUP('full data'!$A284, Sheet11!$A$2:$AF$799, MATCH('full data'!E$1, Sheet11!$A$1:$AF$1, 0), FALSE)</f>
        <v>16</v>
      </c>
      <c r="F284">
        <f>VLOOKUP('full data'!$A284, Sheet11!$A$2:$AF$799, MATCH('full data'!F$1, Sheet11!$A$1:$AF$1, 0), FALSE)</f>
        <v>3.036523717453492</v>
      </c>
      <c r="G284">
        <f>VLOOKUP('full data'!$A284, Sheet11!$A$2:$AF$799, MATCH('full data'!G$1, Sheet11!$A$1:$AF$1, 0), FALSE)</f>
        <v>-2.7395214978631368</v>
      </c>
      <c r="H284">
        <f>VLOOKUP('full data'!$A284, Sheet11!$A$2:$AF$799, MATCH('full data'!H$1, Sheet11!$A$1:$AF$1, 0), FALSE)</f>
        <v>7.1803717394690052</v>
      </c>
      <c r="I284">
        <f>VLOOKUP('full data'!$A284, Sheet11!$A$2:$AF$799, MATCH('full data'!I$1, Sheet11!$A$1:$AF$1, 0), FALSE)</f>
        <v>48.75</v>
      </c>
      <c r="J284">
        <f>VLOOKUP('full data'!$A284, Sheet11!$A$2:$AF$799, MATCH('full data'!J$1, Sheet11!$A$1:$AF$1, 0), FALSE)</f>
        <v>0.8125</v>
      </c>
      <c r="K284">
        <f>VLOOKUP('full data'!$A284, Sheet11!$A$2:$AF$799, MATCH('full data'!K$1, Sheet11!$A$1:$AF$1, 0), FALSE)</f>
        <v>-11.75</v>
      </c>
      <c r="L284">
        <f>VLOOKUP('full data'!$A284, Sheet11!$A$2:$AF$799, MATCH('full data'!L$1, Sheet11!$A$1:$AF$1, 0), FALSE)</f>
        <v>1.3125</v>
      </c>
      <c r="M284">
        <f>VLOOKUP('full data'!$A284, Sheet11!$A$2:$AF$799, MATCH('full data'!M$1, Sheet11!$A$1:$AF$1, 0), FALSE)</f>
        <v>0.625</v>
      </c>
      <c r="N284">
        <f>VLOOKUP('full data'!$A284, Sheet11!$A$2:$AF$799, MATCH('full data'!N$1, Sheet11!$A$1:$AF$1, 0), FALSE)</f>
        <v>1.125</v>
      </c>
      <c r="O284">
        <f>VLOOKUP('full data'!$A284, Sheet11!$A$2:$AF$799, MATCH('full data'!O$1, Sheet11!$A$1:$AF$1, 0), FALSE)</f>
        <v>14.375</v>
      </c>
      <c r="P284">
        <f>VLOOKUP('full data'!$A284, Sheet11!$A$2:$AF$799, MATCH('full data'!P$1, Sheet11!$A$1:$AF$1, 0), FALSE)</f>
        <v>1.8125</v>
      </c>
      <c r="Q284">
        <f>VLOOKUP('full data'!$A284, Sheet11!$A$2:$AF$799, MATCH('full data'!Q$1, Sheet11!$A$1:$AF$1, 0), FALSE)</f>
        <v>1.75</v>
      </c>
      <c r="R284">
        <f>VLOOKUP('full data'!$A284, Sheet11!$A$2:$AF$799, MATCH('full data'!R$1, Sheet11!$A$1:$AF$1, 0), FALSE)</f>
        <v>5</v>
      </c>
      <c r="S284">
        <f>VLOOKUP('full data'!$A284, Sheet11!$A$2:$AF$799, MATCH('full data'!S$1, Sheet11!$A$1:$AF$1, 0), FALSE)</f>
        <v>11</v>
      </c>
      <c r="T284">
        <f>VLOOKUP('full data'!$A284, Sheet11!$A$2:$AF$799, MATCH('full data'!T$1, Sheet11!$A$1:$AF$1, 0), FALSE)</f>
        <v>0</v>
      </c>
      <c r="U284">
        <f>VLOOKUP('full data'!$A284, Sheet11!$A$2:$AF$799, MATCH('full data'!U$1, Sheet11!$A$1:$AF$1, 0), FALSE)</f>
        <v>0.3125</v>
      </c>
      <c r="V284">
        <f>VLOOKUP('full data'!$A284, Sheet11!$A$2:$AF$799, MATCH('full data'!V$1, Sheet11!$A$1:$AF$1, 0), FALSE)</f>
        <v>0.51249999999999996</v>
      </c>
      <c r="W284">
        <f>VLOOKUP('full data'!$A284, Sheet11!$A$2:$AF$799, MATCH('full data'!W$1, Sheet11!$A$1:$AF$1, 0), FALSE)</f>
        <v>0.54296880000000003</v>
      </c>
      <c r="X284" t="str">
        <f>VLOOKUP('full data'!$A284, Sheet11!$A$2:$AF$799, MATCH('full data'!X$1, Sheet11!$A$1:$AF$1, 0), FALSE)</f>
        <v>0</v>
      </c>
      <c r="Y284">
        <f>VLOOKUP('full data'!$A284, Sheet11!$A$2:$AF$799, MATCH('full data'!Y$1, Sheet11!$A$1:$AF$1, 0), FALSE)</f>
        <v>4</v>
      </c>
      <c r="Z284" t="str">
        <f>VLOOKUP('full data'!$A284, Sheet11!$A$2:$AF$799, MATCH('full data'!Z$1, Sheet11!$A$1:$AF$1, 0), FALSE)</f>
        <v>AFC West</v>
      </c>
      <c r="AA284" t="s">
        <v>891</v>
      </c>
      <c r="AB284">
        <f>VLOOKUP('full data'!$A284, Sheet11!$A$2:$AF$799, MATCH('full data'!AB$1, Sheet11!$A$1:$AF$1, 0), FALSE)</f>
        <v>9.375E-2</v>
      </c>
      <c r="AC284">
        <f>VLOOKUP('full data'!$A284, Sheet11!$A$2:$AF$799, MATCH('full data'!AC$1, Sheet11!$A$1:$AF$1, 0), FALSE)</f>
        <v>0.32258064516129031</v>
      </c>
      <c r="AD284" t="str">
        <f>VLOOKUP('full data'!$A284, Sheet11!$A$2:$AF$799, MATCH('full data'!AD$1, Sheet11!$A$1:$AF$1, 0), FALSE)</f>
        <v>0</v>
      </c>
      <c r="AE284" t="str">
        <f>VLOOKUP('full data'!$A284, Sheet11!$A$2:$AF$799, MATCH('full data'!AE$1, Sheet11!$A$1:$AF$1, 0), FALSE)</f>
        <v>0</v>
      </c>
      <c r="AF284">
        <f>VLOOKUP('full data'!$A284, Sheet11!$A$2:$AF$799, MATCH('full data'!AF$1, Sheet11!$A$1:$AF$1, 0), FALSE)</f>
        <v>0.5</v>
      </c>
      <c r="AG284">
        <f>VLOOKUP('full data'!$A284, Sheet11!$A$2:$AF$799, MATCH('full data'!AG$1, Sheet11!$A$1:$AF$1, 0), FALSE)</f>
        <v>0.5</v>
      </c>
      <c r="AH284" s="3">
        <f>VLOOKUP('full data'!$A284, Sheet11!$A$2:$AF$799, MATCH('full data'!AH$1, Sheet11!$A$1:$AF$1, 0), FALSE)</f>
        <v>2.1692319455536371E-4</v>
      </c>
      <c r="AI284" s="2">
        <f t="shared" si="4"/>
        <v>0.53368420521824111</v>
      </c>
      <c r="AJ284" s="2">
        <f>AH284/SUMIFS($AH$2:$AH$799, $B$2:$B$799, B284)</f>
        <v>1.3902135578243666E-4</v>
      </c>
      <c r="AK284">
        <f>IF(AJ284=_xlfn.MAXIFS($AJ$2:$AJ$799, $B$2:$B$799, B284, $AA$2:$AA$799, AA284), 1, 0)</f>
        <v>0</v>
      </c>
      <c r="AL284" s="2">
        <f>AJ284-AI284</f>
        <v>-0.53354518386245864</v>
      </c>
      <c r="AM284">
        <f>IF(AK284=AE284, 1, 0)</f>
        <v>0</v>
      </c>
    </row>
    <row r="285" spans="1:39" hidden="1" x14ac:dyDescent="0.45">
      <c r="A285" t="s">
        <v>612</v>
      </c>
      <c r="B285">
        <v>2016</v>
      </c>
      <c r="C285" t="s">
        <v>192</v>
      </c>
      <c r="D285" t="str">
        <f>VLOOKUP(C285, ids!$A$2:$B$37,2,FALSE)</f>
        <v>Los Angeles Rams</v>
      </c>
      <c r="E285">
        <f>VLOOKUP('full data'!$A285, Sheet11!$A$2:$AF$799, MATCH('full data'!E$1, Sheet11!$A$1:$AF$1, 0), FALSE)</f>
        <v>16</v>
      </c>
      <c r="F285">
        <f>VLOOKUP('full data'!$A285, Sheet11!$A$2:$AF$799, MATCH('full data'!F$1, Sheet11!$A$1:$AF$1, 0), FALSE)</f>
        <v>-8.9511388024194858</v>
      </c>
      <c r="G285">
        <f>VLOOKUP('full data'!$A285, Sheet11!$A$2:$AF$799, MATCH('full data'!G$1, Sheet11!$A$1:$AF$1, 0), FALSE)</f>
        <v>-3.9463175116305931</v>
      </c>
      <c r="H285">
        <f>VLOOKUP('full data'!$A285, Sheet11!$A$2:$AF$799, MATCH('full data'!H$1, Sheet11!$A$1:$AF$1, 0), FALSE)</f>
        <v>-3.4320670528240549</v>
      </c>
      <c r="I285">
        <f>VLOOKUP('full data'!$A285, Sheet11!$A$2:$AF$799, MATCH('full data'!I$1, Sheet11!$A$1:$AF$1, 0), FALSE)</f>
        <v>67.25</v>
      </c>
      <c r="J285">
        <f>VLOOKUP('full data'!$A285, Sheet11!$A$2:$AF$799, MATCH('full data'!J$1, Sheet11!$A$1:$AF$1, 0), FALSE)</f>
        <v>0.86363636363636365</v>
      </c>
      <c r="K285">
        <f>VLOOKUP('full data'!$A285, Sheet11!$A$2:$AF$799, MATCH('full data'!K$1, Sheet11!$A$1:$AF$1, 0), FALSE)</f>
        <v>-22.625</v>
      </c>
      <c r="L285">
        <f>VLOOKUP('full data'!$A285, Sheet11!$A$2:$AF$799, MATCH('full data'!L$1, Sheet11!$A$1:$AF$1, 0), FALSE)</f>
        <v>1.25</v>
      </c>
      <c r="M285">
        <f>VLOOKUP('full data'!$A285, Sheet11!$A$2:$AF$799, MATCH('full data'!M$1, Sheet11!$A$1:$AF$1, 0), FALSE)</f>
        <v>0.5</v>
      </c>
      <c r="N285">
        <f>VLOOKUP('full data'!$A285, Sheet11!$A$2:$AF$799, MATCH('full data'!N$1, Sheet11!$A$1:$AF$1, 0), FALSE)</f>
        <v>0.625</v>
      </c>
      <c r="O285">
        <f>VLOOKUP('full data'!$A285, Sheet11!$A$2:$AF$799, MATCH('full data'!O$1, Sheet11!$A$1:$AF$1, 0), FALSE)</f>
        <v>12.25</v>
      </c>
      <c r="P285">
        <f>VLOOKUP('full data'!$A285, Sheet11!$A$2:$AF$799, MATCH('full data'!P$1, Sheet11!$A$1:$AF$1, 0), FALSE)</f>
        <v>1.5625</v>
      </c>
      <c r="Q285">
        <f>VLOOKUP('full data'!$A285, Sheet11!$A$2:$AF$799, MATCH('full data'!Q$1, Sheet11!$A$1:$AF$1, 0), FALSE)</f>
        <v>1.125</v>
      </c>
      <c r="R285">
        <f>VLOOKUP('full data'!$A285, Sheet11!$A$2:$AF$799, MATCH('full data'!R$1, Sheet11!$A$1:$AF$1, 0), FALSE)</f>
        <v>4</v>
      </c>
      <c r="S285">
        <f>VLOOKUP('full data'!$A285, Sheet11!$A$2:$AF$799, MATCH('full data'!S$1, Sheet11!$A$1:$AF$1, 0), FALSE)</f>
        <v>12</v>
      </c>
      <c r="T285">
        <f>VLOOKUP('full data'!$A285, Sheet11!$A$2:$AF$799, MATCH('full data'!T$1, Sheet11!$A$1:$AF$1, 0), FALSE)</f>
        <v>0</v>
      </c>
      <c r="U285">
        <f>VLOOKUP('full data'!$A285, Sheet11!$A$2:$AF$799, MATCH('full data'!U$1, Sheet11!$A$1:$AF$1, 0), FALSE)</f>
        <v>0.25</v>
      </c>
      <c r="V285">
        <f>VLOOKUP('full data'!$A285, Sheet11!$A$2:$AF$799, MATCH('full data'!V$1, Sheet11!$A$1:$AF$1, 0), FALSE)</f>
        <v>0.5</v>
      </c>
      <c r="W285">
        <f>VLOOKUP('full data'!$A285, Sheet11!$A$2:$AF$799, MATCH('full data'!W$1, Sheet11!$A$1:$AF$1, 0), FALSE)</f>
        <v>0.50390625</v>
      </c>
      <c r="X285" t="str">
        <f>VLOOKUP('full data'!$A285, Sheet11!$A$2:$AF$799, MATCH('full data'!X$1, Sheet11!$A$1:$AF$1, 0), FALSE)</f>
        <v>0</v>
      </c>
      <c r="Y285">
        <f>VLOOKUP('full data'!$A285, Sheet11!$A$2:$AF$799, MATCH('full data'!Y$1, Sheet11!$A$1:$AF$1, 0), FALSE)</f>
        <v>3</v>
      </c>
      <c r="Z285" t="str">
        <f>VLOOKUP('full data'!$A285, Sheet11!$A$2:$AF$799, MATCH('full data'!Z$1, Sheet11!$A$1:$AF$1, 0), FALSE)</f>
        <v>NFC West</v>
      </c>
      <c r="AA285" t="s">
        <v>892</v>
      </c>
      <c r="AB285">
        <f>VLOOKUP('full data'!$A285, Sheet11!$A$2:$AF$799, MATCH('full data'!AB$1, Sheet11!$A$1:$AF$1, 0), FALSE)</f>
        <v>8.6956521739130432E-2</v>
      </c>
      <c r="AC285">
        <f>VLOOKUP('full data'!$A285, Sheet11!$A$2:$AF$799, MATCH('full data'!AC$1, Sheet11!$A$1:$AF$1, 0), FALSE)</f>
        <v>0.1333333333333333</v>
      </c>
      <c r="AD285" t="str">
        <f>VLOOKUP('full data'!$A285, Sheet11!$A$2:$AF$799, MATCH('full data'!AD$1, Sheet11!$A$1:$AF$1, 0), FALSE)</f>
        <v>0</v>
      </c>
      <c r="AE285" t="str">
        <f>VLOOKUP('full data'!$A285, Sheet11!$A$2:$AF$799, MATCH('full data'!AE$1, Sheet11!$A$1:$AF$1, 0), FALSE)</f>
        <v>0</v>
      </c>
      <c r="AF285">
        <f>VLOOKUP('full data'!$A285, Sheet11!$A$2:$AF$799, MATCH('full data'!AF$1, Sheet11!$A$1:$AF$1, 0), FALSE)</f>
        <v>0.3125</v>
      </c>
      <c r="AG285">
        <f>VLOOKUP('full data'!$A285, Sheet11!$A$2:$AF$799, MATCH('full data'!AG$1, Sheet11!$A$1:$AF$1, 0), FALSE)</f>
        <v>0.5</v>
      </c>
      <c r="AH285" s="3">
        <f>VLOOKUP('full data'!$A285, Sheet11!$A$2:$AF$799, MATCH('full data'!AH$1, Sheet11!$A$1:$AF$1, 0), FALSE)</f>
        <v>1.685797942434106E-4</v>
      </c>
      <c r="AI285" s="2">
        <f t="shared" si="4"/>
        <v>0.23095444794265929</v>
      </c>
      <c r="AJ285" s="2">
        <f>AH285/SUMIFS($AH$2:$AH$799, $B$2:$B$799, B285)</f>
        <v>1.0803912233212896E-4</v>
      </c>
      <c r="AK285">
        <f>IF(AJ285=_xlfn.MAXIFS($AJ$2:$AJ$799, $B$2:$B$799, B285, $AA$2:$AA$799, AA285), 1, 0)</f>
        <v>0</v>
      </c>
      <c r="AL285" s="2">
        <f>AJ285-AI285</f>
        <v>-0.23084640882032717</v>
      </c>
      <c r="AM285">
        <f>IF(AK285=AE285, 1, 0)</f>
        <v>0</v>
      </c>
    </row>
    <row r="286" spans="1:39" hidden="1" x14ac:dyDescent="0.45">
      <c r="A286" t="s">
        <v>603</v>
      </c>
      <c r="B286">
        <v>2016</v>
      </c>
      <c r="C286" t="s">
        <v>55</v>
      </c>
      <c r="D286" t="str">
        <f>VLOOKUP(C286, ids!$A$2:$B$37,2,FALSE)</f>
        <v>Cleveland Browns</v>
      </c>
      <c r="E286">
        <f>VLOOKUP('full data'!$A286, Sheet11!$A$2:$AF$799, MATCH('full data'!E$1, Sheet11!$A$1:$AF$1, 0), FALSE)</f>
        <v>16</v>
      </c>
      <c r="F286">
        <f>VLOOKUP('full data'!$A286, Sheet11!$A$2:$AF$799, MATCH('full data'!F$1, Sheet11!$A$1:$AF$1, 0), FALSE)</f>
        <v>-2.2939794964206208</v>
      </c>
      <c r="G286">
        <f>VLOOKUP('full data'!$A286, Sheet11!$A$2:$AF$799, MATCH('full data'!G$1, Sheet11!$A$1:$AF$1, 0), FALSE)</f>
        <v>-2.205378739026449</v>
      </c>
      <c r="H286">
        <f>VLOOKUP('full data'!$A286, Sheet11!$A$2:$AF$799, MATCH('full data'!H$1, Sheet11!$A$1:$AF$1, 0), FALSE)</f>
        <v>5.6268130720148974</v>
      </c>
      <c r="I286">
        <f>VLOOKUP('full data'!$A286, Sheet11!$A$2:$AF$799, MATCH('full data'!I$1, Sheet11!$A$1:$AF$1, 0), FALSE)</f>
        <v>46</v>
      </c>
      <c r="J286">
        <f>VLOOKUP('full data'!$A286, Sheet11!$A$2:$AF$799, MATCH('full data'!J$1, Sheet11!$A$1:$AF$1, 0), FALSE)</f>
        <v>0.77777777777777779</v>
      </c>
      <c r="K286">
        <f>VLOOKUP('full data'!$A286, Sheet11!$A$2:$AF$799, MATCH('full data'!K$1, Sheet11!$A$1:$AF$1, 0), FALSE)</f>
        <v>-26.8125</v>
      </c>
      <c r="L286">
        <f>VLOOKUP('full data'!$A286, Sheet11!$A$2:$AF$799, MATCH('full data'!L$1, Sheet11!$A$1:$AF$1, 0), FALSE)</f>
        <v>0.875</v>
      </c>
      <c r="M286">
        <f>VLOOKUP('full data'!$A286, Sheet11!$A$2:$AF$799, MATCH('full data'!M$1, Sheet11!$A$1:$AF$1, 0), FALSE)</f>
        <v>0.1875</v>
      </c>
      <c r="N286">
        <f>VLOOKUP('full data'!$A286, Sheet11!$A$2:$AF$799, MATCH('full data'!N$1, Sheet11!$A$1:$AF$1, 0), FALSE)</f>
        <v>0.625</v>
      </c>
      <c r="O286">
        <f>VLOOKUP('full data'!$A286, Sheet11!$A$2:$AF$799, MATCH('full data'!O$1, Sheet11!$A$1:$AF$1, 0), FALSE)</f>
        <v>11.0625</v>
      </c>
      <c r="P286">
        <f>VLOOKUP('full data'!$A286, Sheet11!$A$2:$AF$799, MATCH('full data'!P$1, Sheet11!$A$1:$AF$1, 0), FALSE)</f>
        <v>1.5</v>
      </c>
      <c r="Q286">
        <f>VLOOKUP('full data'!$A286, Sheet11!$A$2:$AF$799, MATCH('full data'!Q$1, Sheet11!$A$1:$AF$1, 0), FALSE)</f>
        <v>0.8125</v>
      </c>
      <c r="R286">
        <f>VLOOKUP('full data'!$A286, Sheet11!$A$2:$AF$799, MATCH('full data'!R$1, Sheet11!$A$1:$AF$1, 0), FALSE)</f>
        <v>1</v>
      </c>
      <c r="S286">
        <f>VLOOKUP('full data'!$A286, Sheet11!$A$2:$AF$799, MATCH('full data'!S$1, Sheet11!$A$1:$AF$1, 0), FALSE)</f>
        <v>15</v>
      </c>
      <c r="T286">
        <f>VLOOKUP('full data'!$A286, Sheet11!$A$2:$AF$799, MATCH('full data'!T$1, Sheet11!$A$1:$AF$1, 0), FALSE)</f>
        <v>0</v>
      </c>
      <c r="U286">
        <f>VLOOKUP('full data'!$A286, Sheet11!$A$2:$AF$799, MATCH('full data'!U$1, Sheet11!$A$1:$AF$1, 0), FALSE)</f>
        <v>6.25E-2</v>
      </c>
      <c r="V286">
        <f>VLOOKUP('full data'!$A286, Sheet11!$A$2:$AF$799, MATCH('full data'!V$1, Sheet11!$A$1:$AF$1, 0), FALSE)</f>
        <v>0.3125</v>
      </c>
      <c r="W286">
        <f>VLOOKUP('full data'!$A286, Sheet11!$A$2:$AF$799, MATCH('full data'!W$1, Sheet11!$A$1:$AF$1, 0), FALSE)</f>
        <v>0.548828125</v>
      </c>
      <c r="X286" t="str">
        <f>VLOOKUP('full data'!$A286, Sheet11!$A$2:$AF$799, MATCH('full data'!X$1, Sheet11!$A$1:$AF$1, 0), FALSE)</f>
        <v>0</v>
      </c>
      <c r="Y286">
        <f>VLOOKUP('full data'!$A286, Sheet11!$A$2:$AF$799, MATCH('full data'!Y$1, Sheet11!$A$1:$AF$1, 0), FALSE)</f>
        <v>4</v>
      </c>
      <c r="Z286" t="str">
        <f>VLOOKUP('full data'!$A286, Sheet11!$A$2:$AF$799, MATCH('full data'!Z$1, Sheet11!$A$1:$AF$1, 0), FALSE)</f>
        <v>AFC North</v>
      </c>
      <c r="AA286" t="s">
        <v>891</v>
      </c>
      <c r="AB286">
        <f>VLOOKUP('full data'!$A286, Sheet11!$A$2:$AF$799, MATCH('full data'!AB$1, Sheet11!$A$1:$AF$1, 0), FALSE)</f>
        <v>0.27027027027027029</v>
      </c>
      <c r="AC286">
        <f>VLOOKUP('full data'!$A286, Sheet11!$A$2:$AF$799, MATCH('full data'!AC$1, Sheet11!$A$1:$AF$1, 0), FALSE)</f>
        <v>9.6774193548387094E-2</v>
      </c>
      <c r="AD286" t="str">
        <f>VLOOKUP('full data'!$A286, Sheet11!$A$2:$AF$799, MATCH('full data'!AD$1, Sheet11!$A$1:$AF$1, 0), FALSE)</f>
        <v>0</v>
      </c>
      <c r="AE286" t="str">
        <f>VLOOKUP('full data'!$A286, Sheet11!$A$2:$AF$799, MATCH('full data'!AE$1, Sheet11!$A$1:$AF$1, 0), FALSE)</f>
        <v>0</v>
      </c>
      <c r="AF286">
        <f>VLOOKUP('full data'!$A286, Sheet11!$A$2:$AF$799, MATCH('full data'!AF$1, Sheet11!$A$1:$AF$1, 0), FALSE)</f>
        <v>0.625</v>
      </c>
      <c r="AG286">
        <f>VLOOKUP('full data'!$A286, Sheet11!$A$2:$AF$799, MATCH('full data'!AG$1, Sheet11!$A$1:$AF$1, 0), FALSE)</f>
        <v>0.5</v>
      </c>
      <c r="AH286" s="3">
        <f>VLOOKUP('full data'!$A286, Sheet11!$A$2:$AF$799, MATCH('full data'!AH$1, Sheet11!$A$1:$AF$1, 0), FALSE)</f>
        <v>6.0520694356837662E-5</v>
      </c>
      <c r="AI286" s="2">
        <f t="shared" si="4"/>
        <v>0.53368420521824111</v>
      </c>
      <c r="AJ286" s="2">
        <f>AH286/SUMIFS($AH$2:$AH$799, $B$2:$B$799, B286)</f>
        <v>3.8786396261717772E-5</v>
      </c>
      <c r="AK286">
        <f>IF(AJ286=_xlfn.MAXIFS($AJ$2:$AJ$799, $B$2:$B$799, B286, $AA$2:$AA$799, AA286), 1, 0)</f>
        <v>0</v>
      </c>
      <c r="AL286" s="2">
        <f>AJ286-AI286</f>
        <v>-0.53364541882197936</v>
      </c>
      <c r="AM286">
        <f>IF(AK286=AE286, 1, 0)</f>
        <v>0</v>
      </c>
    </row>
    <row r="287" spans="1:39" hidden="1" x14ac:dyDescent="0.45">
      <c r="A287" t="s">
        <v>610</v>
      </c>
      <c r="B287">
        <v>2016</v>
      </c>
      <c r="C287" t="s">
        <v>72</v>
      </c>
      <c r="D287" t="str">
        <f>VLOOKUP(C287, ids!$A$2:$B$37,2,FALSE)</f>
        <v>Jacksonville Jaguars</v>
      </c>
      <c r="E287">
        <f>VLOOKUP('full data'!$A287, Sheet11!$A$2:$AF$799, MATCH('full data'!E$1, Sheet11!$A$1:$AF$1, 0), FALSE)</f>
        <v>16</v>
      </c>
      <c r="F287">
        <f>VLOOKUP('full data'!$A287, Sheet11!$A$2:$AF$799, MATCH('full data'!F$1, Sheet11!$A$1:$AF$1, 0), FALSE)</f>
        <v>-2.8716742138881912</v>
      </c>
      <c r="G287">
        <f>VLOOKUP('full data'!$A287, Sheet11!$A$2:$AF$799, MATCH('full data'!G$1, Sheet11!$A$1:$AF$1, 0), FALSE)</f>
        <v>-2.6098786775037079</v>
      </c>
      <c r="H287">
        <f>VLOOKUP('full data'!$A287, Sheet11!$A$2:$AF$799, MATCH('full data'!H$1, Sheet11!$A$1:$AF$1, 0), FALSE)</f>
        <v>1.2230927384906971</v>
      </c>
      <c r="I287">
        <f>VLOOKUP('full data'!$A287, Sheet11!$A$2:$AF$799, MATCH('full data'!I$1, Sheet11!$A$1:$AF$1, 0), FALSE)</f>
        <v>73.625</v>
      </c>
      <c r="J287">
        <f>VLOOKUP('full data'!$A287, Sheet11!$A$2:$AF$799, MATCH('full data'!J$1, Sheet11!$A$1:$AF$1, 0), FALSE)</f>
        <v>0.79411764705882348</v>
      </c>
      <c r="K287">
        <f>VLOOKUP('full data'!$A287, Sheet11!$A$2:$AF$799, MATCH('full data'!K$1, Sheet11!$A$1:$AF$1, 0), FALSE)</f>
        <v>-12.3125</v>
      </c>
      <c r="L287">
        <f>VLOOKUP('full data'!$A287, Sheet11!$A$2:$AF$799, MATCH('full data'!L$1, Sheet11!$A$1:$AF$1, 0), FALSE)</f>
        <v>1</v>
      </c>
      <c r="M287">
        <f>VLOOKUP('full data'!$A287, Sheet11!$A$2:$AF$799, MATCH('full data'!M$1, Sheet11!$A$1:$AF$1, 0), FALSE)</f>
        <v>0.375</v>
      </c>
      <c r="N287">
        <f>VLOOKUP('full data'!$A287, Sheet11!$A$2:$AF$799, MATCH('full data'!N$1, Sheet11!$A$1:$AF$1, 0), FALSE)</f>
        <v>0.4375</v>
      </c>
      <c r="O287">
        <f>VLOOKUP('full data'!$A287, Sheet11!$A$2:$AF$799, MATCH('full data'!O$1, Sheet11!$A$1:$AF$1, 0), FALSE)</f>
        <v>11.4375</v>
      </c>
      <c r="P287">
        <f>VLOOKUP('full data'!$A287, Sheet11!$A$2:$AF$799, MATCH('full data'!P$1, Sheet11!$A$1:$AF$1, 0), FALSE)</f>
        <v>1.625</v>
      </c>
      <c r="Q287">
        <f>VLOOKUP('full data'!$A287, Sheet11!$A$2:$AF$799, MATCH('full data'!Q$1, Sheet11!$A$1:$AF$1, 0), FALSE)</f>
        <v>0.8125</v>
      </c>
      <c r="R287">
        <f>VLOOKUP('full data'!$A287, Sheet11!$A$2:$AF$799, MATCH('full data'!R$1, Sheet11!$A$1:$AF$1, 0), FALSE)</f>
        <v>3</v>
      </c>
      <c r="S287">
        <f>VLOOKUP('full data'!$A287, Sheet11!$A$2:$AF$799, MATCH('full data'!S$1, Sheet11!$A$1:$AF$1, 0), FALSE)</f>
        <v>13</v>
      </c>
      <c r="T287">
        <f>VLOOKUP('full data'!$A287, Sheet11!$A$2:$AF$799, MATCH('full data'!T$1, Sheet11!$A$1:$AF$1, 0), FALSE)</f>
        <v>0</v>
      </c>
      <c r="U287">
        <f>VLOOKUP('full data'!$A287, Sheet11!$A$2:$AF$799, MATCH('full data'!U$1, Sheet11!$A$1:$AF$1, 0), FALSE)</f>
        <v>0.1875</v>
      </c>
      <c r="V287">
        <f>VLOOKUP('full data'!$A287, Sheet11!$A$2:$AF$799, MATCH('full data'!V$1, Sheet11!$A$1:$AF$1, 0), FALSE)</f>
        <v>0.41666666666666669</v>
      </c>
      <c r="W287">
        <f>VLOOKUP('full data'!$A287, Sheet11!$A$2:$AF$799, MATCH('full data'!W$1, Sheet11!$A$1:$AF$1, 0), FALSE)</f>
        <v>0.52734375</v>
      </c>
      <c r="X287" t="str">
        <f>VLOOKUP('full data'!$A287, Sheet11!$A$2:$AF$799, MATCH('full data'!X$1, Sheet11!$A$1:$AF$1, 0), FALSE)</f>
        <v>0</v>
      </c>
      <c r="Y287">
        <f>VLOOKUP('full data'!$A287, Sheet11!$A$2:$AF$799, MATCH('full data'!Y$1, Sheet11!$A$1:$AF$1, 0), FALSE)</f>
        <v>4</v>
      </c>
      <c r="Z287" t="str">
        <f>VLOOKUP('full data'!$A287, Sheet11!$A$2:$AF$799, MATCH('full data'!Z$1, Sheet11!$A$1:$AF$1, 0), FALSE)</f>
        <v>AFC South</v>
      </c>
      <c r="AA287" t="s">
        <v>891</v>
      </c>
      <c r="AB287">
        <f>VLOOKUP('full data'!$A287, Sheet11!$A$2:$AF$799, MATCH('full data'!AB$1, Sheet11!$A$1:$AF$1, 0), FALSE)</f>
        <v>0.1212121212121212</v>
      </c>
      <c r="AC287">
        <f>VLOOKUP('full data'!$A287, Sheet11!$A$2:$AF$799, MATCH('full data'!AC$1, Sheet11!$A$1:$AF$1, 0), FALSE)</f>
        <v>8.8235294117647065E-2</v>
      </c>
      <c r="AD287" t="str">
        <f>VLOOKUP('full data'!$A287, Sheet11!$A$2:$AF$799, MATCH('full data'!AD$1, Sheet11!$A$1:$AF$1, 0), FALSE)</f>
        <v>0</v>
      </c>
      <c r="AE287" t="str">
        <f>VLOOKUP('full data'!$A287, Sheet11!$A$2:$AF$799, MATCH('full data'!AE$1, Sheet11!$A$1:$AF$1, 0), FALSE)</f>
        <v>0</v>
      </c>
      <c r="AF287">
        <f>VLOOKUP('full data'!$A287, Sheet11!$A$2:$AF$799, MATCH('full data'!AF$1, Sheet11!$A$1:$AF$1, 0), FALSE)</f>
        <v>0.625</v>
      </c>
      <c r="AG287">
        <f>VLOOKUP('full data'!$A287, Sheet11!$A$2:$AF$799, MATCH('full data'!AG$1, Sheet11!$A$1:$AF$1, 0), FALSE)</f>
        <v>0.5</v>
      </c>
      <c r="AH287" s="3">
        <f>VLOOKUP('full data'!$A287, Sheet11!$A$2:$AF$799, MATCH('full data'!AH$1, Sheet11!$A$1:$AF$1, 0), FALSE)</f>
        <v>4.0872329281626282E-5</v>
      </c>
      <c r="AI287" s="2">
        <f t="shared" si="4"/>
        <v>0.53368420521824111</v>
      </c>
      <c r="AJ287" s="2">
        <f>AH287/SUMIFS($AH$2:$AH$799, $B$2:$B$799, B287)</f>
        <v>2.6194186575413282E-5</v>
      </c>
      <c r="AK287">
        <f>IF(AJ287=_xlfn.MAXIFS($AJ$2:$AJ$799, $B$2:$B$799, B287, $AA$2:$AA$799, AA287), 1, 0)</f>
        <v>0</v>
      </c>
      <c r="AL287" s="2">
        <f>AJ287-AI287</f>
        <v>-0.53365801103166566</v>
      </c>
      <c r="AM287">
        <f>IF(AK287=AE287, 1, 0)</f>
        <v>0</v>
      </c>
    </row>
    <row r="288" spans="1:39" hidden="1" x14ac:dyDescent="0.45">
      <c r="A288" t="s">
        <v>601</v>
      </c>
      <c r="B288">
        <v>2016</v>
      </c>
      <c r="C288" t="s">
        <v>50</v>
      </c>
      <c r="D288" t="str">
        <f>VLOOKUP(C288, ids!$A$2:$B$37,2,FALSE)</f>
        <v>Chicago Bears</v>
      </c>
      <c r="E288">
        <f>VLOOKUP('full data'!$A288, Sheet11!$A$2:$AF$799, MATCH('full data'!E$1, Sheet11!$A$1:$AF$1, 0), FALSE)</f>
        <v>16</v>
      </c>
      <c r="F288">
        <f>VLOOKUP('full data'!$A288, Sheet11!$A$2:$AF$799, MATCH('full data'!F$1, Sheet11!$A$1:$AF$1, 0), FALSE)</f>
        <v>0.46231340643269531</v>
      </c>
      <c r="G288">
        <f>VLOOKUP('full data'!$A288, Sheet11!$A$2:$AF$799, MATCH('full data'!G$1, Sheet11!$A$1:$AF$1, 0), FALSE)</f>
        <v>-2.3663850084349178</v>
      </c>
      <c r="H288">
        <f>VLOOKUP('full data'!$A288, Sheet11!$A$2:$AF$799, MATCH('full data'!H$1, Sheet11!$A$1:$AF$1, 0), FALSE)</f>
        <v>4.1340391827583289</v>
      </c>
      <c r="I288">
        <f>VLOOKUP('full data'!$A288, Sheet11!$A$2:$AF$799, MATCH('full data'!I$1, Sheet11!$A$1:$AF$1, 0), FALSE)</f>
        <v>60.4375</v>
      </c>
      <c r="J288">
        <f>VLOOKUP('full data'!$A288, Sheet11!$A$2:$AF$799, MATCH('full data'!J$1, Sheet11!$A$1:$AF$1, 0), FALSE)</f>
        <v>0.78260869565217395</v>
      </c>
      <c r="K288">
        <f>VLOOKUP('full data'!$A288, Sheet11!$A$2:$AF$799, MATCH('full data'!K$1, Sheet11!$A$1:$AF$1, 0), FALSE)</f>
        <v>-10.625</v>
      </c>
      <c r="L288">
        <f>VLOOKUP('full data'!$A288, Sheet11!$A$2:$AF$799, MATCH('full data'!L$1, Sheet11!$A$1:$AF$1, 0), FALSE)</f>
        <v>1.1875</v>
      </c>
      <c r="M288">
        <f>VLOOKUP('full data'!$A288, Sheet11!$A$2:$AF$799, MATCH('full data'!M$1, Sheet11!$A$1:$AF$1, 0), FALSE)</f>
        <v>0.1875</v>
      </c>
      <c r="N288">
        <f>VLOOKUP('full data'!$A288, Sheet11!$A$2:$AF$799, MATCH('full data'!N$1, Sheet11!$A$1:$AF$1, 0), FALSE)</f>
        <v>0.5</v>
      </c>
      <c r="O288">
        <f>VLOOKUP('full data'!$A288, Sheet11!$A$2:$AF$799, MATCH('full data'!O$1, Sheet11!$A$1:$AF$1, 0), FALSE)</f>
        <v>14.375</v>
      </c>
      <c r="P288">
        <f>VLOOKUP('full data'!$A288, Sheet11!$A$2:$AF$799, MATCH('full data'!P$1, Sheet11!$A$1:$AF$1, 0), FALSE)</f>
        <v>1.6875</v>
      </c>
      <c r="Q288">
        <f>VLOOKUP('full data'!$A288, Sheet11!$A$2:$AF$799, MATCH('full data'!Q$1, Sheet11!$A$1:$AF$1, 0), FALSE)</f>
        <v>0.6875</v>
      </c>
      <c r="R288">
        <f>VLOOKUP('full data'!$A288, Sheet11!$A$2:$AF$799, MATCH('full data'!R$1, Sheet11!$A$1:$AF$1, 0), FALSE)</f>
        <v>3</v>
      </c>
      <c r="S288">
        <f>VLOOKUP('full data'!$A288, Sheet11!$A$2:$AF$799, MATCH('full data'!S$1, Sheet11!$A$1:$AF$1, 0), FALSE)</f>
        <v>13</v>
      </c>
      <c r="T288">
        <f>VLOOKUP('full data'!$A288, Sheet11!$A$2:$AF$799, MATCH('full data'!T$1, Sheet11!$A$1:$AF$1, 0), FALSE)</f>
        <v>0</v>
      </c>
      <c r="U288">
        <f>VLOOKUP('full data'!$A288, Sheet11!$A$2:$AF$799, MATCH('full data'!U$1, Sheet11!$A$1:$AF$1, 0), FALSE)</f>
        <v>0.1875</v>
      </c>
      <c r="V288">
        <f>VLOOKUP('full data'!$A288, Sheet11!$A$2:$AF$799, MATCH('full data'!V$1, Sheet11!$A$1:$AF$1, 0), FALSE)</f>
        <v>0.39583333333333331</v>
      </c>
      <c r="W288">
        <f>VLOOKUP('full data'!$A288, Sheet11!$A$2:$AF$799, MATCH('full data'!W$1, Sheet11!$A$1:$AF$1, 0), FALSE)</f>
        <v>0.521484375</v>
      </c>
      <c r="X288" t="str">
        <f>VLOOKUP('full data'!$A288, Sheet11!$A$2:$AF$799, MATCH('full data'!X$1, Sheet11!$A$1:$AF$1, 0), FALSE)</f>
        <v>0</v>
      </c>
      <c r="Y288">
        <f>VLOOKUP('full data'!$A288, Sheet11!$A$2:$AF$799, MATCH('full data'!Y$1, Sheet11!$A$1:$AF$1, 0), FALSE)</f>
        <v>4</v>
      </c>
      <c r="Z288" t="str">
        <f>VLOOKUP('full data'!$A288, Sheet11!$A$2:$AF$799, MATCH('full data'!Z$1, Sheet11!$A$1:$AF$1, 0), FALSE)</f>
        <v>NFC North</v>
      </c>
      <c r="AA288" t="s">
        <v>892</v>
      </c>
      <c r="AB288">
        <f>VLOOKUP('full data'!$A288, Sheet11!$A$2:$AF$799, MATCH('full data'!AB$1, Sheet11!$A$1:$AF$1, 0), FALSE)</f>
        <v>7.1428571428571425E-2</v>
      </c>
      <c r="AC288">
        <f>VLOOKUP('full data'!$A288, Sheet11!$A$2:$AF$799, MATCH('full data'!AC$1, Sheet11!$A$1:$AF$1, 0), FALSE)</f>
        <v>0.24</v>
      </c>
      <c r="AD288" t="str">
        <f>VLOOKUP('full data'!$A288, Sheet11!$A$2:$AF$799, MATCH('full data'!AD$1, Sheet11!$A$1:$AF$1, 0), FALSE)</f>
        <v>0</v>
      </c>
      <c r="AE288" t="str">
        <f>VLOOKUP('full data'!$A288, Sheet11!$A$2:$AF$799, MATCH('full data'!AE$1, Sheet11!$A$1:$AF$1, 0), FALSE)</f>
        <v>0</v>
      </c>
      <c r="AF288">
        <f>VLOOKUP('full data'!$A288, Sheet11!$A$2:$AF$799, MATCH('full data'!AF$1, Sheet11!$A$1:$AF$1, 0), FALSE)</f>
        <v>0.5</v>
      </c>
      <c r="AG288">
        <f>VLOOKUP('full data'!$A288, Sheet11!$A$2:$AF$799, MATCH('full data'!AG$1, Sheet11!$A$1:$AF$1, 0), FALSE)</f>
        <v>0.5</v>
      </c>
      <c r="AH288" s="3">
        <f>VLOOKUP('full data'!$A288, Sheet11!$A$2:$AF$799, MATCH('full data'!AH$1, Sheet11!$A$1:$AF$1, 0), FALSE)</f>
        <v>3.1281398750691098E-5</v>
      </c>
      <c r="AI288" s="2">
        <f t="shared" si="4"/>
        <v>0.23095444794265929</v>
      </c>
      <c r="AJ288" s="2">
        <f>AH288/SUMIFS($AH$2:$AH$799, $B$2:$B$799, B288)</f>
        <v>2.0047567868461337E-5</v>
      </c>
      <c r="AK288">
        <f>IF(AJ288=_xlfn.MAXIFS($AJ$2:$AJ$799, $B$2:$B$799, B288, $AA$2:$AA$799, AA288), 1, 0)</f>
        <v>0</v>
      </c>
      <c r="AL288" s="2">
        <f>AJ288-AI288</f>
        <v>-0.23093440037479082</v>
      </c>
      <c r="AM288">
        <f>IF(AK288=AE288, 1, 0)</f>
        <v>0</v>
      </c>
    </row>
    <row r="289" spans="1:39" hidden="1" x14ac:dyDescent="0.45">
      <c r="A289" t="s">
        <v>624</v>
      </c>
      <c r="B289">
        <v>2016</v>
      </c>
      <c r="C289" t="s">
        <v>100</v>
      </c>
      <c r="D289" t="str">
        <f>VLOOKUP(C289, ids!$A$2:$B$37,2,FALSE)</f>
        <v>San Francisco 49ers</v>
      </c>
      <c r="E289">
        <f>VLOOKUP('full data'!$A289, Sheet11!$A$2:$AF$799, MATCH('full data'!E$1, Sheet11!$A$1:$AF$1, 0), FALSE)</f>
        <v>16</v>
      </c>
      <c r="F289">
        <f>VLOOKUP('full data'!$A289, Sheet11!$A$2:$AF$799, MATCH('full data'!F$1, Sheet11!$A$1:$AF$1, 0), FALSE)</f>
        <v>-2.6260869414452181</v>
      </c>
      <c r="G289">
        <f>VLOOKUP('full data'!$A289, Sheet11!$A$2:$AF$799, MATCH('full data'!G$1, Sheet11!$A$1:$AF$1, 0), FALSE)</f>
        <v>-1.2299499567862999</v>
      </c>
      <c r="H289">
        <f>VLOOKUP('full data'!$A289, Sheet11!$A$2:$AF$799, MATCH('full data'!H$1, Sheet11!$A$1:$AF$1, 0), FALSE)</f>
        <v>0.72282411070084673</v>
      </c>
      <c r="I289">
        <f>VLOOKUP('full data'!$A289, Sheet11!$A$2:$AF$799, MATCH('full data'!I$1, Sheet11!$A$1:$AF$1, 0), FALSE)</f>
        <v>51.9375</v>
      </c>
      <c r="J289">
        <f>VLOOKUP('full data'!$A289, Sheet11!$A$2:$AF$799, MATCH('full data'!J$1, Sheet11!$A$1:$AF$1, 0), FALSE)</f>
        <v>0.8571428571428571</v>
      </c>
      <c r="K289">
        <f>VLOOKUP('full data'!$A289, Sheet11!$A$2:$AF$799, MATCH('full data'!K$1, Sheet11!$A$1:$AF$1, 0), FALSE)</f>
        <v>-15.9375</v>
      </c>
      <c r="L289">
        <f>VLOOKUP('full data'!$A289, Sheet11!$A$2:$AF$799, MATCH('full data'!L$1, Sheet11!$A$1:$AF$1, 0), FALSE)</f>
        <v>0.625</v>
      </c>
      <c r="M289">
        <f>VLOOKUP('full data'!$A289, Sheet11!$A$2:$AF$799, MATCH('full data'!M$1, Sheet11!$A$1:$AF$1, 0), FALSE)</f>
        <v>0.625</v>
      </c>
      <c r="N289">
        <f>VLOOKUP('full data'!$A289, Sheet11!$A$2:$AF$799, MATCH('full data'!N$1, Sheet11!$A$1:$AF$1, 0), FALSE)</f>
        <v>0.625</v>
      </c>
      <c r="O289">
        <f>VLOOKUP('full data'!$A289, Sheet11!$A$2:$AF$799, MATCH('full data'!O$1, Sheet11!$A$1:$AF$1, 0), FALSE)</f>
        <v>9.625</v>
      </c>
      <c r="P289">
        <f>VLOOKUP('full data'!$A289, Sheet11!$A$2:$AF$799, MATCH('full data'!P$1, Sheet11!$A$1:$AF$1, 0), FALSE)</f>
        <v>1.0625</v>
      </c>
      <c r="Q289">
        <f>VLOOKUP('full data'!$A289, Sheet11!$A$2:$AF$799, MATCH('full data'!Q$1, Sheet11!$A$1:$AF$1, 0), FALSE)</f>
        <v>1.25</v>
      </c>
      <c r="R289">
        <f>VLOOKUP('full data'!$A289, Sheet11!$A$2:$AF$799, MATCH('full data'!R$1, Sheet11!$A$1:$AF$1, 0), FALSE)</f>
        <v>2</v>
      </c>
      <c r="S289">
        <f>VLOOKUP('full data'!$A289, Sheet11!$A$2:$AF$799, MATCH('full data'!S$1, Sheet11!$A$1:$AF$1, 0), FALSE)</f>
        <v>14</v>
      </c>
      <c r="T289">
        <f>VLOOKUP('full data'!$A289, Sheet11!$A$2:$AF$799, MATCH('full data'!T$1, Sheet11!$A$1:$AF$1, 0), FALSE)</f>
        <v>0</v>
      </c>
      <c r="U289">
        <f>VLOOKUP('full data'!$A289, Sheet11!$A$2:$AF$799, MATCH('full data'!U$1, Sheet11!$A$1:$AF$1, 0), FALSE)</f>
        <v>0.125</v>
      </c>
      <c r="V289">
        <f>VLOOKUP('full data'!$A289, Sheet11!$A$2:$AF$799, MATCH('full data'!V$1, Sheet11!$A$1:$AF$1, 0), FALSE)</f>
        <v>0.25</v>
      </c>
      <c r="W289">
        <f>VLOOKUP('full data'!$A289, Sheet11!$A$2:$AF$799, MATCH('full data'!W$1, Sheet11!$A$1:$AF$1, 0), FALSE)</f>
        <v>0.50390625</v>
      </c>
      <c r="X289" t="str">
        <f>VLOOKUP('full data'!$A289, Sheet11!$A$2:$AF$799, MATCH('full data'!X$1, Sheet11!$A$1:$AF$1, 0), FALSE)</f>
        <v>0</v>
      </c>
      <c r="Y289">
        <f>VLOOKUP('full data'!$A289, Sheet11!$A$2:$AF$799, MATCH('full data'!Y$1, Sheet11!$A$1:$AF$1, 0), FALSE)</f>
        <v>4</v>
      </c>
      <c r="Z289" t="str">
        <f>VLOOKUP('full data'!$A289, Sheet11!$A$2:$AF$799, MATCH('full data'!Z$1, Sheet11!$A$1:$AF$1, 0), FALSE)</f>
        <v>NFC West</v>
      </c>
      <c r="AA289" t="s">
        <v>892</v>
      </c>
      <c r="AB289">
        <f>VLOOKUP('full data'!$A289, Sheet11!$A$2:$AF$799, MATCH('full data'!AB$1, Sheet11!$A$1:$AF$1, 0), FALSE)</f>
        <v>8.6956521739130432E-2</v>
      </c>
      <c r="AC289">
        <f>VLOOKUP('full data'!$A289, Sheet11!$A$2:$AF$799, MATCH('full data'!AC$1, Sheet11!$A$1:$AF$1, 0), FALSE)</f>
        <v>0.1111111111111111</v>
      </c>
      <c r="AD289" t="str">
        <f>VLOOKUP('full data'!$A289, Sheet11!$A$2:$AF$799, MATCH('full data'!AD$1, Sheet11!$A$1:$AF$1, 0), FALSE)</f>
        <v>0</v>
      </c>
      <c r="AE289" t="str">
        <f>VLOOKUP('full data'!$A289, Sheet11!$A$2:$AF$799, MATCH('full data'!AE$1, Sheet11!$A$1:$AF$1, 0), FALSE)</f>
        <v>0</v>
      </c>
      <c r="AF289">
        <f>VLOOKUP('full data'!$A289, Sheet11!$A$2:$AF$799, MATCH('full data'!AF$1, Sheet11!$A$1:$AF$1, 0), FALSE)</f>
        <v>0.4375</v>
      </c>
      <c r="AG289">
        <f>VLOOKUP('full data'!$A289, Sheet11!$A$2:$AF$799, MATCH('full data'!AG$1, Sheet11!$A$1:$AF$1, 0), FALSE)</f>
        <v>0.5</v>
      </c>
      <c r="AH289" s="3">
        <f>VLOOKUP('full data'!$A289, Sheet11!$A$2:$AF$799, MATCH('full data'!AH$1, Sheet11!$A$1:$AF$1, 0), FALSE)</f>
        <v>1.5737191724988891E-5</v>
      </c>
      <c r="AI289" s="2">
        <f t="shared" si="4"/>
        <v>0.23095444794265929</v>
      </c>
      <c r="AJ289" s="2">
        <f>AH289/SUMIFS($AH$2:$AH$799, $B$2:$B$799, B289)</f>
        <v>1.008562378172852E-5</v>
      </c>
      <c r="AK289">
        <f>IF(AJ289=_xlfn.MAXIFS($AJ$2:$AJ$799, $B$2:$B$799, B289, $AA$2:$AA$799, AA289), 1, 0)</f>
        <v>0</v>
      </c>
      <c r="AL289" s="2">
        <f>AJ289-AI289</f>
        <v>-0.23094436231887755</v>
      </c>
      <c r="AM289">
        <f>IF(AK289=AE289, 1, 0)</f>
        <v>0</v>
      </c>
    </row>
    <row r="290" spans="1:39" x14ac:dyDescent="0.45">
      <c r="A290" t="s">
        <v>568</v>
      </c>
      <c r="B290">
        <v>2015</v>
      </c>
      <c r="C290" t="s">
        <v>48</v>
      </c>
      <c r="D290" t="str">
        <f>VLOOKUP(C290, ids!$A$2:$B$37,2,FALSE)</f>
        <v>Carolina Panthers</v>
      </c>
      <c r="E290">
        <f>VLOOKUP('full data'!$A290, Sheet11!$A$2:$AF$799, MATCH('full data'!E$1, Sheet11!$A$1:$AF$1, 0), FALSE)</f>
        <v>16</v>
      </c>
      <c r="F290">
        <f>VLOOKUP('full data'!$A290, Sheet11!$A$2:$AF$799, MATCH('full data'!F$1, Sheet11!$A$1:$AF$1, 0), FALSE)</f>
        <v>5.3666312440749211</v>
      </c>
      <c r="G290">
        <f>VLOOKUP('full data'!$A290, Sheet11!$A$2:$AF$799, MATCH('full data'!G$1, Sheet11!$A$1:$AF$1, 0), FALSE)</f>
        <v>0.43244666022742201</v>
      </c>
      <c r="H290">
        <f>VLOOKUP('full data'!$A290, Sheet11!$A$2:$AF$799, MATCH('full data'!H$1, Sheet11!$A$1:$AF$1, 0), FALSE)</f>
        <v>8.3577196469185875</v>
      </c>
      <c r="I290">
        <f>VLOOKUP('full data'!$A290, Sheet11!$A$2:$AF$799, MATCH('full data'!I$1, Sheet11!$A$1:$AF$1, 0), FALSE)</f>
        <v>55.4375</v>
      </c>
      <c r="J290">
        <f>VLOOKUP('full data'!$A290, Sheet11!$A$2:$AF$799, MATCH('full data'!J$1, Sheet11!$A$1:$AF$1, 0), FALSE)</f>
        <v>0.83333333333333337</v>
      </c>
      <c r="K290">
        <f>VLOOKUP('full data'!$A290, Sheet11!$A$2:$AF$799, MATCH('full data'!K$1, Sheet11!$A$1:$AF$1, 0), FALSE)</f>
        <v>-17.75</v>
      </c>
      <c r="L290">
        <f>VLOOKUP('full data'!$A290, Sheet11!$A$2:$AF$799, MATCH('full data'!L$1, Sheet11!$A$1:$AF$1, 0), FALSE)</f>
        <v>0.625</v>
      </c>
      <c r="M290">
        <f>VLOOKUP('full data'!$A290, Sheet11!$A$2:$AF$799, MATCH('full data'!M$1, Sheet11!$A$1:$AF$1, 0), FALSE)</f>
        <v>0.9375</v>
      </c>
      <c r="N290">
        <f>VLOOKUP('full data'!$A290, Sheet11!$A$2:$AF$799, MATCH('full data'!N$1, Sheet11!$A$1:$AF$1, 0), FALSE)</f>
        <v>1.5</v>
      </c>
      <c r="O290">
        <f>VLOOKUP('full data'!$A290, Sheet11!$A$2:$AF$799, MATCH('full data'!O$1, Sheet11!$A$1:$AF$1, 0), FALSE)</f>
        <v>18.875</v>
      </c>
      <c r="P290">
        <f>VLOOKUP('full data'!$A290, Sheet11!$A$2:$AF$799, MATCH('full data'!P$1, Sheet11!$A$1:$AF$1, 0), FALSE)</f>
        <v>1</v>
      </c>
      <c r="Q290">
        <f>VLOOKUP('full data'!$A290, Sheet11!$A$2:$AF$799, MATCH('full data'!Q$1, Sheet11!$A$1:$AF$1, 0), FALSE)</f>
        <v>2.4375</v>
      </c>
      <c r="R290">
        <f>VLOOKUP('full data'!$A290, Sheet11!$A$2:$AF$799, MATCH('full data'!R$1, Sheet11!$A$1:$AF$1, 0), FALSE)</f>
        <v>15</v>
      </c>
      <c r="S290">
        <f>VLOOKUP('full data'!$A290, Sheet11!$A$2:$AF$799, MATCH('full data'!S$1, Sheet11!$A$1:$AF$1, 0), FALSE)</f>
        <v>1</v>
      </c>
      <c r="T290">
        <f>VLOOKUP('full data'!$A290, Sheet11!$A$2:$AF$799, MATCH('full data'!T$1, Sheet11!$A$1:$AF$1, 0), FALSE)</f>
        <v>0</v>
      </c>
      <c r="U290">
        <f>VLOOKUP('full data'!$A290, Sheet11!$A$2:$AF$799, MATCH('full data'!U$1, Sheet11!$A$1:$AF$1, 0), FALSE)</f>
        <v>0.9375</v>
      </c>
      <c r="V290">
        <f>VLOOKUP('full data'!$A290, Sheet11!$A$2:$AF$799, MATCH('full data'!V$1, Sheet11!$A$1:$AF$1, 0), FALSE)</f>
        <v>0.4375</v>
      </c>
      <c r="W290">
        <f>VLOOKUP('full data'!$A290, Sheet11!$A$2:$AF$799, MATCH('full data'!W$1, Sheet11!$A$1:$AF$1, 0), FALSE)</f>
        <v>0.44140625</v>
      </c>
      <c r="X290" t="str">
        <f>VLOOKUP('full data'!$A290, Sheet11!$A$2:$AF$799, MATCH('full data'!X$1, Sheet11!$A$1:$AF$1, 0), FALSE)</f>
        <v>1</v>
      </c>
      <c r="Y290">
        <f>VLOOKUP('full data'!$A290, Sheet11!$A$2:$AF$799, MATCH('full data'!Y$1, Sheet11!$A$1:$AF$1, 0), FALSE)</f>
        <v>1</v>
      </c>
      <c r="Z290" t="str">
        <f>VLOOKUP('full data'!$A290, Sheet11!$A$2:$AF$799, MATCH('full data'!Z$1, Sheet11!$A$1:$AF$1, 0), FALSE)</f>
        <v>NFC South</v>
      </c>
      <c r="AA290" t="s">
        <v>892</v>
      </c>
      <c r="AB290">
        <f>VLOOKUP('full data'!$A290, Sheet11!$A$2:$AF$799, MATCH('full data'!AB$1, Sheet11!$A$1:$AF$1, 0), FALSE)</f>
        <v>0.2434782608695652</v>
      </c>
      <c r="AC290">
        <f>VLOOKUP('full data'!$A290, Sheet11!$A$2:$AF$799, MATCH('full data'!AC$1, Sheet11!$A$1:$AF$1, 0), FALSE)</f>
        <v>0.17391304347826089</v>
      </c>
      <c r="AD290" t="str">
        <f>VLOOKUP('full data'!$A290, Sheet11!$A$2:$AF$799, MATCH('full data'!AD$1, Sheet11!$A$1:$AF$1, 0), FALSE)</f>
        <v>0</v>
      </c>
      <c r="AE290" t="str">
        <f>VLOOKUP('full data'!$A290, Sheet11!$A$2:$AF$799, MATCH('full data'!AE$1, Sheet11!$A$1:$AF$1, 0), FALSE)</f>
        <v>1</v>
      </c>
      <c r="AF290">
        <f>VLOOKUP('full data'!$A290, Sheet11!$A$2:$AF$799, MATCH('full data'!AF$1, Sheet11!$A$1:$AF$1, 0), FALSE)</f>
        <v>0.375</v>
      </c>
      <c r="AG290">
        <f>VLOOKUP('full data'!$A290, Sheet11!$A$2:$AF$799, MATCH('full data'!AG$1, Sheet11!$A$1:$AF$1, 0), FALSE)</f>
        <v>9.5</v>
      </c>
      <c r="AH290" s="3">
        <f>VLOOKUP('full data'!$A290, Sheet11!$A$2:$AF$799, MATCH('full data'!AH$1, Sheet11!$A$1:$AF$1, 0), FALSE)</f>
        <v>0.86582531273201524</v>
      </c>
      <c r="AI290" s="2">
        <f t="shared" si="4"/>
        <v>0.86582531273201524</v>
      </c>
      <c r="AJ290" s="2">
        <f>AH290/SUMIFS($AH$2:$AH$799, $B$2:$B$799, B290)</f>
        <v>0.37652786550454537</v>
      </c>
      <c r="AK290">
        <f>IF(AJ290=_xlfn.MAXIFS($AJ$2:$AJ$799, $B$2:$B$799, B290, $AA$2:$AA$799, AA290), 1, 0)</f>
        <v>1</v>
      </c>
      <c r="AL290" s="2">
        <f>AJ290-AI290</f>
        <v>-0.48929744722746987</v>
      </c>
      <c r="AM290">
        <f>IF(AK290=AE290, 1, 0)</f>
        <v>0</v>
      </c>
    </row>
    <row r="291" spans="1:39" x14ac:dyDescent="0.45">
      <c r="A291" t="s">
        <v>585</v>
      </c>
      <c r="B291">
        <v>2015</v>
      </c>
      <c r="C291" t="s">
        <v>81</v>
      </c>
      <c r="D291" t="str">
        <f>VLOOKUP(C291, ids!$A$2:$B$37,2,FALSE)</f>
        <v>New England Patriots</v>
      </c>
      <c r="E291">
        <f>VLOOKUP('full data'!$A291, Sheet11!$A$2:$AF$799, MATCH('full data'!E$1, Sheet11!$A$1:$AF$1, 0), FALSE)</f>
        <v>16</v>
      </c>
      <c r="F291">
        <f>VLOOKUP('full data'!$A291, Sheet11!$A$2:$AF$799, MATCH('full data'!F$1, Sheet11!$A$1:$AF$1, 0), FALSE)</f>
        <v>7.97200474394071</v>
      </c>
      <c r="G291">
        <f>VLOOKUP('full data'!$A291, Sheet11!$A$2:$AF$799, MATCH('full data'!G$1, Sheet11!$A$1:$AF$1, 0), FALSE)</f>
        <v>-0.79336129709117709</v>
      </c>
      <c r="H291">
        <f>VLOOKUP('full data'!$A291, Sheet11!$A$2:$AF$799, MATCH('full data'!H$1, Sheet11!$A$1:$AF$1, 0), FALSE)</f>
        <v>11.27308632525105</v>
      </c>
      <c r="I291">
        <f>VLOOKUP('full data'!$A291, Sheet11!$A$2:$AF$799, MATCH('full data'!I$1, Sheet11!$A$1:$AF$1, 0), FALSE)</f>
        <v>53.6875</v>
      </c>
      <c r="J291">
        <f>VLOOKUP('full data'!$A291, Sheet11!$A$2:$AF$799, MATCH('full data'!J$1, Sheet11!$A$1:$AF$1, 0), FALSE)</f>
        <v>0.91666666666666663</v>
      </c>
      <c r="K291">
        <f>VLOOKUP('full data'!$A291, Sheet11!$A$2:$AF$799, MATCH('full data'!K$1, Sheet11!$A$1:$AF$1, 0), FALSE)</f>
        <v>-14.0625</v>
      </c>
      <c r="L291">
        <f>VLOOKUP('full data'!$A291, Sheet11!$A$2:$AF$799, MATCH('full data'!L$1, Sheet11!$A$1:$AF$1, 0), FALSE)</f>
        <v>0.4375</v>
      </c>
      <c r="M291">
        <f>VLOOKUP('full data'!$A291, Sheet11!$A$2:$AF$799, MATCH('full data'!M$1, Sheet11!$A$1:$AF$1, 0), FALSE)</f>
        <v>0.5625</v>
      </c>
      <c r="N291">
        <f>VLOOKUP('full data'!$A291, Sheet11!$A$2:$AF$799, MATCH('full data'!N$1, Sheet11!$A$1:$AF$1, 0), FALSE)</f>
        <v>0.75</v>
      </c>
      <c r="O291">
        <f>VLOOKUP('full data'!$A291, Sheet11!$A$2:$AF$799, MATCH('full data'!O$1, Sheet11!$A$1:$AF$1, 0), FALSE)</f>
        <v>22.375</v>
      </c>
      <c r="P291">
        <f>VLOOKUP('full data'!$A291, Sheet11!$A$2:$AF$799, MATCH('full data'!P$1, Sheet11!$A$1:$AF$1, 0), FALSE)</f>
        <v>0.5625</v>
      </c>
      <c r="Q291">
        <f>VLOOKUP('full data'!$A291, Sheet11!$A$2:$AF$799, MATCH('full data'!Q$1, Sheet11!$A$1:$AF$1, 0), FALSE)</f>
        <v>1.3125</v>
      </c>
      <c r="R291">
        <f>VLOOKUP('full data'!$A291, Sheet11!$A$2:$AF$799, MATCH('full data'!R$1, Sheet11!$A$1:$AF$1, 0), FALSE)</f>
        <v>12</v>
      </c>
      <c r="S291">
        <f>VLOOKUP('full data'!$A291, Sheet11!$A$2:$AF$799, MATCH('full data'!S$1, Sheet11!$A$1:$AF$1, 0), FALSE)</f>
        <v>4</v>
      </c>
      <c r="T291">
        <f>VLOOKUP('full data'!$A291, Sheet11!$A$2:$AF$799, MATCH('full data'!T$1, Sheet11!$A$1:$AF$1, 0), FALSE)</f>
        <v>0</v>
      </c>
      <c r="U291">
        <f>VLOOKUP('full data'!$A291, Sheet11!$A$2:$AF$799, MATCH('full data'!U$1, Sheet11!$A$1:$AF$1, 0), FALSE)</f>
        <v>0.75</v>
      </c>
      <c r="V291">
        <f>VLOOKUP('full data'!$A291, Sheet11!$A$2:$AF$799, MATCH('full data'!V$1, Sheet11!$A$1:$AF$1, 0), FALSE)</f>
        <v>0.44791666666666669</v>
      </c>
      <c r="W291">
        <f>VLOOKUP('full data'!$A291, Sheet11!$A$2:$AF$799, MATCH('full data'!W$1, Sheet11!$A$1:$AF$1, 0), FALSE)</f>
        <v>0.47265625</v>
      </c>
      <c r="X291" t="str">
        <f>VLOOKUP('full data'!$A291, Sheet11!$A$2:$AF$799, MATCH('full data'!X$1, Sheet11!$A$1:$AF$1, 0), FALSE)</f>
        <v>2</v>
      </c>
      <c r="Y291">
        <f>VLOOKUP('full data'!$A291, Sheet11!$A$2:$AF$799, MATCH('full data'!Y$1, Sheet11!$A$1:$AF$1, 0), FALSE)</f>
        <v>1</v>
      </c>
      <c r="Z291" t="str">
        <f>VLOOKUP('full data'!$A291, Sheet11!$A$2:$AF$799, MATCH('full data'!Z$1, Sheet11!$A$1:$AF$1, 0), FALSE)</f>
        <v>AFC East</v>
      </c>
      <c r="AA291" t="s">
        <v>891</v>
      </c>
      <c r="AB291">
        <f>VLOOKUP('full data'!$A291, Sheet11!$A$2:$AF$799, MATCH('full data'!AB$1, Sheet11!$A$1:$AF$1, 0), FALSE)</f>
        <v>0.189873417721519</v>
      </c>
      <c r="AC291">
        <f>VLOOKUP('full data'!$A291, Sheet11!$A$2:$AF$799, MATCH('full data'!AC$1, Sheet11!$A$1:$AF$1, 0), FALSE)</f>
        <v>0.32183908045977011</v>
      </c>
      <c r="AD291" t="str">
        <f>VLOOKUP('full data'!$A291, Sheet11!$A$2:$AF$799, MATCH('full data'!AD$1, Sheet11!$A$1:$AF$1, 0), FALSE)</f>
        <v>0</v>
      </c>
      <c r="AE291" t="str">
        <f>VLOOKUP('full data'!$A291, Sheet11!$A$2:$AF$799, MATCH('full data'!AE$1, Sheet11!$A$1:$AF$1, 0), FALSE)</f>
        <v>0</v>
      </c>
      <c r="AF291">
        <f>VLOOKUP('full data'!$A291, Sheet11!$A$2:$AF$799, MATCH('full data'!AF$1, Sheet11!$A$1:$AF$1, 0), FALSE)</f>
        <v>0.125</v>
      </c>
      <c r="AG291">
        <f>VLOOKUP('full data'!$A291, Sheet11!$A$2:$AF$799, MATCH('full data'!AG$1, Sheet11!$A$1:$AF$1, 0), FALSE)</f>
        <v>0.5</v>
      </c>
      <c r="AH291" s="3">
        <f>VLOOKUP('full data'!$A291, Sheet11!$A$2:$AF$799, MATCH('full data'!AH$1, Sheet11!$A$1:$AF$1, 0), FALSE)</f>
        <v>0.25335113373500251</v>
      </c>
      <c r="AI291" s="2">
        <f t="shared" si="4"/>
        <v>0.25335113373500251</v>
      </c>
      <c r="AJ291" s="2">
        <f>AH291/SUMIFS($AH$2:$AH$799, $B$2:$B$799, B291)</f>
        <v>0.11017668368621927</v>
      </c>
      <c r="AK291">
        <f>IF(AJ291=_xlfn.MAXIFS($AJ$2:$AJ$799, $B$2:$B$799, B291, $AA$2:$AA$799, AA291), 1, 0)</f>
        <v>1</v>
      </c>
      <c r="AL291" s="2">
        <f>AJ291-AI291</f>
        <v>-0.14317445004878324</v>
      </c>
      <c r="AM291">
        <f>IF(AK291=AE291, 1, 0)</f>
        <v>0</v>
      </c>
    </row>
    <row r="292" spans="1:39" hidden="1" x14ac:dyDescent="0.45">
      <c r="A292" t="s">
        <v>564</v>
      </c>
      <c r="B292">
        <v>2015</v>
      </c>
      <c r="C292" t="s">
        <v>33</v>
      </c>
      <c r="D292" t="str">
        <f>VLOOKUP(C292, ids!$A$2:$B$37,2,FALSE)</f>
        <v>Arizona Cardinals</v>
      </c>
      <c r="E292">
        <f>VLOOKUP('full data'!$A292, Sheet11!$A$2:$AF$799, MATCH('full data'!E$1, Sheet11!$A$1:$AF$1, 0), FALSE)</f>
        <v>16</v>
      </c>
      <c r="F292">
        <f>VLOOKUP('full data'!$A292, Sheet11!$A$2:$AF$799, MATCH('full data'!F$1, Sheet11!$A$1:$AF$1, 0), FALSE)</f>
        <v>8.9040787275618278</v>
      </c>
      <c r="G292">
        <f>VLOOKUP('full data'!$A292, Sheet11!$A$2:$AF$799, MATCH('full data'!G$1, Sheet11!$A$1:$AF$1, 0), FALSE)</f>
        <v>-1.734183269495075</v>
      </c>
      <c r="H292">
        <f>VLOOKUP('full data'!$A292, Sheet11!$A$2:$AF$799, MATCH('full data'!H$1, Sheet11!$A$1:$AF$1, 0), FALSE)</f>
        <v>11.73804465120292</v>
      </c>
      <c r="I292">
        <f>VLOOKUP('full data'!$A292, Sheet11!$A$2:$AF$799, MATCH('full data'!I$1, Sheet11!$A$1:$AF$1, 0), FALSE)</f>
        <v>47.375</v>
      </c>
      <c r="J292">
        <f>VLOOKUP('full data'!$A292, Sheet11!$A$2:$AF$799, MATCH('full data'!J$1, Sheet11!$A$1:$AF$1, 0), FALSE)</f>
        <v>0.90322580645161288</v>
      </c>
      <c r="K292">
        <f>VLOOKUP('full data'!$A292, Sheet11!$A$2:$AF$799, MATCH('full data'!K$1, Sheet11!$A$1:$AF$1, 0), FALSE)</f>
        <v>-9.9375</v>
      </c>
      <c r="L292">
        <f>VLOOKUP('full data'!$A292, Sheet11!$A$2:$AF$799, MATCH('full data'!L$1, Sheet11!$A$1:$AF$1, 0), FALSE)</f>
        <v>0.8125</v>
      </c>
      <c r="M292">
        <f>VLOOKUP('full data'!$A292, Sheet11!$A$2:$AF$799, MATCH('full data'!M$1, Sheet11!$A$1:$AF$1, 0), FALSE)</f>
        <v>0.875</v>
      </c>
      <c r="N292">
        <f>VLOOKUP('full data'!$A292, Sheet11!$A$2:$AF$799, MATCH('full data'!N$1, Sheet11!$A$1:$AF$1, 0), FALSE)</f>
        <v>1.1875</v>
      </c>
      <c r="O292">
        <f>VLOOKUP('full data'!$A292, Sheet11!$A$2:$AF$799, MATCH('full data'!O$1, Sheet11!$A$1:$AF$1, 0), FALSE)</f>
        <v>16.125</v>
      </c>
      <c r="P292">
        <f>VLOOKUP('full data'!$A292, Sheet11!$A$2:$AF$799, MATCH('full data'!P$1, Sheet11!$A$1:$AF$1, 0), FALSE)</f>
        <v>1.1875</v>
      </c>
      <c r="Q292">
        <f>VLOOKUP('full data'!$A292, Sheet11!$A$2:$AF$799, MATCH('full data'!Q$1, Sheet11!$A$1:$AF$1, 0), FALSE)</f>
        <v>2.0625</v>
      </c>
      <c r="R292">
        <f>VLOOKUP('full data'!$A292, Sheet11!$A$2:$AF$799, MATCH('full data'!R$1, Sheet11!$A$1:$AF$1, 0), FALSE)</f>
        <v>13</v>
      </c>
      <c r="S292">
        <f>VLOOKUP('full data'!$A292, Sheet11!$A$2:$AF$799, MATCH('full data'!S$1, Sheet11!$A$1:$AF$1, 0), FALSE)</f>
        <v>3</v>
      </c>
      <c r="T292">
        <f>VLOOKUP('full data'!$A292, Sheet11!$A$2:$AF$799, MATCH('full data'!T$1, Sheet11!$A$1:$AF$1, 0), FALSE)</f>
        <v>0</v>
      </c>
      <c r="U292">
        <f>VLOOKUP('full data'!$A292, Sheet11!$A$2:$AF$799, MATCH('full data'!U$1, Sheet11!$A$1:$AF$1, 0), FALSE)</f>
        <v>0.8125</v>
      </c>
      <c r="V292">
        <f>VLOOKUP('full data'!$A292, Sheet11!$A$2:$AF$799, MATCH('full data'!V$1, Sheet11!$A$1:$AF$1, 0), FALSE)</f>
        <v>0.45673076923076922</v>
      </c>
      <c r="W292">
        <f>VLOOKUP('full data'!$A292, Sheet11!$A$2:$AF$799, MATCH('full data'!W$1, Sheet11!$A$1:$AF$1, 0), FALSE)</f>
        <v>0.4765625</v>
      </c>
      <c r="X292" t="str">
        <f>VLOOKUP('full data'!$A292, Sheet11!$A$2:$AF$799, MATCH('full data'!X$1, Sheet11!$A$1:$AF$1, 0), FALSE)</f>
        <v>2</v>
      </c>
      <c r="Y292">
        <f>VLOOKUP('full data'!$A292, Sheet11!$A$2:$AF$799, MATCH('full data'!Y$1, Sheet11!$A$1:$AF$1, 0), FALSE)</f>
        <v>1</v>
      </c>
      <c r="Z292" t="str">
        <f>VLOOKUP('full data'!$A292, Sheet11!$A$2:$AF$799, MATCH('full data'!Z$1, Sheet11!$A$1:$AF$1, 0), FALSE)</f>
        <v>NFC West</v>
      </c>
      <c r="AA292" t="s">
        <v>892</v>
      </c>
      <c r="AB292">
        <f>VLOOKUP('full data'!$A292, Sheet11!$A$2:$AF$799, MATCH('full data'!AB$1, Sheet11!$A$1:$AF$1, 0), FALSE)</f>
        <v>0.1711711711711712</v>
      </c>
      <c r="AC292">
        <f>VLOOKUP('full data'!$A292, Sheet11!$A$2:$AF$799, MATCH('full data'!AC$1, Sheet11!$A$1:$AF$1, 0), FALSE)</f>
        <v>0.27522935779816521</v>
      </c>
      <c r="AD292" t="str">
        <f>VLOOKUP('full data'!$A292, Sheet11!$A$2:$AF$799, MATCH('full data'!AD$1, Sheet11!$A$1:$AF$1, 0), FALSE)</f>
        <v>0</v>
      </c>
      <c r="AE292" t="str">
        <f>VLOOKUP('full data'!$A292, Sheet11!$A$2:$AF$799, MATCH('full data'!AE$1, Sheet11!$A$1:$AF$1, 0), FALSE)</f>
        <v>0</v>
      </c>
      <c r="AF292">
        <f>VLOOKUP('full data'!$A292, Sheet11!$A$2:$AF$799, MATCH('full data'!AF$1, Sheet11!$A$1:$AF$1, 0), FALSE)</f>
        <v>0.375</v>
      </c>
      <c r="AG292">
        <f>VLOOKUP('full data'!$A292, Sheet11!$A$2:$AF$799, MATCH('full data'!AG$1, Sheet11!$A$1:$AF$1, 0), FALSE)</f>
        <v>0.5</v>
      </c>
      <c r="AH292" s="3">
        <f>VLOOKUP('full data'!$A292, Sheet11!$A$2:$AF$799, MATCH('full data'!AH$1, Sheet11!$A$1:$AF$1, 0), FALSE)</f>
        <v>0.24783683875421469</v>
      </c>
      <c r="AI292" s="2">
        <f t="shared" si="4"/>
        <v>0.86582531273201524</v>
      </c>
      <c r="AJ292" s="2">
        <f>AH292/SUMIFS($AH$2:$AH$799, $B$2:$B$799, B292)</f>
        <v>0.10777864139252959</v>
      </c>
      <c r="AK292">
        <f>IF(AJ292=_xlfn.MAXIFS($AJ$2:$AJ$799, $B$2:$B$799, B292, $AA$2:$AA$799, AA292), 1, 0)</f>
        <v>0</v>
      </c>
      <c r="AL292" s="2">
        <f>AJ292-AI292</f>
        <v>-0.75804667133948567</v>
      </c>
      <c r="AM292">
        <f>IF(AK292=AE292, 1, 0)</f>
        <v>0</v>
      </c>
    </row>
    <row r="293" spans="1:39" hidden="1" x14ac:dyDescent="0.45">
      <c r="A293" t="s">
        <v>573</v>
      </c>
      <c r="B293">
        <v>2015</v>
      </c>
      <c r="C293" t="s">
        <v>60</v>
      </c>
      <c r="D293" t="str">
        <f>VLOOKUP(C293, ids!$A$2:$B$37,2,FALSE)</f>
        <v>Denver Broncos</v>
      </c>
      <c r="E293">
        <f>VLOOKUP('full data'!$A293, Sheet11!$A$2:$AF$799, MATCH('full data'!E$1, Sheet11!$A$1:$AF$1, 0), FALSE)</f>
        <v>16</v>
      </c>
      <c r="F293">
        <f>VLOOKUP('full data'!$A293, Sheet11!$A$2:$AF$799, MATCH('full data'!F$1, Sheet11!$A$1:$AF$1, 0), FALSE)</f>
        <v>-1.6780356497705471</v>
      </c>
      <c r="G293">
        <f>VLOOKUP('full data'!$A293, Sheet11!$A$2:$AF$799, MATCH('full data'!G$1, Sheet11!$A$1:$AF$1, 0), FALSE)</f>
        <v>-2.8112024821689729</v>
      </c>
      <c r="H293">
        <f>VLOOKUP('full data'!$A293, Sheet11!$A$2:$AF$799, MATCH('full data'!H$1, Sheet11!$A$1:$AF$1, 0), FALSE)</f>
        <v>1.4877470702618241</v>
      </c>
      <c r="I293">
        <f>VLOOKUP('full data'!$A293, Sheet11!$A$2:$AF$799, MATCH('full data'!I$1, Sheet11!$A$1:$AF$1, 0), FALSE)</f>
        <v>66.4375</v>
      </c>
      <c r="J293">
        <f>VLOOKUP('full data'!$A293, Sheet11!$A$2:$AF$799, MATCH('full data'!J$1, Sheet11!$A$1:$AF$1, 0), FALSE)</f>
        <v>0.8571428571428571</v>
      </c>
      <c r="K293">
        <f>VLOOKUP('full data'!$A293, Sheet11!$A$2:$AF$799, MATCH('full data'!K$1, Sheet11!$A$1:$AF$1, 0), FALSE)</f>
        <v>-15.375</v>
      </c>
      <c r="L293">
        <f>VLOOKUP('full data'!$A293, Sheet11!$A$2:$AF$799, MATCH('full data'!L$1, Sheet11!$A$1:$AF$1, 0), FALSE)</f>
        <v>1.4375</v>
      </c>
      <c r="M293">
        <f>VLOOKUP('full data'!$A293, Sheet11!$A$2:$AF$799, MATCH('full data'!M$1, Sheet11!$A$1:$AF$1, 0), FALSE)</f>
        <v>0.8125</v>
      </c>
      <c r="N293">
        <f>VLOOKUP('full data'!$A293, Sheet11!$A$2:$AF$799, MATCH('full data'!N$1, Sheet11!$A$1:$AF$1, 0), FALSE)</f>
        <v>0.875</v>
      </c>
      <c r="O293">
        <f>VLOOKUP('full data'!$A293, Sheet11!$A$2:$AF$799, MATCH('full data'!O$1, Sheet11!$A$1:$AF$1, 0), FALSE)</f>
        <v>21.9375</v>
      </c>
      <c r="P293">
        <f>VLOOKUP('full data'!$A293, Sheet11!$A$2:$AF$799, MATCH('full data'!P$1, Sheet11!$A$1:$AF$1, 0), FALSE)</f>
        <v>1.6875</v>
      </c>
      <c r="Q293">
        <f>VLOOKUP('full data'!$A293, Sheet11!$A$2:$AF$799, MATCH('full data'!Q$1, Sheet11!$A$1:$AF$1, 0), FALSE)</f>
        <v>1.6875</v>
      </c>
      <c r="R293">
        <f>VLOOKUP('full data'!$A293, Sheet11!$A$2:$AF$799, MATCH('full data'!R$1, Sheet11!$A$1:$AF$1, 0), FALSE)</f>
        <v>12</v>
      </c>
      <c r="S293">
        <f>VLOOKUP('full data'!$A293, Sheet11!$A$2:$AF$799, MATCH('full data'!S$1, Sheet11!$A$1:$AF$1, 0), FALSE)</f>
        <v>4</v>
      </c>
      <c r="T293">
        <f>VLOOKUP('full data'!$A293, Sheet11!$A$2:$AF$799, MATCH('full data'!T$1, Sheet11!$A$1:$AF$1, 0), FALSE)</f>
        <v>0</v>
      </c>
      <c r="U293">
        <f>VLOOKUP('full data'!$A293, Sheet11!$A$2:$AF$799, MATCH('full data'!U$1, Sheet11!$A$1:$AF$1, 0), FALSE)</f>
        <v>0.75</v>
      </c>
      <c r="V293">
        <f>VLOOKUP('full data'!$A293, Sheet11!$A$2:$AF$799, MATCH('full data'!V$1, Sheet11!$A$1:$AF$1, 0), FALSE)</f>
        <v>0.47916666666666669</v>
      </c>
      <c r="W293">
        <f>VLOOKUP('full data'!$A293, Sheet11!$A$2:$AF$799, MATCH('full data'!W$1, Sheet11!$A$1:$AF$1, 0), FALSE)</f>
        <v>0.5</v>
      </c>
      <c r="X293" t="str">
        <f>VLOOKUP('full data'!$A293, Sheet11!$A$2:$AF$799, MATCH('full data'!X$1, Sheet11!$A$1:$AF$1, 0), FALSE)</f>
        <v>1</v>
      </c>
      <c r="Y293">
        <f>VLOOKUP('full data'!$A293, Sheet11!$A$2:$AF$799, MATCH('full data'!Y$1, Sheet11!$A$1:$AF$1, 0), FALSE)</f>
        <v>1</v>
      </c>
      <c r="Z293" t="str">
        <f>VLOOKUP('full data'!$A293, Sheet11!$A$2:$AF$799, MATCH('full data'!Z$1, Sheet11!$A$1:$AF$1, 0), FALSE)</f>
        <v>AFC West</v>
      </c>
      <c r="AA293" t="s">
        <v>891</v>
      </c>
      <c r="AB293">
        <f>VLOOKUP('full data'!$A293, Sheet11!$A$2:$AF$799, MATCH('full data'!AB$1, Sheet11!$A$1:$AF$1, 0), FALSE)</f>
        <v>0.15602836879432619</v>
      </c>
      <c r="AC293">
        <f>VLOOKUP('full data'!$A293, Sheet11!$A$2:$AF$799, MATCH('full data'!AC$1, Sheet11!$A$1:$AF$1, 0), FALSE)</f>
        <v>0.16778523489932889</v>
      </c>
      <c r="AD293" t="str">
        <f>VLOOKUP('full data'!$A293, Sheet11!$A$2:$AF$799, MATCH('full data'!AD$1, Sheet11!$A$1:$AF$1, 0), FALSE)</f>
        <v>1</v>
      </c>
      <c r="AE293" t="str">
        <f>VLOOKUP('full data'!$A293, Sheet11!$A$2:$AF$799, MATCH('full data'!AE$1, Sheet11!$A$1:$AF$1, 0), FALSE)</f>
        <v>1</v>
      </c>
      <c r="AF293">
        <f>VLOOKUP('full data'!$A293, Sheet11!$A$2:$AF$799, MATCH('full data'!AF$1, Sheet11!$A$1:$AF$1, 0), FALSE)</f>
        <v>0.25</v>
      </c>
      <c r="AG293">
        <f>VLOOKUP('full data'!$A293, Sheet11!$A$2:$AF$799, MATCH('full data'!AG$1, Sheet11!$A$1:$AF$1, 0), FALSE)</f>
        <v>9.5</v>
      </c>
      <c r="AH293" s="3">
        <f>VLOOKUP('full data'!$A293, Sheet11!$A$2:$AF$799, MATCH('full data'!AH$1, Sheet11!$A$1:$AF$1, 0), FALSE)</f>
        <v>0.22172884193619979</v>
      </c>
      <c r="AI293" s="2">
        <f t="shared" si="4"/>
        <v>0.25335113373500251</v>
      </c>
      <c r="AJ293" s="2">
        <f>AH293/SUMIFS($AH$2:$AH$799, $B$2:$B$799, B293)</f>
        <v>9.6424863476903724E-2</v>
      </c>
      <c r="AK293">
        <f>IF(AJ293=_xlfn.MAXIFS($AJ$2:$AJ$799, $B$2:$B$799, B293, $AA$2:$AA$799, AA293), 1, 0)</f>
        <v>0</v>
      </c>
      <c r="AL293" s="2">
        <f>AJ293-AI293</f>
        <v>-0.1569262702580988</v>
      </c>
      <c r="AM293">
        <f>IF(AK293=AE293, 1, 0)</f>
        <v>0</v>
      </c>
    </row>
    <row r="294" spans="1:39" hidden="1" x14ac:dyDescent="0.45">
      <c r="A294" t="s">
        <v>570</v>
      </c>
      <c r="B294">
        <v>2015</v>
      </c>
      <c r="C294" t="s">
        <v>53</v>
      </c>
      <c r="D294" t="str">
        <f>VLOOKUP(C294, ids!$A$2:$B$37,2,FALSE)</f>
        <v>Cincinnati Bengals</v>
      </c>
      <c r="E294">
        <f>VLOOKUP('full data'!$A294, Sheet11!$A$2:$AF$799, MATCH('full data'!E$1, Sheet11!$A$1:$AF$1, 0), FALSE)</f>
        <v>16</v>
      </c>
      <c r="F294">
        <f>VLOOKUP('full data'!$A294, Sheet11!$A$2:$AF$799, MATCH('full data'!F$1, Sheet11!$A$1:$AF$1, 0), FALSE)</f>
        <v>7.8552842831171983</v>
      </c>
      <c r="G294">
        <f>VLOOKUP('full data'!$A294, Sheet11!$A$2:$AF$799, MATCH('full data'!G$1, Sheet11!$A$1:$AF$1, 0), FALSE)</f>
        <v>-3.4156884896741029</v>
      </c>
      <c r="H294">
        <f>VLOOKUP('full data'!$A294, Sheet11!$A$2:$AF$799, MATCH('full data'!H$1, Sheet11!$A$1:$AF$1, 0), FALSE)</f>
        <v>11.328427538918779</v>
      </c>
      <c r="I294">
        <f>VLOOKUP('full data'!$A294, Sheet11!$A$2:$AF$799, MATCH('full data'!I$1, Sheet11!$A$1:$AF$1, 0), FALSE)</f>
        <v>57.3125</v>
      </c>
      <c r="J294">
        <f>VLOOKUP('full data'!$A294, Sheet11!$A$2:$AF$799, MATCH('full data'!J$1, Sheet11!$A$1:$AF$1, 0), FALSE)</f>
        <v>0.8214285714285714</v>
      </c>
      <c r="K294">
        <f>VLOOKUP('full data'!$A294, Sheet11!$A$2:$AF$799, MATCH('full data'!K$1, Sheet11!$A$1:$AF$1, 0), FALSE)</f>
        <v>-11.3125</v>
      </c>
      <c r="L294">
        <f>VLOOKUP('full data'!$A294, Sheet11!$A$2:$AF$799, MATCH('full data'!L$1, Sheet11!$A$1:$AF$1, 0), FALSE)</f>
        <v>0.5625</v>
      </c>
      <c r="M294">
        <f>VLOOKUP('full data'!$A294, Sheet11!$A$2:$AF$799, MATCH('full data'!M$1, Sheet11!$A$1:$AF$1, 0), FALSE)</f>
        <v>0.4375</v>
      </c>
      <c r="N294">
        <f>VLOOKUP('full data'!$A294, Sheet11!$A$2:$AF$799, MATCH('full data'!N$1, Sheet11!$A$1:$AF$1, 0), FALSE)</f>
        <v>1.3125</v>
      </c>
      <c r="O294">
        <f>VLOOKUP('full data'!$A294, Sheet11!$A$2:$AF$799, MATCH('full data'!O$1, Sheet11!$A$1:$AF$1, 0), FALSE)</f>
        <v>18</v>
      </c>
      <c r="P294">
        <f>VLOOKUP('full data'!$A294, Sheet11!$A$2:$AF$799, MATCH('full data'!P$1, Sheet11!$A$1:$AF$1, 0), FALSE)</f>
        <v>1</v>
      </c>
      <c r="Q294">
        <f>VLOOKUP('full data'!$A294, Sheet11!$A$2:$AF$799, MATCH('full data'!Q$1, Sheet11!$A$1:$AF$1, 0), FALSE)</f>
        <v>1.75</v>
      </c>
      <c r="R294">
        <f>VLOOKUP('full data'!$A294, Sheet11!$A$2:$AF$799, MATCH('full data'!R$1, Sheet11!$A$1:$AF$1, 0), FALSE)</f>
        <v>12</v>
      </c>
      <c r="S294">
        <f>VLOOKUP('full data'!$A294, Sheet11!$A$2:$AF$799, MATCH('full data'!S$1, Sheet11!$A$1:$AF$1, 0), FALSE)</f>
        <v>4</v>
      </c>
      <c r="T294">
        <f>VLOOKUP('full data'!$A294, Sheet11!$A$2:$AF$799, MATCH('full data'!T$1, Sheet11!$A$1:$AF$1, 0), FALSE)</f>
        <v>0</v>
      </c>
      <c r="U294">
        <f>VLOOKUP('full data'!$A294, Sheet11!$A$2:$AF$799, MATCH('full data'!U$1, Sheet11!$A$1:$AF$1, 0), FALSE)</f>
        <v>0.75</v>
      </c>
      <c r="V294">
        <f>VLOOKUP('full data'!$A294, Sheet11!$A$2:$AF$799, MATCH('full data'!V$1, Sheet11!$A$1:$AF$1, 0), FALSE)</f>
        <v>0.40625</v>
      </c>
      <c r="W294">
        <f>VLOOKUP('full data'!$A294, Sheet11!$A$2:$AF$799, MATCH('full data'!W$1, Sheet11!$A$1:$AF$1, 0), FALSE)</f>
        <v>0.4765625</v>
      </c>
      <c r="X294" t="str">
        <f>VLOOKUP('full data'!$A294, Sheet11!$A$2:$AF$799, MATCH('full data'!X$1, Sheet11!$A$1:$AF$1, 0), FALSE)</f>
        <v>3</v>
      </c>
      <c r="Y294">
        <f>VLOOKUP('full data'!$A294, Sheet11!$A$2:$AF$799, MATCH('full data'!Y$1, Sheet11!$A$1:$AF$1, 0), FALSE)</f>
        <v>1</v>
      </c>
      <c r="Z294" t="str">
        <f>VLOOKUP('full data'!$A294, Sheet11!$A$2:$AF$799, MATCH('full data'!Z$1, Sheet11!$A$1:$AF$1, 0), FALSE)</f>
        <v>AFC North</v>
      </c>
      <c r="AA294" t="s">
        <v>891</v>
      </c>
      <c r="AB294">
        <f>VLOOKUP('full data'!$A294, Sheet11!$A$2:$AF$799, MATCH('full data'!AB$1, Sheet11!$A$1:$AF$1, 0), FALSE)</f>
        <v>0.1764705882352941</v>
      </c>
      <c r="AC294">
        <f>VLOOKUP('full data'!$A294, Sheet11!$A$2:$AF$799, MATCH('full data'!AC$1, Sheet11!$A$1:$AF$1, 0), FALSE)</f>
        <v>0.1875</v>
      </c>
      <c r="AD294" t="str">
        <f>VLOOKUP('full data'!$A294, Sheet11!$A$2:$AF$799, MATCH('full data'!AD$1, Sheet11!$A$1:$AF$1, 0), FALSE)</f>
        <v>0</v>
      </c>
      <c r="AE294" t="str">
        <f>VLOOKUP('full data'!$A294, Sheet11!$A$2:$AF$799, MATCH('full data'!AE$1, Sheet11!$A$1:$AF$1, 0), FALSE)</f>
        <v>0</v>
      </c>
      <c r="AF294">
        <f>VLOOKUP('full data'!$A294, Sheet11!$A$2:$AF$799, MATCH('full data'!AF$1, Sheet11!$A$1:$AF$1, 0), FALSE)</f>
        <v>0.4375</v>
      </c>
      <c r="AG294">
        <f>VLOOKUP('full data'!$A294, Sheet11!$A$2:$AF$799, MATCH('full data'!AG$1, Sheet11!$A$1:$AF$1, 0), FALSE)</f>
        <v>0.5</v>
      </c>
      <c r="AH294" s="3">
        <f>VLOOKUP('full data'!$A294, Sheet11!$A$2:$AF$799, MATCH('full data'!AH$1, Sheet11!$A$1:$AF$1, 0), FALSE)</f>
        <v>0.15613612613282779</v>
      </c>
      <c r="AI294" s="2">
        <f t="shared" si="4"/>
        <v>0.25335113373500251</v>
      </c>
      <c r="AJ294" s="2">
        <f>AH294/SUMIFS($AH$2:$AH$799, $B$2:$B$799, B294)</f>
        <v>6.7900073417163198E-2</v>
      </c>
      <c r="AK294">
        <f>IF(AJ294=_xlfn.MAXIFS($AJ$2:$AJ$799, $B$2:$B$799, B294, $AA$2:$AA$799, AA294), 1, 0)</f>
        <v>0</v>
      </c>
      <c r="AL294" s="2">
        <f>AJ294-AI294</f>
        <v>-0.18545106031783931</v>
      </c>
      <c r="AM294">
        <f>IF(AK294=AE294, 1, 0)</f>
        <v>0</v>
      </c>
    </row>
    <row r="295" spans="1:39" hidden="1" x14ac:dyDescent="0.45">
      <c r="A295" t="s">
        <v>579</v>
      </c>
      <c r="B295">
        <v>2015</v>
      </c>
      <c r="C295" t="s">
        <v>74</v>
      </c>
      <c r="D295" t="str">
        <f>VLOOKUP(C295, ids!$A$2:$B$37,2,FALSE)</f>
        <v>Kansas City Chiefs</v>
      </c>
      <c r="E295">
        <f>VLOOKUP('full data'!$A295, Sheet11!$A$2:$AF$799, MATCH('full data'!E$1, Sheet11!$A$1:$AF$1, 0), FALSE)</f>
        <v>16</v>
      </c>
      <c r="F295">
        <f>VLOOKUP('full data'!$A295, Sheet11!$A$2:$AF$799, MATCH('full data'!F$1, Sheet11!$A$1:$AF$1, 0), FALSE)</f>
        <v>1.719598149907267</v>
      </c>
      <c r="G295">
        <f>VLOOKUP('full data'!$A295, Sheet11!$A$2:$AF$799, MATCH('full data'!G$1, Sheet11!$A$1:$AF$1, 0), FALSE)</f>
        <v>0.34821132302993463</v>
      </c>
      <c r="H295">
        <f>VLOOKUP('full data'!$A295, Sheet11!$A$2:$AF$799, MATCH('full data'!H$1, Sheet11!$A$1:$AF$1, 0), FALSE)</f>
        <v>5.1982018873560607</v>
      </c>
      <c r="I295">
        <f>VLOOKUP('full data'!$A295, Sheet11!$A$2:$AF$799, MATCH('full data'!I$1, Sheet11!$A$1:$AF$1, 0), FALSE)</f>
        <v>54.875</v>
      </c>
      <c r="J295">
        <f>VLOOKUP('full data'!$A295, Sheet11!$A$2:$AF$799, MATCH('full data'!J$1, Sheet11!$A$1:$AF$1, 0), FALSE)</f>
        <v>0.81081081081081086</v>
      </c>
      <c r="K295">
        <f>VLOOKUP('full data'!$A295, Sheet11!$A$2:$AF$799, MATCH('full data'!K$1, Sheet11!$A$1:$AF$1, 0), FALSE)</f>
        <v>-14.875</v>
      </c>
      <c r="L295">
        <f>VLOOKUP('full data'!$A295, Sheet11!$A$2:$AF$799, MATCH('full data'!L$1, Sheet11!$A$1:$AF$1, 0), FALSE)</f>
        <v>0.4375</v>
      </c>
      <c r="M295">
        <f>VLOOKUP('full data'!$A295, Sheet11!$A$2:$AF$799, MATCH('full data'!M$1, Sheet11!$A$1:$AF$1, 0), FALSE)</f>
        <v>0.4375</v>
      </c>
      <c r="N295">
        <f>VLOOKUP('full data'!$A295, Sheet11!$A$2:$AF$799, MATCH('full data'!N$1, Sheet11!$A$1:$AF$1, 0), FALSE)</f>
        <v>1.375</v>
      </c>
      <c r="O295">
        <f>VLOOKUP('full data'!$A295, Sheet11!$A$2:$AF$799, MATCH('full data'!O$1, Sheet11!$A$1:$AF$1, 0), FALSE)</f>
        <v>18.125</v>
      </c>
      <c r="P295">
        <f>VLOOKUP('full data'!$A295, Sheet11!$A$2:$AF$799, MATCH('full data'!P$1, Sheet11!$A$1:$AF$1, 0), FALSE)</f>
        <v>0.5625</v>
      </c>
      <c r="Q295">
        <f>VLOOKUP('full data'!$A295, Sheet11!$A$2:$AF$799, MATCH('full data'!Q$1, Sheet11!$A$1:$AF$1, 0), FALSE)</f>
        <v>1.8125</v>
      </c>
      <c r="R295">
        <f>VLOOKUP('full data'!$A295, Sheet11!$A$2:$AF$799, MATCH('full data'!R$1, Sheet11!$A$1:$AF$1, 0), FALSE)</f>
        <v>11</v>
      </c>
      <c r="S295">
        <f>VLOOKUP('full data'!$A295, Sheet11!$A$2:$AF$799, MATCH('full data'!S$1, Sheet11!$A$1:$AF$1, 0), FALSE)</f>
        <v>5</v>
      </c>
      <c r="T295">
        <f>VLOOKUP('full data'!$A295, Sheet11!$A$2:$AF$799, MATCH('full data'!T$1, Sheet11!$A$1:$AF$1, 0), FALSE)</f>
        <v>0</v>
      </c>
      <c r="U295">
        <f>VLOOKUP('full data'!$A295, Sheet11!$A$2:$AF$799, MATCH('full data'!U$1, Sheet11!$A$1:$AF$1, 0), FALSE)</f>
        <v>0.6875</v>
      </c>
      <c r="V295">
        <f>VLOOKUP('full data'!$A295, Sheet11!$A$2:$AF$799, MATCH('full data'!V$1, Sheet11!$A$1:$AF$1, 0), FALSE)</f>
        <v>0.43181818181818182</v>
      </c>
      <c r="W295">
        <f>VLOOKUP('full data'!$A295, Sheet11!$A$2:$AF$799, MATCH('full data'!W$1, Sheet11!$A$1:$AF$1, 0), FALSE)</f>
        <v>0.49609375</v>
      </c>
      <c r="X295" t="str">
        <f>VLOOKUP('full data'!$A295, Sheet11!$A$2:$AF$799, MATCH('full data'!X$1, Sheet11!$A$1:$AF$1, 0), FALSE)</f>
        <v>5</v>
      </c>
      <c r="Y295">
        <f>VLOOKUP('full data'!$A295, Sheet11!$A$2:$AF$799, MATCH('full data'!Y$1, Sheet11!$A$1:$AF$1, 0), FALSE)</f>
        <v>2</v>
      </c>
      <c r="Z295" t="str">
        <f>VLOOKUP('full data'!$A295, Sheet11!$A$2:$AF$799, MATCH('full data'!Z$1, Sheet11!$A$1:$AF$1, 0), FALSE)</f>
        <v>AFC West</v>
      </c>
      <c r="AA295" t="s">
        <v>891</v>
      </c>
      <c r="AB295">
        <f>VLOOKUP('full data'!$A295, Sheet11!$A$2:$AF$799, MATCH('full data'!AB$1, Sheet11!$A$1:$AF$1, 0), FALSE)</f>
        <v>0.25555555555555548</v>
      </c>
      <c r="AC295">
        <f>VLOOKUP('full data'!$A295, Sheet11!$A$2:$AF$799, MATCH('full data'!AC$1, Sheet11!$A$1:$AF$1, 0), FALSE)</f>
        <v>0.2162162162162162</v>
      </c>
      <c r="AD295" t="str">
        <f>VLOOKUP('full data'!$A295, Sheet11!$A$2:$AF$799, MATCH('full data'!AD$1, Sheet11!$A$1:$AF$1, 0), FALSE)</f>
        <v>0</v>
      </c>
      <c r="AE295" t="str">
        <f>VLOOKUP('full data'!$A295, Sheet11!$A$2:$AF$799, MATCH('full data'!AE$1, Sheet11!$A$1:$AF$1, 0), FALSE)</f>
        <v>0</v>
      </c>
      <c r="AF295">
        <f>VLOOKUP('full data'!$A295, Sheet11!$A$2:$AF$799, MATCH('full data'!AF$1, Sheet11!$A$1:$AF$1, 0), FALSE)</f>
        <v>0.125</v>
      </c>
      <c r="AG295">
        <f>VLOOKUP('full data'!$A295, Sheet11!$A$2:$AF$799, MATCH('full data'!AG$1, Sheet11!$A$1:$AF$1, 0), FALSE)</f>
        <v>0.5</v>
      </c>
      <c r="AH295" s="3">
        <f>VLOOKUP('full data'!$A295, Sheet11!$A$2:$AF$799, MATCH('full data'!AH$1, Sheet11!$A$1:$AF$1, 0), FALSE)</f>
        <v>0.15367128920732651</v>
      </c>
      <c r="AI295" s="2">
        <f t="shared" si="4"/>
        <v>0.25335113373500251</v>
      </c>
      <c r="AJ295" s="2">
        <f>AH295/SUMIFS($AH$2:$AH$799, $B$2:$B$799, B295)</f>
        <v>6.6828171530341096E-2</v>
      </c>
      <c r="AK295">
        <f>IF(AJ295=_xlfn.MAXIFS($AJ$2:$AJ$799, $B$2:$B$799, B295, $AA$2:$AA$799, AA295), 1, 0)</f>
        <v>0</v>
      </c>
      <c r="AL295" s="2">
        <f>AJ295-AI295</f>
        <v>-0.18652296220466141</v>
      </c>
      <c r="AM295">
        <f>IF(AK295=AE295, 1, 0)</f>
        <v>0</v>
      </c>
    </row>
    <row r="296" spans="1:39" hidden="1" x14ac:dyDescent="0.45">
      <c r="A296" t="s">
        <v>584</v>
      </c>
      <c r="B296">
        <v>2015</v>
      </c>
      <c r="C296" t="s">
        <v>79</v>
      </c>
      <c r="D296" t="str">
        <f>VLOOKUP(C296, ids!$A$2:$B$37,2,FALSE)</f>
        <v>Minnesota Vikings</v>
      </c>
      <c r="E296">
        <f>VLOOKUP('full data'!$A296, Sheet11!$A$2:$AF$799, MATCH('full data'!E$1, Sheet11!$A$1:$AF$1, 0), FALSE)</f>
        <v>16</v>
      </c>
      <c r="F296">
        <f>VLOOKUP('full data'!$A296, Sheet11!$A$2:$AF$799, MATCH('full data'!F$1, Sheet11!$A$1:$AF$1, 0), FALSE)</f>
        <v>-0.37423609278845671</v>
      </c>
      <c r="G296">
        <f>VLOOKUP('full data'!$A296, Sheet11!$A$2:$AF$799, MATCH('full data'!G$1, Sheet11!$A$1:$AF$1, 0), FALSE)</f>
        <v>0.23725808092692599</v>
      </c>
      <c r="H296">
        <f>VLOOKUP('full data'!$A296, Sheet11!$A$2:$AF$799, MATCH('full data'!H$1, Sheet11!$A$1:$AF$1, 0), FALSE)</f>
        <v>3.9587262967746351</v>
      </c>
      <c r="I296">
        <f>VLOOKUP('full data'!$A296, Sheet11!$A$2:$AF$799, MATCH('full data'!I$1, Sheet11!$A$1:$AF$1, 0), FALSE)</f>
        <v>49.8125</v>
      </c>
      <c r="J296">
        <f>VLOOKUP('full data'!$A296, Sheet11!$A$2:$AF$799, MATCH('full data'!J$1, Sheet11!$A$1:$AF$1, 0), FALSE)</f>
        <v>0.87179487179487181</v>
      </c>
      <c r="K296">
        <f>VLOOKUP('full data'!$A296, Sheet11!$A$2:$AF$799, MATCH('full data'!K$1, Sheet11!$A$1:$AF$1, 0), FALSE)</f>
        <v>-19.875</v>
      </c>
      <c r="L296">
        <f>VLOOKUP('full data'!$A296, Sheet11!$A$2:$AF$799, MATCH('full data'!L$1, Sheet11!$A$1:$AF$1, 0), FALSE)</f>
        <v>0.5625</v>
      </c>
      <c r="M296">
        <f>VLOOKUP('full data'!$A296, Sheet11!$A$2:$AF$799, MATCH('full data'!M$1, Sheet11!$A$1:$AF$1, 0), FALSE)</f>
        <v>0.5625</v>
      </c>
      <c r="N296">
        <f>VLOOKUP('full data'!$A296, Sheet11!$A$2:$AF$799, MATCH('full data'!N$1, Sheet11!$A$1:$AF$1, 0), FALSE)</f>
        <v>0.8125</v>
      </c>
      <c r="O296">
        <f>VLOOKUP('full data'!$A296, Sheet11!$A$2:$AF$799, MATCH('full data'!O$1, Sheet11!$A$1:$AF$1, 0), FALSE)</f>
        <v>17.6875</v>
      </c>
      <c r="P296">
        <f>VLOOKUP('full data'!$A296, Sheet11!$A$2:$AF$799, MATCH('full data'!P$1, Sheet11!$A$1:$AF$1, 0), FALSE)</f>
        <v>0.9375</v>
      </c>
      <c r="Q296">
        <f>VLOOKUP('full data'!$A296, Sheet11!$A$2:$AF$799, MATCH('full data'!Q$1, Sheet11!$A$1:$AF$1, 0), FALSE)</f>
        <v>1.375</v>
      </c>
      <c r="R296">
        <f>VLOOKUP('full data'!$A296, Sheet11!$A$2:$AF$799, MATCH('full data'!R$1, Sheet11!$A$1:$AF$1, 0), FALSE)</f>
        <v>11</v>
      </c>
      <c r="S296">
        <f>VLOOKUP('full data'!$A296, Sheet11!$A$2:$AF$799, MATCH('full data'!S$1, Sheet11!$A$1:$AF$1, 0), FALSE)</f>
        <v>5</v>
      </c>
      <c r="T296">
        <f>VLOOKUP('full data'!$A296, Sheet11!$A$2:$AF$799, MATCH('full data'!T$1, Sheet11!$A$1:$AF$1, 0), FALSE)</f>
        <v>0</v>
      </c>
      <c r="U296">
        <f>VLOOKUP('full data'!$A296, Sheet11!$A$2:$AF$799, MATCH('full data'!U$1, Sheet11!$A$1:$AF$1, 0), FALSE)</f>
        <v>0.6875</v>
      </c>
      <c r="V296">
        <f>VLOOKUP('full data'!$A296, Sheet11!$A$2:$AF$799, MATCH('full data'!V$1, Sheet11!$A$1:$AF$1, 0), FALSE)</f>
        <v>0.44886363636363641</v>
      </c>
      <c r="W296">
        <f>VLOOKUP('full data'!$A296, Sheet11!$A$2:$AF$799, MATCH('full data'!W$1, Sheet11!$A$1:$AF$1, 0), FALSE)</f>
        <v>0.50390625</v>
      </c>
      <c r="X296" t="str">
        <f>VLOOKUP('full data'!$A296, Sheet11!$A$2:$AF$799, MATCH('full data'!X$1, Sheet11!$A$1:$AF$1, 0), FALSE)</f>
        <v>3</v>
      </c>
      <c r="Y296">
        <f>VLOOKUP('full data'!$A296, Sheet11!$A$2:$AF$799, MATCH('full data'!Y$1, Sheet11!$A$1:$AF$1, 0), FALSE)</f>
        <v>1</v>
      </c>
      <c r="Z296" t="str">
        <f>VLOOKUP('full data'!$A296, Sheet11!$A$2:$AF$799, MATCH('full data'!Z$1, Sheet11!$A$1:$AF$1, 0), FALSE)</f>
        <v>NFC North</v>
      </c>
      <c r="AA296" t="s">
        <v>892</v>
      </c>
      <c r="AB296">
        <f>VLOOKUP('full data'!$A296, Sheet11!$A$2:$AF$799, MATCH('full data'!AB$1, Sheet11!$A$1:$AF$1, 0), FALSE)</f>
        <v>0.16901408450704231</v>
      </c>
      <c r="AC296">
        <f>VLOOKUP('full data'!$A296, Sheet11!$A$2:$AF$799, MATCH('full data'!AC$1, Sheet11!$A$1:$AF$1, 0), FALSE)</f>
        <v>0.1153846153846154</v>
      </c>
      <c r="AD296" t="str">
        <f>VLOOKUP('full data'!$A296, Sheet11!$A$2:$AF$799, MATCH('full data'!AD$1, Sheet11!$A$1:$AF$1, 0), FALSE)</f>
        <v>0</v>
      </c>
      <c r="AE296" t="str">
        <f>VLOOKUP('full data'!$A296, Sheet11!$A$2:$AF$799, MATCH('full data'!AE$1, Sheet11!$A$1:$AF$1, 0), FALSE)</f>
        <v>0</v>
      </c>
      <c r="AF296">
        <f>VLOOKUP('full data'!$A296, Sheet11!$A$2:$AF$799, MATCH('full data'!AF$1, Sheet11!$A$1:$AF$1, 0), FALSE)</f>
        <v>0.375</v>
      </c>
      <c r="AG296">
        <f>VLOOKUP('full data'!$A296, Sheet11!$A$2:$AF$799, MATCH('full data'!AG$1, Sheet11!$A$1:$AF$1, 0), FALSE)</f>
        <v>0.5</v>
      </c>
      <c r="AH296" s="3">
        <f>VLOOKUP('full data'!$A296, Sheet11!$A$2:$AF$799, MATCH('full data'!AH$1, Sheet11!$A$1:$AF$1, 0), FALSE)</f>
        <v>0.1208354784711356</v>
      </c>
      <c r="AI296" s="2">
        <f t="shared" si="4"/>
        <v>0.86582531273201524</v>
      </c>
      <c r="AJ296" s="2">
        <f>AH296/SUMIFS($AH$2:$AH$799, $B$2:$B$799, B296)</f>
        <v>5.2548619354166839E-2</v>
      </c>
      <c r="AK296">
        <f>IF(AJ296=_xlfn.MAXIFS($AJ$2:$AJ$799, $B$2:$B$799, B296, $AA$2:$AA$799, AA296), 1, 0)</f>
        <v>0</v>
      </c>
      <c r="AL296" s="2">
        <f>AJ296-AI296</f>
        <v>-0.81327669337784836</v>
      </c>
      <c r="AM296">
        <f>IF(AK296=AE296, 1, 0)</f>
        <v>0</v>
      </c>
    </row>
    <row r="297" spans="1:39" hidden="1" x14ac:dyDescent="0.45">
      <c r="A297" t="s">
        <v>591</v>
      </c>
      <c r="B297">
        <v>2015</v>
      </c>
      <c r="C297" t="s">
        <v>98</v>
      </c>
      <c r="D297" t="str">
        <f>VLOOKUP(C297, ids!$A$2:$B$37,2,FALSE)</f>
        <v>Seattle Seahawks</v>
      </c>
      <c r="E297">
        <f>VLOOKUP('full data'!$A297, Sheet11!$A$2:$AF$799, MATCH('full data'!E$1, Sheet11!$A$1:$AF$1, 0), FALSE)</f>
        <v>16</v>
      </c>
      <c r="F297">
        <f>VLOOKUP('full data'!$A297, Sheet11!$A$2:$AF$799, MATCH('full data'!F$1, Sheet11!$A$1:$AF$1, 0), FALSE)</f>
        <v>8.0630549625632195</v>
      </c>
      <c r="G297">
        <f>VLOOKUP('full data'!$A297, Sheet11!$A$2:$AF$799, MATCH('full data'!G$1, Sheet11!$A$1:$AF$1, 0), FALSE)</f>
        <v>-1.9852751499076999</v>
      </c>
      <c r="H297">
        <f>VLOOKUP('full data'!$A297, Sheet11!$A$2:$AF$799, MATCH('full data'!H$1, Sheet11!$A$1:$AF$1, 0), FALSE)</f>
        <v>13.51820488689471</v>
      </c>
      <c r="I297">
        <f>VLOOKUP('full data'!$A297, Sheet11!$A$2:$AF$799, MATCH('full data'!I$1, Sheet11!$A$1:$AF$1, 0), FALSE)</f>
        <v>62.9375</v>
      </c>
      <c r="J297">
        <f>VLOOKUP('full data'!$A297, Sheet11!$A$2:$AF$799, MATCH('full data'!J$1, Sheet11!$A$1:$AF$1, 0), FALSE)</f>
        <v>0.93548387096774188</v>
      </c>
      <c r="K297">
        <f>VLOOKUP('full data'!$A297, Sheet11!$A$2:$AF$799, MATCH('full data'!K$1, Sheet11!$A$1:$AF$1, 0), FALSE)</f>
        <v>-16.9375</v>
      </c>
      <c r="L297">
        <f>VLOOKUP('full data'!$A297, Sheet11!$A$2:$AF$799, MATCH('full data'!L$1, Sheet11!$A$1:$AF$1, 0), FALSE)</f>
        <v>0.5</v>
      </c>
      <c r="M297">
        <f>VLOOKUP('full data'!$A297, Sheet11!$A$2:$AF$799, MATCH('full data'!M$1, Sheet11!$A$1:$AF$1, 0), FALSE)</f>
        <v>0.5</v>
      </c>
      <c r="N297">
        <f>VLOOKUP('full data'!$A297, Sheet11!$A$2:$AF$799, MATCH('full data'!N$1, Sheet11!$A$1:$AF$1, 0), FALSE)</f>
        <v>0.875</v>
      </c>
      <c r="O297">
        <f>VLOOKUP('full data'!$A297, Sheet11!$A$2:$AF$799, MATCH('full data'!O$1, Sheet11!$A$1:$AF$1, 0), FALSE)</f>
        <v>15.9375</v>
      </c>
      <c r="P297">
        <f>VLOOKUP('full data'!$A297, Sheet11!$A$2:$AF$799, MATCH('full data'!P$1, Sheet11!$A$1:$AF$1, 0), FALSE)</f>
        <v>0.875</v>
      </c>
      <c r="Q297">
        <f>VLOOKUP('full data'!$A297, Sheet11!$A$2:$AF$799, MATCH('full data'!Q$1, Sheet11!$A$1:$AF$1, 0), FALSE)</f>
        <v>1.375</v>
      </c>
      <c r="R297">
        <f>VLOOKUP('full data'!$A297, Sheet11!$A$2:$AF$799, MATCH('full data'!R$1, Sheet11!$A$1:$AF$1, 0), FALSE)</f>
        <v>10</v>
      </c>
      <c r="S297">
        <f>VLOOKUP('full data'!$A297, Sheet11!$A$2:$AF$799, MATCH('full data'!S$1, Sheet11!$A$1:$AF$1, 0), FALSE)</f>
        <v>6</v>
      </c>
      <c r="T297">
        <f>VLOOKUP('full data'!$A297, Sheet11!$A$2:$AF$799, MATCH('full data'!T$1, Sheet11!$A$1:$AF$1, 0), FALSE)</f>
        <v>0</v>
      </c>
      <c r="U297">
        <f>VLOOKUP('full data'!$A297, Sheet11!$A$2:$AF$799, MATCH('full data'!U$1, Sheet11!$A$1:$AF$1, 0), FALSE)</f>
        <v>0.625</v>
      </c>
      <c r="V297">
        <f>VLOOKUP('full data'!$A297, Sheet11!$A$2:$AF$799, MATCH('full data'!V$1, Sheet11!$A$1:$AF$1, 0), FALSE)</f>
        <v>0.43125000000000002</v>
      </c>
      <c r="W297">
        <f>VLOOKUP('full data'!$A297, Sheet11!$A$2:$AF$799, MATCH('full data'!W$1, Sheet11!$A$1:$AF$1, 0), FALSE)</f>
        <v>0.51953125</v>
      </c>
      <c r="X297" t="str">
        <f>VLOOKUP('full data'!$A297, Sheet11!$A$2:$AF$799, MATCH('full data'!X$1, Sheet11!$A$1:$AF$1, 0), FALSE)</f>
        <v>6</v>
      </c>
      <c r="Y297">
        <f>VLOOKUP('full data'!$A297, Sheet11!$A$2:$AF$799, MATCH('full data'!Y$1, Sheet11!$A$1:$AF$1, 0), FALSE)</f>
        <v>2</v>
      </c>
      <c r="Z297" t="str">
        <f>VLOOKUP('full data'!$A297, Sheet11!$A$2:$AF$799, MATCH('full data'!Z$1, Sheet11!$A$1:$AF$1, 0), FALSE)</f>
        <v>NFC West</v>
      </c>
      <c r="AA297" t="s">
        <v>892</v>
      </c>
      <c r="AB297">
        <f>VLOOKUP('full data'!$A297, Sheet11!$A$2:$AF$799, MATCH('full data'!AB$1, Sheet11!$A$1:$AF$1, 0), FALSE)</f>
        <v>0.26851851851851849</v>
      </c>
      <c r="AC297">
        <f>VLOOKUP('full data'!$A297, Sheet11!$A$2:$AF$799, MATCH('full data'!AC$1, Sheet11!$A$1:$AF$1, 0), FALSE)</f>
        <v>0.23157894736842111</v>
      </c>
      <c r="AD297" t="str">
        <f>VLOOKUP('full data'!$A297, Sheet11!$A$2:$AF$799, MATCH('full data'!AD$1, Sheet11!$A$1:$AF$1, 0), FALSE)</f>
        <v>0</v>
      </c>
      <c r="AE297" t="str">
        <f>VLOOKUP('full data'!$A297, Sheet11!$A$2:$AF$799, MATCH('full data'!AE$1, Sheet11!$A$1:$AF$1, 0), FALSE)</f>
        <v>0</v>
      </c>
      <c r="AF297">
        <f>VLOOKUP('full data'!$A297, Sheet11!$A$2:$AF$799, MATCH('full data'!AF$1, Sheet11!$A$1:$AF$1, 0), FALSE)</f>
        <v>0.375</v>
      </c>
      <c r="AG297">
        <f>VLOOKUP('full data'!$A297, Sheet11!$A$2:$AF$799, MATCH('full data'!AG$1, Sheet11!$A$1:$AF$1, 0), FALSE)</f>
        <v>0.5</v>
      </c>
      <c r="AH297" s="3">
        <f>VLOOKUP('full data'!$A297, Sheet11!$A$2:$AF$799, MATCH('full data'!AH$1, Sheet11!$A$1:$AF$1, 0), FALSE)</f>
        <v>7.8206346649296959E-2</v>
      </c>
      <c r="AI297" s="2">
        <f t="shared" si="4"/>
        <v>0.86582531273201524</v>
      </c>
      <c r="AJ297" s="2">
        <f>AH297/SUMIFS($AH$2:$AH$799, $B$2:$B$799, B297)</f>
        <v>3.4010173114311051E-2</v>
      </c>
      <c r="AK297">
        <f>IF(AJ297=_xlfn.MAXIFS($AJ$2:$AJ$799, $B$2:$B$799, B297, $AA$2:$AA$799, AA297), 1, 0)</f>
        <v>0</v>
      </c>
      <c r="AL297" s="2">
        <f>AJ297-AI297</f>
        <v>-0.83181513961770415</v>
      </c>
      <c r="AM297">
        <f>IF(AK297=AE297, 1, 0)</f>
        <v>0</v>
      </c>
    </row>
    <row r="298" spans="1:39" hidden="1" x14ac:dyDescent="0.45">
      <c r="A298" t="s">
        <v>575</v>
      </c>
      <c r="B298">
        <v>2015</v>
      </c>
      <c r="C298" t="s">
        <v>66</v>
      </c>
      <c r="D298" t="str">
        <f>VLOOKUP(C298, ids!$A$2:$B$37,2,FALSE)</f>
        <v>Green Bay Packers</v>
      </c>
      <c r="E298">
        <f>VLOOKUP('full data'!$A298, Sheet11!$A$2:$AF$799, MATCH('full data'!E$1, Sheet11!$A$1:$AF$1, 0), FALSE)</f>
        <v>16</v>
      </c>
      <c r="F298">
        <f>VLOOKUP('full data'!$A298, Sheet11!$A$2:$AF$799, MATCH('full data'!F$1, Sheet11!$A$1:$AF$1, 0), FALSE)</f>
        <v>-0.46316302301121792</v>
      </c>
      <c r="G298">
        <f>VLOOKUP('full data'!$A298, Sheet11!$A$2:$AF$799, MATCH('full data'!G$1, Sheet11!$A$1:$AF$1, 0), FALSE)</f>
        <v>-1.552292442583157</v>
      </c>
      <c r="H298">
        <f>VLOOKUP('full data'!$A298, Sheet11!$A$2:$AF$799, MATCH('full data'!H$1, Sheet11!$A$1:$AF$1, 0), FALSE)</f>
        <v>5.6263345921292354</v>
      </c>
      <c r="I298">
        <f>VLOOKUP('full data'!$A298, Sheet11!$A$2:$AF$799, MATCH('full data'!I$1, Sheet11!$A$1:$AF$1, 0), FALSE)</f>
        <v>56.625</v>
      </c>
      <c r="J298">
        <f>VLOOKUP('full data'!$A298, Sheet11!$A$2:$AF$799, MATCH('full data'!J$1, Sheet11!$A$1:$AF$1, 0), FALSE)</f>
        <v>0.8571428571428571</v>
      </c>
      <c r="K298">
        <f>VLOOKUP('full data'!$A298, Sheet11!$A$2:$AF$799, MATCH('full data'!K$1, Sheet11!$A$1:$AF$1, 0), FALSE)</f>
        <v>-20.125</v>
      </c>
      <c r="L298">
        <f>VLOOKUP('full data'!$A298, Sheet11!$A$2:$AF$799, MATCH('full data'!L$1, Sheet11!$A$1:$AF$1, 0), FALSE)</f>
        <v>0.5</v>
      </c>
      <c r="M298">
        <f>VLOOKUP('full data'!$A298, Sheet11!$A$2:$AF$799, MATCH('full data'!M$1, Sheet11!$A$1:$AF$1, 0), FALSE)</f>
        <v>0.375</v>
      </c>
      <c r="N298">
        <f>VLOOKUP('full data'!$A298, Sheet11!$A$2:$AF$799, MATCH('full data'!N$1, Sheet11!$A$1:$AF$1, 0), FALSE)</f>
        <v>1</v>
      </c>
      <c r="O298">
        <f>VLOOKUP('full data'!$A298, Sheet11!$A$2:$AF$799, MATCH('full data'!O$1, Sheet11!$A$1:$AF$1, 0), FALSE)</f>
        <v>16</v>
      </c>
      <c r="P298">
        <f>VLOOKUP('full data'!$A298, Sheet11!$A$2:$AF$799, MATCH('full data'!P$1, Sheet11!$A$1:$AF$1, 0), FALSE)</f>
        <v>1</v>
      </c>
      <c r="Q298">
        <f>VLOOKUP('full data'!$A298, Sheet11!$A$2:$AF$799, MATCH('full data'!Q$1, Sheet11!$A$1:$AF$1, 0), FALSE)</f>
        <v>1.375</v>
      </c>
      <c r="R298">
        <f>VLOOKUP('full data'!$A298, Sheet11!$A$2:$AF$799, MATCH('full data'!R$1, Sheet11!$A$1:$AF$1, 0), FALSE)</f>
        <v>10</v>
      </c>
      <c r="S298">
        <f>VLOOKUP('full data'!$A298, Sheet11!$A$2:$AF$799, MATCH('full data'!S$1, Sheet11!$A$1:$AF$1, 0), FALSE)</f>
        <v>6</v>
      </c>
      <c r="T298">
        <f>VLOOKUP('full data'!$A298, Sheet11!$A$2:$AF$799, MATCH('full data'!T$1, Sheet11!$A$1:$AF$1, 0), FALSE)</f>
        <v>0</v>
      </c>
      <c r="U298">
        <f>VLOOKUP('full data'!$A298, Sheet11!$A$2:$AF$799, MATCH('full data'!U$1, Sheet11!$A$1:$AF$1, 0), FALSE)</f>
        <v>0.625</v>
      </c>
      <c r="V298">
        <f>VLOOKUP('full data'!$A298, Sheet11!$A$2:$AF$799, MATCH('full data'!V$1, Sheet11!$A$1:$AF$1, 0), FALSE)</f>
        <v>0.45</v>
      </c>
      <c r="W298">
        <f>VLOOKUP('full data'!$A298, Sheet11!$A$2:$AF$799, MATCH('full data'!W$1, Sheet11!$A$1:$AF$1, 0), FALSE)</f>
        <v>0.53125</v>
      </c>
      <c r="X298" t="str">
        <f>VLOOKUP('full data'!$A298, Sheet11!$A$2:$AF$799, MATCH('full data'!X$1, Sheet11!$A$1:$AF$1, 0), FALSE)</f>
        <v>5</v>
      </c>
      <c r="Y298">
        <f>VLOOKUP('full data'!$A298, Sheet11!$A$2:$AF$799, MATCH('full data'!Y$1, Sheet11!$A$1:$AF$1, 0), FALSE)</f>
        <v>2</v>
      </c>
      <c r="Z298" t="str">
        <f>VLOOKUP('full data'!$A298, Sheet11!$A$2:$AF$799, MATCH('full data'!Z$1, Sheet11!$A$1:$AF$1, 0), FALSE)</f>
        <v>NFC North</v>
      </c>
      <c r="AA298" t="s">
        <v>892</v>
      </c>
      <c r="AB298">
        <f>VLOOKUP('full data'!$A298, Sheet11!$A$2:$AF$799, MATCH('full data'!AB$1, Sheet11!$A$1:$AF$1, 0), FALSE)</f>
        <v>0.16666666666666671</v>
      </c>
      <c r="AC298">
        <f>VLOOKUP('full data'!$A298, Sheet11!$A$2:$AF$799, MATCH('full data'!AC$1, Sheet11!$A$1:$AF$1, 0), FALSE)</f>
        <v>0.16190476190476191</v>
      </c>
      <c r="AD298" t="str">
        <f>VLOOKUP('full data'!$A298, Sheet11!$A$2:$AF$799, MATCH('full data'!AD$1, Sheet11!$A$1:$AF$1, 0), FALSE)</f>
        <v>0</v>
      </c>
      <c r="AE298" t="str">
        <f>VLOOKUP('full data'!$A298, Sheet11!$A$2:$AF$799, MATCH('full data'!AE$1, Sheet11!$A$1:$AF$1, 0), FALSE)</f>
        <v>0</v>
      </c>
      <c r="AF298">
        <f>VLOOKUP('full data'!$A298, Sheet11!$A$2:$AF$799, MATCH('full data'!AF$1, Sheet11!$A$1:$AF$1, 0), FALSE)</f>
        <v>0.5</v>
      </c>
      <c r="AG298">
        <f>VLOOKUP('full data'!$A298, Sheet11!$A$2:$AF$799, MATCH('full data'!AG$1, Sheet11!$A$1:$AF$1, 0), FALSE)</f>
        <v>0.5</v>
      </c>
      <c r="AH298" s="3">
        <f>VLOOKUP('full data'!$A298, Sheet11!$A$2:$AF$799, MATCH('full data'!AH$1, Sheet11!$A$1:$AF$1, 0), FALSE)</f>
        <v>4.969620820377027E-2</v>
      </c>
      <c r="AI298" s="2">
        <f t="shared" si="4"/>
        <v>0.86582531273201524</v>
      </c>
      <c r="AJ298" s="2">
        <f>AH298/SUMIFS($AH$2:$AH$799, $B$2:$B$799, B298)</f>
        <v>2.1611758080381648E-2</v>
      </c>
      <c r="AK298">
        <f>IF(AJ298=_xlfn.MAXIFS($AJ$2:$AJ$799, $B$2:$B$799, B298, $AA$2:$AA$799, AA298), 1, 0)</f>
        <v>0</v>
      </c>
      <c r="AL298" s="2">
        <f>AJ298-AI298</f>
        <v>-0.84421355465163361</v>
      </c>
      <c r="AM298">
        <f>IF(AK298=AE298, 1, 0)</f>
        <v>0</v>
      </c>
    </row>
    <row r="299" spans="1:39" hidden="1" x14ac:dyDescent="0.45">
      <c r="A299" t="s">
        <v>576</v>
      </c>
      <c r="B299">
        <v>2015</v>
      </c>
      <c r="C299" t="s">
        <v>154</v>
      </c>
      <c r="D299" t="str">
        <f>VLOOKUP(C299, ids!$A$2:$B$37,2,FALSE)</f>
        <v>Houston Texans</v>
      </c>
      <c r="E299">
        <f>VLOOKUP('full data'!$A299, Sheet11!$A$2:$AF$799, MATCH('full data'!E$1, Sheet11!$A$1:$AF$1, 0), FALSE)</f>
        <v>16</v>
      </c>
      <c r="F299">
        <f>VLOOKUP('full data'!$A299, Sheet11!$A$2:$AF$799, MATCH('full data'!F$1, Sheet11!$A$1:$AF$1, 0), FALSE)</f>
        <v>0.34645386624570929</v>
      </c>
      <c r="G299">
        <f>VLOOKUP('full data'!$A299, Sheet11!$A$2:$AF$799, MATCH('full data'!G$1, Sheet11!$A$1:$AF$1, 0), FALSE)</f>
        <v>-3.6411960087705868</v>
      </c>
      <c r="H299">
        <f>VLOOKUP('full data'!$A299, Sheet11!$A$2:$AF$799, MATCH('full data'!H$1, Sheet11!$A$1:$AF$1, 0), FALSE)</f>
        <v>4.297145868237223</v>
      </c>
      <c r="I299">
        <f>VLOOKUP('full data'!$A299, Sheet11!$A$2:$AF$799, MATCH('full data'!I$1, Sheet11!$A$1:$AF$1, 0), FALSE)</f>
        <v>56.875</v>
      </c>
      <c r="J299">
        <f>VLOOKUP('full data'!$A299, Sheet11!$A$2:$AF$799, MATCH('full data'!J$1, Sheet11!$A$1:$AF$1, 0), FALSE)</f>
        <v>0.85185185185185186</v>
      </c>
      <c r="K299">
        <f>VLOOKUP('full data'!$A299, Sheet11!$A$2:$AF$799, MATCH('full data'!K$1, Sheet11!$A$1:$AF$1, 0), FALSE)</f>
        <v>-15.375</v>
      </c>
      <c r="L299">
        <f>VLOOKUP('full data'!$A299, Sheet11!$A$2:$AF$799, MATCH('full data'!L$1, Sheet11!$A$1:$AF$1, 0), FALSE)</f>
        <v>0.75</v>
      </c>
      <c r="M299">
        <f>VLOOKUP('full data'!$A299, Sheet11!$A$2:$AF$799, MATCH('full data'!M$1, Sheet11!$A$1:$AF$1, 0), FALSE)</f>
        <v>0.6875</v>
      </c>
      <c r="N299">
        <f>VLOOKUP('full data'!$A299, Sheet11!$A$2:$AF$799, MATCH('full data'!N$1, Sheet11!$A$1:$AF$1, 0), FALSE)</f>
        <v>0.875</v>
      </c>
      <c r="O299">
        <f>VLOOKUP('full data'!$A299, Sheet11!$A$2:$AF$799, MATCH('full data'!O$1, Sheet11!$A$1:$AF$1, 0), FALSE)</f>
        <v>19.4375</v>
      </c>
      <c r="P299">
        <f>VLOOKUP('full data'!$A299, Sheet11!$A$2:$AF$799, MATCH('full data'!P$1, Sheet11!$A$1:$AF$1, 0), FALSE)</f>
        <v>1.125</v>
      </c>
      <c r="Q299">
        <f>VLOOKUP('full data'!$A299, Sheet11!$A$2:$AF$799, MATCH('full data'!Q$1, Sheet11!$A$1:$AF$1, 0), FALSE)</f>
        <v>1.5625</v>
      </c>
      <c r="R299">
        <f>VLOOKUP('full data'!$A299, Sheet11!$A$2:$AF$799, MATCH('full data'!R$1, Sheet11!$A$1:$AF$1, 0), FALSE)</f>
        <v>9</v>
      </c>
      <c r="S299">
        <f>VLOOKUP('full data'!$A299, Sheet11!$A$2:$AF$799, MATCH('full data'!S$1, Sheet11!$A$1:$AF$1, 0), FALSE)</f>
        <v>7</v>
      </c>
      <c r="T299">
        <f>VLOOKUP('full data'!$A299, Sheet11!$A$2:$AF$799, MATCH('full data'!T$1, Sheet11!$A$1:$AF$1, 0), FALSE)</f>
        <v>0</v>
      </c>
      <c r="U299">
        <f>VLOOKUP('full data'!$A299, Sheet11!$A$2:$AF$799, MATCH('full data'!U$1, Sheet11!$A$1:$AF$1, 0), FALSE)</f>
        <v>0.5625</v>
      </c>
      <c r="V299">
        <f>VLOOKUP('full data'!$A299, Sheet11!$A$2:$AF$799, MATCH('full data'!V$1, Sheet11!$A$1:$AF$1, 0), FALSE)</f>
        <v>0.40972222222222221</v>
      </c>
      <c r="W299">
        <f>VLOOKUP('full data'!$A299, Sheet11!$A$2:$AF$799, MATCH('full data'!W$1, Sheet11!$A$1:$AF$1, 0), FALSE)</f>
        <v>0.49609375</v>
      </c>
      <c r="X299" t="str">
        <f>VLOOKUP('full data'!$A299, Sheet11!$A$2:$AF$799, MATCH('full data'!X$1, Sheet11!$A$1:$AF$1, 0), FALSE)</f>
        <v>4</v>
      </c>
      <c r="Y299">
        <f>VLOOKUP('full data'!$A299, Sheet11!$A$2:$AF$799, MATCH('full data'!Y$1, Sheet11!$A$1:$AF$1, 0), FALSE)</f>
        <v>1</v>
      </c>
      <c r="Z299" t="str">
        <f>VLOOKUP('full data'!$A299, Sheet11!$A$2:$AF$799, MATCH('full data'!Z$1, Sheet11!$A$1:$AF$1, 0), FALSE)</f>
        <v>AFC South</v>
      </c>
      <c r="AA299" t="s">
        <v>891</v>
      </c>
      <c r="AB299">
        <f>VLOOKUP('full data'!$A299, Sheet11!$A$2:$AF$799, MATCH('full data'!AB$1, Sheet11!$A$1:$AF$1, 0), FALSE)</f>
        <v>0.23728813559322029</v>
      </c>
      <c r="AC299">
        <f>VLOOKUP('full data'!$A299, Sheet11!$A$2:$AF$799, MATCH('full data'!AC$1, Sheet11!$A$1:$AF$1, 0), FALSE)</f>
        <v>0.12</v>
      </c>
      <c r="AD299" t="str">
        <f>VLOOKUP('full data'!$A299, Sheet11!$A$2:$AF$799, MATCH('full data'!AD$1, Sheet11!$A$1:$AF$1, 0), FALSE)</f>
        <v>0</v>
      </c>
      <c r="AE299" t="str">
        <f>VLOOKUP('full data'!$A299, Sheet11!$A$2:$AF$799, MATCH('full data'!AE$1, Sheet11!$A$1:$AF$1, 0), FALSE)</f>
        <v>0</v>
      </c>
      <c r="AF299">
        <f>VLOOKUP('full data'!$A299, Sheet11!$A$2:$AF$799, MATCH('full data'!AF$1, Sheet11!$A$1:$AF$1, 0), FALSE)</f>
        <v>0.375</v>
      </c>
      <c r="AG299">
        <f>VLOOKUP('full data'!$A299, Sheet11!$A$2:$AF$799, MATCH('full data'!AG$1, Sheet11!$A$1:$AF$1, 0), FALSE)</f>
        <v>0.5</v>
      </c>
      <c r="AH299" s="3">
        <f>VLOOKUP('full data'!$A299, Sheet11!$A$2:$AF$799, MATCH('full data'!AH$1, Sheet11!$A$1:$AF$1, 0), FALSE)</f>
        <v>3.222831325513633E-2</v>
      </c>
      <c r="AI299" s="2">
        <f t="shared" si="4"/>
        <v>0.25335113373500251</v>
      </c>
      <c r="AJ299" s="2">
        <f>AH299/SUMIFS($AH$2:$AH$799, $B$2:$B$799, B299)</f>
        <v>1.401536524784444E-2</v>
      </c>
      <c r="AK299">
        <f>IF(AJ299=_xlfn.MAXIFS($AJ$2:$AJ$799, $B$2:$B$799, B299, $AA$2:$AA$799, AA299), 1, 0)</f>
        <v>0</v>
      </c>
      <c r="AL299" s="2">
        <f>AJ299-AI299</f>
        <v>-0.23933576848715807</v>
      </c>
      <c r="AM299">
        <f>IF(AK299=AE299, 1, 0)</f>
        <v>0</v>
      </c>
    </row>
    <row r="300" spans="1:39" hidden="1" x14ac:dyDescent="0.45">
      <c r="A300" t="s">
        <v>590</v>
      </c>
      <c r="B300">
        <v>2015</v>
      </c>
      <c r="C300" t="s">
        <v>94</v>
      </c>
      <c r="D300" t="str">
        <f>VLOOKUP(C300, ids!$A$2:$B$37,2,FALSE)</f>
        <v>Pittsburgh Steelers</v>
      </c>
      <c r="E300">
        <f>VLOOKUP('full data'!$A300, Sheet11!$A$2:$AF$799, MATCH('full data'!E$1, Sheet11!$A$1:$AF$1, 0), FALSE)</f>
        <v>16</v>
      </c>
      <c r="F300">
        <f>VLOOKUP('full data'!$A300, Sheet11!$A$2:$AF$799, MATCH('full data'!F$1, Sheet11!$A$1:$AF$1, 0), FALSE)</f>
        <v>4.2268048627840473</v>
      </c>
      <c r="G300">
        <f>VLOOKUP('full data'!$A300, Sheet11!$A$2:$AF$799, MATCH('full data'!G$1, Sheet11!$A$1:$AF$1, 0), FALSE)</f>
        <v>-0.69612022661346007</v>
      </c>
      <c r="H300">
        <f>VLOOKUP('full data'!$A300, Sheet11!$A$2:$AF$799, MATCH('full data'!H$1, Sheet11!$A$1:$AF$1, 0), FALSE)</f>
        <v>7.1596852111571003</v>
      </c>
      <c r="I300">
        <f>VLOOKUP('full data'!$A300, Sheet11!$A$2:$AF$799, MATCH('full data'!I$1, Sheet11!$A$1:$AF$1, 0), FALSE)</f>
        <v>54.25</v>
      </c>
      <c r="J300">
        <f>VLOOKUP('full data'!$A300, Sheet11!$A$2:$AF$799, MATCH('full data'!J$1, Sheet11!$A$1:$AF$1, 0), FALSE)</f>
        <v>0.83333333333333337</v>
      </c>
      <c r="K300">
        <f>VLOOKUP('full data'!$A300, Sheet11!$A$2:$AF$799, MATCH('full data'!K$1, Sheet11!$A$1:$AF$1, 0), FALSE)</f>
        <v>-13.6875</v>
      </c>
      <c r="L300">
        <f>VLOOKUP('full data'!$A300, Sheet11!$A$2:$AF$799, MATCH('full data'!L$1, Sheet11!$A$1:$AF$1, 0), FALSE)</f>
        <v>1.3125</v>
      </c>
      <c r="M300">
        <f>VLOOKUP('full data'!$A300, Sheet11!$A$2:$AF$799, MATCH('full data'!M$1, Sheet11!$A$1:$AF$1, 0), FALSE)</f>
        <v>0.8125</v>
      </c>
      <c r="N300">
        <f>VLOOKUP('full data'!$A300, Sheet11!$A$2:$AF$799, MATCH('full data'!N$1, Sheet11!$A$1:$AF$1, 0), FALSE)</f>
        <v>1.0625</v>
      </c>
      <c r="O300">
        <f>VLOOKUP('full data'!$A300, Sheet11!$A$2:$AF$799, MATCH('full data'!O$1, Sheet11!$A$1:$AF$1, 0), FALSE)</f>
        <v>18.9375</v>
      </c>
      <c r="P300">
        <f>VLOOKUP('full data'!$A300, Sheet11!$A$2:$AF$799, MATCH('full data'!P$1, Sheet11!$A$1:$AF$1, 0), FALSE)</f>
        <v>1.4375</v>
      </c>
      <c r="Q300">
        <f>VLOOKUP('full data'!$A300, Sheet11!$A$2:$AF$799, MATCH('full data'!Q$1, Sheet11!$A$1:$AF$1, 0), FALSE)</f>
        <v>1.875</v>
      </c>
      <c r="R300">
        <f>VLOOKUP('full data'!$A300, Sheet11!$A$2:$AF$799, MATCH('full data'!R$1, Sheet11!$A$1:$AF$1, 0), FALSE)</f>
        <v>10</v>
      </c>
      <c r="S300">
        <f>VLOOKUP('full data'!$A300, Sheet11!$A$2:$AF$799, MATCH('full data'!S$1, Sheet11!$A$1:$AF$1, 0), FALSE)</f>
        <v>6</v>
      </c>
      <c r="T300">
        <f>VLOOKUP('full data'!$A300, Sheet11!$A$2:$AF$799, MATCH('full data'!T$1, Sheet11!$A$1:$AF$1, 0), FALSE)</f>
        <v>0</v>
      </c>
      <c r="U300">
        <f>VLOOKUP('full data'!$A300, Sheet11!$A$2:$AF$799, MATCH('full data'!U$1, Sheet11!$A$1:$AF$1, 0), FALSE)</f>
        <v>0.625</v>
      </c>
      <c r="V300">
        <f>VLOOKUP('full data'!$A300, Sheet11!$A$2:$AF$799, MATCH('full data'!V$1, Sheet11!$A$1:$AF$1, 0), FALSE)</f>
        <v>0.46250000000000002</v>
      </c>
      <c r="W300">
        <f>VLOOKUP('full data'!$A300, Sheet11!$A$2:$AF$799, MATCH('full data'!W$1, Sheet11!$A$1:$AF$1, 0), FALSE)</f>
        <v>0.50390625</v>
      </c>
      <c r="X300" t="str">
        <f>VLOOKUP('full data'!$A300, Sheet11!$A$2:$AF$799, MATCH('full data'!X$1, Sheet11!$A$1:$AF$1, 0), FALSE)</f>
        <v>6</v>
      </c>
      <c r="Y300">
        <f>VLOOKUP('full data'!$A300, Sheet11!$A$2:$AF$799, MATCH('full data'!Y$1, Sheet11!$A$1:$AF$1, 0), FALSE)</f>
        <v>2</v>
      </c>
      <c r="Z300" t="str">
        <f>VLOOKUP('full data'!$A300, Sheet11!$A$2:$AF$799, MATCH('full data'!Z$1, Sheet11!$A$1:$AF$1, 0), FALSE)</f>
        <v>AFC North</v>
      </c>
      <c r="AA300" t="s">
        <v>891</v>
      </c>
      <c r="AB300">
        <f>VLOOKUP('full data'!$A300, Sheet11!$A$2:$AF$799, MATCH('full data'!AB$1, Sheet11!$A$1:$AF$1, 0), FALSE)</f>
        <v>7.0588235294117646E-2</v>
      </c>
      <c r="AC300">
        <f>VLOOKUP('full data'!$A300, Sheet11!$A$2:$AF$799, MATCH('full data'!AC$1, Sheet11!$A$1:$AF$1, 0), FALSE)</f>
        <v>0.13541666666666671</v>
      </c>
      <c r="AD300" t="str">
        <f>VLOOKUP('full data'!$A300, Sheet11!$A$2:$AF$799, MATCH('full data'!AD$1, Sheet11!$A$1:$AF$1, 0), FALSE)</f>
        <v>0</v>
      </c>
      <c r="AE300" t="str">
        <f>VLOOKUP('full data'!$A300, Sheet11!$A$2:$AF$799, MATCH('full data'!AE$1, Sheet11!$A$1:$AF$1, 0), FALSE)</f>
        <v>0</v>
      </c>
      <c r="AF300">
        <f>VLOOKUP('full data'!$A300, Sheet11!$A$2:$AF$799, MATCH('full data'!AF$1, Sheet11!$A$1:$AF$1, 0), FALSE)</f>
        <v>0.125</v>
      </c>
      <c r="AG300">
        <f>VLOOKUP('full data'!$A300, Sheet11!$A$2:$AF$799, MATCH('full data'!AG$1, Sheet11!$A$1:$AF$1, 0), FALSE)</f>
        <v>0.5</v>
      </c>
      <c r="AH300" s="3">
        <f>VLOOKUP('full data'!$A300, Sheet11!$A$2:$AF$799, MATCH('full data'!AH$1, Sheet11!$A$1:$AF$1, 0), FALSE)</f>
        <v>1.9969655361742361E-2</v>
      </c>
      <c r="AI300" s="2">
        <f t="shared" si="4"/>
        <v>0.25335113373500251</v>
      </c>
      <c r="AJ300" s="2">
        <f>AH300/SUMIFS($AH$2:$AH$799, $B$2:$B$799, B300)</f>
        <v>8.6843519098471142E-3</v>
      </c>
      <c r="AK300">
        <f>IF(AJ300=_xlfn.MAXIFS($AJ$2:$AJ$799, $B$2:$B$799, B300, $AA$2:$AA$799, AA300), 1, 0)</f>
        <v>0</v>
      </c>
      <c r="AL300" s="2">
        <f>AJ300-AI300</f>
        <v>-0.24466678182515539</v>
      </c>
      <c r="AM300">
        <f>IF(AK300=AE300, 1, 0)</f>
        <v>0</v>
      </c>
    </row>
    <row r="301" spans="1:39" hidden="1" x14ac:dyDescent="0.45">
      <c r="A301" t="s">
        <v>595</v>
      </c>
      <c r="B301">
        <v>2015</v>
      </c>
      <c r="C301" t="s">
        <v>108</v>
      </c>
      <c r="D301" t="str">
        <f>VLOOKUP(C301, ids!$A$2:$B$37,2,FALSE)</f>
        <v>Washigngton Redskins</v>
      </c>
      <c r="E301">
        <f>VLOOKUP('full data'!$A301, Sheet11!$A$2:$AF$799, MATCH('full data'!E$1, Sheet11!$A$1:$AF$1, 0), FALSE)</f>
        <v>16</v>
      </c>
      <c r="F301">
        <f>VLOOKUP('full data'!$A301, Sheet11!$A$2:$AF$799, MATCH('full data'!F$1, Sheet11!$A$1:$AF$1, 0), FALSE)</f>
        <v>6.5306637843569062</v>
      </c>
      <c r="G301">
        <f>VLOOKUP('full data'!$A301, Sheet11!$A$2:$AF$799, MATCH('full data'!G$1, Sheet11!$A$1:$AF$1, 0), FALSE)</f>
        <v>-4.4347908880945131</v>
      </c>
      <c r="H301">
        <f>VLOOKUP('full data'!$A301, Sheet11!$A$2:$AF$799, MATCH('full data'!H$1, Sheet11!$A$1:$AF$1, 0), FALSE)</f>
        <v>9.4885015023460433</v>
      </c>
      <c r="I301">
        <f>VLOOKUP('full data'!$A301, Sheet11!$A$2:$AF$799, MATCH('full data'!I$1, Sheet11!$A$1:$AF$1, 0), FALSE)</f>
        <v>51.6875</v>
      </c>
      <c r="J301">
        <f>VLOOKUP('full data'!$A301, Sheet11!$A$2:$AF$799, MATCH('full data'!J$1, Sheet11!$A$1:$AF$1, 0), FALSE)</f>
        <v>0.8666666666666667</v>
      </c>
      <c r="K301">
        <f>VLOOKUP('full data'!$A301, Sheet11!$A$2:$AF$799, MATCH('full data'!K$1, Sheet11!$A$1:$AF$1, 0), FALSE)</f>
        <v>-12.4375</v>
      </c>
      <c r="L301">
        <f>VLOOKUP('full data'!$A301, Sheet11!$A$2:$AF$799, MATCH('full data'!L$1, Sheet11!$A$1:$AF$1, 0), FALSE)</f>
        <v>0.6875</v>
      </c>
      <c r="M301">
        <f>VLOOKUP('full data'!$A301, Sheet11!$A$2:$AF$799, MATCH('full data'!M$1, Sheet11!$A$1:$AF$1, 0), FALSE)</f>
        <v>0.9375</v>
      </c>
      <c r="N301">
        <f>VLOOKUP('full data'!$A301, Sheet11!$A$2:$AF$799, MATCH('full data'!N$1, Sheet11!$A$1:$AF$1, 0), FALSE)</f>
        <v>0.6875</v>
      </c>
      <c r="O301">
        <f>VLOOKUP('full data'!$A301, Sheet11!$A$2:$AF$799, MATCH('full data'!O$1, Sheet11!$A$1:$AF$1, 0), FALSE)</f>
        <v>16.25</v>
      </c>
      <c r="P301">
        <f>VLOOKUP('full data'!$A301, Sheet11!$A$2:$AF$799, MATCH('full data'!P$1, Sheet11!$A$1:$AF$1, 0), FALSE)</f>
        <v>1.125</v>
      </c>
      <c r="Q301">
        <f>VLOOKUP('full data'!$A301, Sheet11!$A$2:$AF$799, MATCH('full data'!Q$1, Sheet11!$A$1:$AF$1, 0), FALSE)</f>
        <v>1.625</v>
      </c>
      <c r="R301">
        <f>VLOOKUP('full data'!$A301, Sheet11!$A$2:$AF$799, MATCH('full data'!R$1, Sheet11!$A$1:$AF$1, 0), FALSE)</f>
        <v>9</v>
      </c>
      <c r="S301">
        <f>VLOOKUP('full data'!$A301, Sheet11!$A$2:$AF$799, MATCH('full data'!S$1, Sheet11!$A$1:$AF$1, 0), FALSE)</f>
        <v>7</v>
      </c>
      <c r="T301">
        <f>VLOOKUP('full data'!$A301, Sheet11!$A$2:$AF$799, MATCH('full data'!T$1, Sheet11!$A$1:$AF$1, 0), FALSE)</f>
        <v>0</v>
      </c>
      <c r="U301">
        <f>VLOOKUP('full data'!$A301, Sheet11!$A$2:$AF$799, MATCH('full data'!U$1, Sheet11!$A$1:$AF$1, 0), FALSE)</f>
        <v>0.5625</v>
      </c>
      <c r="V301">
        <f>VLOOKUP('full data'!$A301, Sheet11!$A$2:$AF$799, MATCH('full data'!V$1, Sheet11!$A$1:$AF$1, 0), FALSE)</f>
        <v>0.40277777777777779</v>
      </c>
      <c r="W301">
        <f>VLOOKUP('full data'!$A301, Sheet11!$A$2:$AF$799, MATCH('full data'!W$1, Sheet11!$A$1:$AF$1, 0), FALSE)</f>
        <v>0.46484375</v>
      </c>
      <c r="X301" t="str">
        <f>VLOOKUP('full data'!$A301, Sheet11!$A$2:$AF$799, MATCH('full data'!X$1, Sheet11!$A$1:$AF$1, 0), FALSE)</f>
        <v>4</v>
      </c>
      <c r="Y301">
        <f>VLOOKUP('full data'!$A301, Sheet11!$A$2:$AF$799, MATCH('full data'!Y$1, Sheet11!$A$1:$AF$1, 0), FALSE)</f>
        <v>1</v>
      </c>
      <c r="Z301" t="str">
        <f>VLOOKUP('full data'!$A301, Sheet11!$A$2:$AF$799, MATCH('full data'!Z$1, Sheet11!$A$1:$AF$1, 0), FALSE)</f>
        <v>NFC East</v>
      </c>
      <c r="AA301" t="s">
        <v>892</v>
      </c>
      <c r="AB301">
        <f>VLOOKUP('full data'!$A301, Sheet11!$A$2:$AF$799, MATCH('full data'!AB$1, Sheet11!$A$1:$AF$1, 0), FALSE)</f>
        <v>0.2181818181818182</v>
      </c>
      <c r="AC301">
        <f>VLOOKUP('full data'!$A301, Sheet11!$A$2:$AF$799, MATCH('full data'!AC$1, Sheet11!$A$1:$AF$1, 0), FALSE)</f>
        <v>8.8235294117647065E-2</v>
      </c>
      <c r="AD301" t="str">
        <f>VLOOKUP('full data'!$A301, Sheet11!$A$2:$AF$799, MATCH('full data'!AD$1, Sheet11!$A$1:$AF$1, 0), FALSE)</f>
        <v>0</v>
      </c>
      <c r="AE301" t="str">
        <f>VLOOKUP('full data'!$A301, Sheet11!$A$2:$AF$799, MATCH('full data'!AE$1, Sheet11!$A$1:$AF$1, 0), FALSE)</f>
        <v>0</v>
      </c>
      <c r="AF301">
        <f>VLOOKUP('full data'!$A301, Sheet11!$A$2:$AF$799, MATCH('full data'!AF$1, Sheet11!$A$1:$AF$1, 0), FALSE)</f>
        <v>0.4375</v>
      </c>
      <c r="AG301">
        <f>VLOOKUP('full data'!$A301, Sheet11!$A$2:$AF$799, MATCH('full data'!AG$1, Sheet11!$A$1:$AF$1, 0), FALSE)</f>
        <v>0.5</v>
      </c>
      <c r="AH301" s="3">
        <f>VLOOKUP('full data'!$A301, Sheet11!$A$2:$AF$799, MATCH('full data'!AH$1, Sheet11!$A$1:$AF$1, 0), FALSE)</f>
        <v>1.837148401956307E-2</v>
      </c>
      <c r="AI301" s="2">
        <f t="shared" si="4"/>
        <v>0.86582531273201524</v>
      </c>
      <c r="AJ301" s="2">
        <f>AH301/SUMIFS($AH$2:$AH$799, $B$2:$B$799, B301)</f>
        <v>7.9893433032235343E-3</v>
      </c>
      <c r="AK301">
        <f>IF(AJ301=_xlfn.MAXIFS($AJ$2:$AJ$799, $B$2:$B$799, B301, $AA$2:$AA$799, AA301), 1, 0)</f>
        <v>0</v>
      </c>
      <c r="AL301" s="2">
        <f>AJ301-AI301</f>
        <v>-0.8578359694287917</v>
      </c>
      <c r="AM301">
        <f>IF(AK301=AE301, 1, 0)</f>
        <v>0</v>
      </c>
    </row>
    <row r="302" spans="1:39" hidden="1" x14ac:dyDescent="0.45">
      <c r="A302" t="s">
        <v>588</v>
      </c>
      <c r="B302">
        <v>2015</v>
      </c>
      <c r="C302" t="s">
        <v>88</v>
      </c>
      <c r="D302" t="str">
        <f>VLOOKUP(C302, ids!$A$2:$B$37,2,FALSE)</f>
        <v>New York Jets</v>
      </c>
      <c r="E302">
        <f>VLOOKUP('full data'!$A302, Sheet11!$A$2:$AF$799, MATCH('full data'!E$1, Sheet11!$A$1:$AF$1, 0), FALSE)</f>
        <v>16</v>
      </c>
      <c r="F302">
        <f>VLOOKUP('full data'!$A302, Sheet11!$A$2:$AF$799, MATCH('full data'!F$1, Sheet11!$A$1:$AF$1, 0), FALSE)</f>
        <v>4.6143810637569542</v>
      </c>
      <c r="G302">
        <f>VLOOKUP('full data'!$A302, Sheet11!$A$2:$AF$799, MATCH('full data'!G$1, Sheet11!$A$1:$AF$1, 0), FALSE)</f>
        <v>-2.5759217269864201</v>
      </c>
      <c r="H302">
        <f>VLOOKUP('full data'!$A302, Sheet11!$A$2:$AF$799, MATCH('full data'!H$1, Sheet11!$A$1:$AF$1, 0), FALSE)</f>
        <v>6.1204814287101179</v>
      </c>
      <c r="I302">
        <f>VLOOKUP('full data'!$A302, Sheet11!$A$2:$AF$799, MATCH('full data'!I$1, Sheet11!$A$1:$AF$1, 0), FALSE)</f>
        <v>49.1875</v>
      </c>
      <c r="J302">
        <f>VLOOKUP('full data'!$A302, Sheet11!$A$2:$AF$799, MATCH('full data'!J$1, Sheet11!$A$1:$AF$1, 0), FALSE)</f>
        <v>0.81818181818181823</v>
      </c>
      <c r="K302">
        <f>VLOOKUP('full data'!$A302, Sheet11!$A$2:$AF$799, MATCH('full data'!K$1, Sheet11!$A$1:$AF$1, 0), FALSE)</f>
        <v>-7.0625</v>
      </c>
      <c r="L302">
        <f>VLOOKUP('full data'!$A302, Sheet11!$A$2:$AF$799, MATCH('full data'!L$1, Sheet11!$A$1:$AF$1, 0), FALSE)</f>
        <v>1</v>
      </c>
      <c r="M302">
        <f>VLOOKUP('full data'!$A302, Sheet11!$A$2:$AF$799, MATCH('full data'!M$1, Sheet11!$A$1:$AF$1, 0), FALSE)</f>
        <v>0.75</v>
      </c>
      <c r="N302">
        <f>VLOOKUP('full data'!$A302, Sheet11!$A$2:$AF$799, MATCH('full data'!N$1, Sheet11!$A$1:$AF$1, 0), FALSE)</f>
        <v>1.125</v>
      </c>
      <c r="O302">
        <f>VLOOKUP('full data'!$A302, Sheet11!$A$2:$AF$799, MATCH('full data'!O$1, Sheet11!$A$1:$AF$1, 0), FALSE)</f>
        <v>16.875</v>
      </c>
      <c r="P302">
        <f>VLOOKUP('full data'!$A302, Sheet11!$A$2:$AF$799, MATCH('full data'!P$1, Sheet11!$A$1:$AF$1, 0), FALSE)</f>
        <v>1.25</v>
      </c>
      <c r="Q302">
        <f>VLOOKUP('full data'!$A302, Sheet11!$A$2:$AF$799, MATCH('full data'!Q$1, Sheet11!$A$1:$AF$1, 0), FALSE)</f>
        <v>1.875</v>
      </c>
      <c r="R302">
        <f>VLOOKUP('full data'!$A302, Sheet11!$A$2:$AF$799, MATCH('full data'!R$1, Sheet11!$A$1:$AF$1, 0), FALSE)</f>
        <v>10</v>
      </c>
      <c r="S302">
        <f>VLOOKUP('full data'!$A302, Sheet11!$A$2:$AF$799, MATCH('full data'!S$1, Sheet11!$A$1:$AF$1, 0), FALSE)</f>
        <v>6</v>
      </c>
      <c r="T302">
        <f>VLOOKUP('full data'!$A302, Sheet11!$A$2:$AF$799, MATCH('full data'!T$1, Sheet11!$A$1:$AF$1, 0), FALSE)</f>
        <v>0</v>
      </c>
      <c r="U302">
        <f>VLOOKUP('full data'!$A302, Sheet11!$A$2:$AF$799, MATCH('full data'!U$1, Sheet11!$A$1:$AF$1, 0), FALSE)</f>
        <v>0.625</v>
      </c>
      <c r="V302">
        <f>VLOOKUP('full data'!$A302, Sheet11!$A$2:$AF$799, MATCH('full data'!V$1, Sheet11!$A$1:$AF$1, 0), FALSE)</f>
        <v>0.38750000000000001</v>
      </c>
      <c r="W302">
        <f>VLOOKUP('full data'!$A302, Sheet11!$A$2:$AF$799, MATCH('full data'!W$1, Sheet11!$A$1:$AF$1, 0), FALSE)</f>
        <v>0.44140625</v>
      </c>
      <c r="X302" t="str">
        <f>VLOOKUP('full data'!$A302, Sheet11!$A$2:$AF$799, MATCH('full data'!X$1, Sheet11!$A$1:$AF$1, 0), FALSE)</f>
        <v>0</v>
      </c>
      <c r="Y302">
        <f>VLOOKUP('full data'!$A302, Sheet11!$A$2:$AF$799, MATCH('full data'!Y$1, Sheet11!$A$1:$AF$1, 0), FALSE)</f>
        <v>2</v>
      </c>
      <c r="Z302" t="str">
        <f>VLOOKUP('full data'!$A302, Sheet11!$A$2:$AF$799, MATCH('full data'!Z$1, Sheet11!$A$1:$AF$1, 0), FALSE)</f>
        <v>AFC East</v>
      </c>
      <c r="AA302" t="s">
        <v>891</v>
      </c>
      <c r="AB302">
        <f>VLOOKUP('full data'!$A302, Sheet11!$A$2:$AF$799, MATCH('full data'!AB$1, Sheet11!$A$1:$AF$1, 0), FALSE)</f>
        <v>0.12</v>
      </c>
      <c r="AC302">
        <f>VLOOKUP('full data'!$A302, Sheet11!$A$2:$AF$799, MATCH('full data'!AC$1, Sheet11!$A$1:$AF$1, 0), FALSE)</f>
        <v>0.33333333333333331</v>
      </c>
      <c r="AD302" t="str">
        <f>VLOOKUP('full data'!$A302, Sheet11!$A$2:$AF$799, MATCH('full data'!AD$1, Sheet11!$A$1:$AF$1, 0), FALSE)</f>
        <v>0</v>
      </c>
      <c r="AE302" t="str">
        <f>VLOOKUP('full data'!$A302, Sheet11!$A$2:$AF$799, MATCH('full data'!AE$1, Sheet11!$A$1:$AF$1, 0), FALSE)</f>
        <v>0</v>
      </c>
      <c r="AF302">
        <f>VLOOKUP('full data'!$A302, Sheet11!$A$2:$AF$799, MATCH('full data'!AF$1, Sheet11!$A$1:$AF$1, 0), FALSE)</f>
        <v>0.25</v>
      </c>
      <c r="AG302">
        <f>VLOOKUP('full data'!$A302, Sheet11!$A$2:$AF$799, MATCH('full data'!AG$1, Sheet11!$A$1:$AF$1, 0), FALSE)</f>
        <v>0.5</v>
      </c>
      <c r="AH302" s="3">
        <f>VLOOKUP('full data'!$A302, Sheet11!$A$2:$AF$799, MATCH('full data'!AH$1, Sheet11!$A$1:$AF$1, 0), FALSE)</f>
        <v>1.5155961648487679E-2</v>
      </c>
      <c r="AI302" s="2">
        <f t="shared" si="4"/>
        <v>0.25335113373500251</v>
      </c>
      <c r="AJ302" s="2">
        <f>AH302/SUMIFS($AH$2:$AH$799, $B$2:$B$799, B302)</f>
        <v>6.5909852775811609E-3</v>
      </c>
      <c r="AK302">
        <f>IF(AJ302=_xlfn.MAXIFS($AJ$2:$AJ$799, $B$2:$B$799, B302, $AA$2:$AA$799, AA302), 1, 0)</f>
        <v>0</v>
      </c>
      <c r="AL302" s="2">
        <f>AJ302-AI302</f>
        <v>-0.24676014845742134</v>
      </c>
      <c r="AM302">
        <f>IF(AK302=AE302, 1, 0)</f>
        <v>0</v>
      </c>
    </row>
    <row r="303" spans="1:39" hidden="1" x14ac:dyDescent="0.45">
      <c r="A303" t="s">
        <v>567</v>
      </c>
      <c r="B303">
        <v>2015</v>
      </c>
      <c r="C303" t="s">
        <v>45</v>
      </c>
      <c r="D303" t="str">
        <f>VLOOKUP(C303, ids!$A$2:$B$37,2,FALSE)</f>
        <v>Buffalo Bills</v>
      </c>
      <c r="E303">
        <f>VLOOKUP('full data'!$A303, Sheet11!$A$2:$AF$799, MATCH('full data'!E$1, Sheet11!$A$1:$AF$1, 0), FALSE)</f>
        <v>16</v>
      </c>
      <c r="F303">
        <f>VLOOKUP('full data'!$A303, Sheet11!$A$2:$AF$799, MATCH('full data'!F$1, Sheet11!$A$1:$AF$1, 0), FALSE)</f>
        <v>2.720751881584933</v>
      </c>
      <c r="G303">
        <f>VLOOKUP('full data'!$A303, Sheet11!$A$2:$AF$799, MATCH('full data'!G$1, Sheet11!$A$1:$AF$1, 0), FALSE)</f>
        <v>0.5066574870705034</v>
      </c>
      <c r="H303">
        <f>VLOOKUP('full data'!$A303, Sheet11!$A$2:$AF$799, MATCH('full data'!H$1, Sheet11!$A$1:$AF$1, 0), FALSE)</f>
        <v>6.3271672344756213</v>
      </c>
      <c r="I303">
        <f>VLOOKUP('full data'!$A303, Sheet11!$A$2:$AF$799, MATCH('full data'!I$1, Sheet11!$A$1:$AF$1, 0), FALSE)</f>
        <v>78.0625</v>
      </c>
      <c r="J303">
        <f>VLOOKUP('full data'!$A303, Sheet11!$A$2:$AF$799, MATCH('full data'!J$1, Sheet11!$A$1:$AF$1, 0), FALSE)</f>
        <v>0.85185185185185186</v>
      </c>
      <c r="K303">
        <f>VLOOKUP('full data'!$A303, Sheet11!$A$2:$AF$799, MATCH('full data'!K$1, Sheet11!$A$1:$AF$1, 0), FALSE)</f>
        <v>-16.0625</v>
      </c>
      <c r="L303">
        <f>VLOOKUP('full data'!$A303, Sheet11!$A$2:$AF$799, MATCH('full data'!L$1, Sheet11!$A$1:$AF$1, 0), FALSE)</f>
        <v>0.5625</v>
      </c>
      <c r="M303">
        <f>VLOOKUP('full data'!$A303, Sheet11!$A$2:$AF$799, MATCH('full data'!M$1, Sheet11!$A$1:$AF$1, 0), FALSE)</f>
        <v>0.5</v>
      </c>
      <c r="N303">
        <f>VLOOKUP('full data'!$A303, Sheet11!$A$2:$AF$799, MATCH('full data'!N$1, Sheet11!$A$1:$AF$1, 0), FALSE)</f>
        <v>1.0625</v>
      </c>
      <c r="O303">
        <f>VLOOKUP('full data'!$A303, Sheet11!$A$2:$AF$799, MATCH('full data'!O$1, Sheet11!$A$1:$AF$1, 0), FALSE)</f>
        <v>7.8125</v>
      </c>
      <c r="P303">
        <f>VLOOKUP('full data'!$A303, Sheet11!$A$2:$AF$799, MATCH('full data'!P$1, Sheet11!$A$1:$AF$1, 0), FALSE)</f>
        <v>0.8125</v>
      </c>
      <c r="Q303">
        <f>VLOOKUP('full data'!$A303, Sheet11!$A$2:$AF$799, MATCH('full data'!Q$1, Sheet11!$A$1:$AF$1, 0), FALSE)</f>
        <v>1.5625</v>
      </c>
      <c r="R303">
        <f>VLOOKUP('full data'!$A303, Sheet11!$A$2:$AF$799, MATCH('full data'!R$1, Sheet11!$A$1:$AF$1, 0), FALSE)</f>
        <v>8</v>
      </c>
      <c r="S303">
        <f>VLOOKUP('full data'!$A303, Sheet11!$A$2:$AF$799, MATCH('full data'!S$1, Sheet11!$A$1:$AF$1, 0), FALSE)</f>
        <v>8</v>
      </c>
      <c r="T303">
        <f>VLOOKUP('full data'!$A303, Sheet11!$A$2:$AF$799, MATCH('full data'!T$1, Sheet11!$A$1:$AF$1, 0), FALSE)</f>
        <v>0</v>
      </c>
      <c r="U303">
        <f>VLOOKUP('full data'!$A303, Sheet11!$A$2:$AF$799, MATCH('full data'!U$1, Sheet11!$A$1:$AF$1, 0), FALSE)</f>
        <v>0.5</v>
      </c>
      <c r="V303">
        <f>VLOOKUP('full data'!$A303, Sheet11!$A$2:$AF$799, MATCH('full data'!V$1, Sheet11!$A$1:$AF$1, 0), FALSE)</f>
        <v>0.4375</v>
      </c>
      <c r="W303">
        <f>VLOOKUP('full data'!$A303, Sheet11!$A$2:$AF$799, MATCH('full data'!W$1, Sheet11!$A$1:$AF$1, 0), FALSE)</f>
        <v>0.5078125</v>
      </c>
      <c r="X303" t="str">
        <f>VLOOKUP('full data'!$A303, Sheet11!$A$2:$AF$799, MATCH('full data'!X$1, Sheet11!$A$1:$AF$1, 0), FALSE)</f>
        <v>0</v>
      </c>
      <c r="Y303">
        <f>VLOOKUP('full data'!$A303, Sheet11!$A$2:$AF$799, MATCH('full data'!Y$1, Sheet11!$A$1:$AF$1, 0), FALSE)</f>
        <v>3</v>
      </c>
      <c r="Z303" t="str">
        <f>VLOOKUP('full data'!$A303, Sheet11!$A$2:$AF$799, MATCH('full data'!Z$1, Sheet11!$A$1:$AF$1, 0), FALSE)</f>
        <v>AFC East</v>
      </c>
      <c r="AA303" t="s">
        <v>891</v>
      </c>
      <c r="AB303">
        <f>VLOOKUP('full data'!$A303, Sheet11!$A$2:$AF$799, MATCH('full data'!AB$1, Sheet11!$A$1:$AF$1, 0), FALSE)</f>
        <v>0.33333333333333331</v>
      </c>
      <c r="AC303">
        <f>VLOOKUP('full data'!$A303, Sheet11!$A$2:$AF$799, MATCH('full data'!AC$1, Sheet11!$A$1:$AF$1, 0), FALSE)</f>
        <v>0.12</v>
      </c>
      <c r="AD303" t="str">
        <f>VLOOKUP('full data'!$A303, Sheet11!$A$2:$AF$799, MATCH('full data'!AD$1, Sheet11!$A$1:$AF$1, 0), FALSE)</f>
        <v>0</v>
      </c>
      <c r="AE303" t="str">
        <f>VLOOKUP('full data'!$A303, Sheet11!$A$2:$AF$799, MATCH('full data'!AE$1, Sheet11!$A$1:$AF$1, 0), FALSE)</f>
        <v>0</v>
      </c>
      <c r="AF303">
        <f>VLOOKUP('full data'!$A303, Sheet11!$A$2:$AF$799, MATCH('full data'!AF$1, Sheet11!$A$1:$AF$1, 0), FALSE)</f>
        <v>0.25</v>
      </c>
      <c r="AG303">
        <f>VLOOKUP('full data'!$A303, Sheet11!$A$2:$AF$799, MATCH('full data'!AG$1, Sheet11!$A$1:$AF$1, 0), FALSE)</f>
        <v>0.5</v>
      </c>
      <c r="AH303" s="3">
        <f>VLOOKUP('full data'!$A303, Sheet11!$A$2:$AF$799, MATCH('full data'!AH$1, Sheet11!$A$1:$AF$1, 0), FALSE)</f>
        <v>1.280599668603895E-2</v>
      </c>
      <c r="AI303" s="2">
        <f t="shared" si="4"/>
        <v>0.25335113373500251</v>
      </c>
      <c r="AJ303" s="2">
        <f>AH303/SUMIFS($AH$2:$AH$799, $B$2:$B$799, B303)</f>
        <v>5.5690386120011079E-3</v>
      </c>
      <c r="AK303">
        <f>IF(AJ303=_xlfn.MAXIFS($AJ$2:$AJ$799, $B$2:$B$799, B303, $AA$2:$AA$799, AA303), 1, 0)</f>
        <v>0</v>
      </c>
      <c r="AL303" s="2">
        <f>AJ303-AI303</f>
        <v>-0.24778209512300139</v>
      </c>
      <c r="AM303">
        <f>IF(AK303=AE303, 1, 0)</f>
        <v>0</v>
      </c>
    </row>
    <row r="304" spans="1:39" hidden="1" x14ac:dyDescent="0.45">
      <c r="A304" t="s">
        <v>589</v>
      </c>
      <c r="B304">
        <v>2015</v>
      </c>
      <c r="C304" t="s">
        <v>92</v>
      </c>
      <c r="D304" t="str">
        <f>VLOOKUP(C304, ids!$A$2:$B$37,2,FALSE)</f>
        <v>Philadelphia Eagles</v>
      </c>
      <c r="E304">
        <f>VLOOKUP('full data'!$A304, Sheet11!$A$2:$AF$799, MATCH('full data'!E$1, Sheet11!$A$1:$AF$1, 0), FALSE)</f>
        <v>16</v>
      </c>
      <c r="F304">
        <f>VLOOKUP('full data'!$A304, Sheet11!$A$2:$AF$799, MATCH('full data'!F$1, Sheet11!$A$1:$AF$1, 0), FALSE)</f>
        <v>-0.53780490136542425</v>
      </c>
      <c r="G304">
        <f>VLOOKUP('full data'!$A304, Sheet11!$A$2:$AF$799, MATCH('full data'!G$1, Sheet11!$A$1:$AF$1, 0), FALSE)</f>
        <v>-2.6392372361481571</v>
      </c>
      <c r="H304">
        <f>VLOOKUP('full data'!$A304, Sheet11!$A$2:$AF$799, MATCH('full data'!H$1, Sheet11!$A$1:$AF$1, 0), FALSE)</f>
        <v>2.747793069672662</v>
      </c>
      <c r="I304">
        <f>VLOOKUP('full data'!$A304, Sheet11!$A$2:$AF$799, MATCH('full data'!I$1, Sheet11!$A$1:$AF$1, 0), FALSE)</f>
        <v>51.1875</v>
      </c>
      <c r="J304">
        <f>VLOOKUP('full data'!$A304, Sheet11!$A$2:$AF$799, MATCH('full data'!J$1, Sheet11!$A$1:$AF$1, 0), FALSE)</f>
        <v>0.80769230769230771</v>
      </c>
      <c r="K304">
        <f>VLOOKUP('full data'!$A304, Sheet11!$A$2:$AF$799, MATCH('full data'!K$1, Sheet11!$A$1:$AF$1, 0), FALSE)</f>
        <v>-15.875</v>
      </c>
      <c r="L304">
        <f>VLOOKUP('full data'!$A304, Sheet11!$A$2:$AF$799, MATCH('full data'!L$1, Sheet11!$A$1:$AF$1, 0), FALSE)</f>
        <v>1.125</v>
      </c>
      <c r="M304">
        <f>VLOOKUP('full data'!$A304, Sheet11!$A$2:$AF$799, MATCH('full data'!M$1, Sheet11!$A$1:$AF$1, 0), FALSE)</f>
        <v>0.6875</v>
      </c>
      <c r="N304">
        <f>VLOOKUP('full data'!$A304, Sheet11!$A$2:$AF$799, MATCH('full data'!N$1, Sheet11!$A$1:$AF$1, 0), FALSE)</f>
        <v>0.9375</v>
      </c>
      <c r="O304">
        <f>VLOOKUP('full data'!$A304, Sheet11!$A$2:$AF$799, MATCH('full data'!O$1, Sheet11!$A$1:$AF$1, 0), FALSE)</f>
        <v>15.1875</v>
      </c>
      <c r="P304">
        <f>VLOOKUP('full data'!$A304, Sheet11!$A$2:$AF$799, MATCH('full data'!P$1, Sheet11!$A$1:$AF$1, 0), FALSE)</f>
        <v>1.75</v>
      </c>
      <c r="Q304">
        <f>VLOOKUP('full data'!$A304, Sheet11!$A$2:$AF$799, MATCH('full data'!Q$1, Sheet11!$A$1:$AF$1, 0), FALSE)</f>
        <v>1.625</v>
      </c>
      <c r="R304">
        <f>VLOOKUP('full data'!$A304, Sheet11!$A$2:$AF$799, MATCH('full data'!R$1, Sheet11!$A$1:$AF$1, 0), FALSE)</f>
        <v>7</v>
      </c>
      <c r="S304">
        <f>VLOOKUP('full data'!$A304, Sheet11!$A$2:$AF$799, MATCH('full data'!S$1, Sheet11!$A$1:$AF$1, 0), FALSE)</f>
        <v>9</v>
      </c>
      <c r="T304">
        <f>VLOOKUP('full data'!$A304, Sheet11!$A$2:$AF$799, MATCH('full data'!T$1, Sheet11!$A$1:$AF$1, 0), FALSE)</f>
        <v>0</v>
      </c>
      <c r="U304">
        <f>VLOOKUP('full data'!$A304, Sheet11!$A$2:$AF$799, MATCH('full data'!U$1, Sheet11!$A$1:$AF$1, 0), FALSE)</f>
        <v>0.4375</v>
      </c>
      <c r="V304">
        <f>VLOOKUP('full data'!$A304, Sheet11!$A$2:$AF$799, MATCH('full data'!V$1, Sheet11!$A$1:$AF$1, 0), FALSE)</f>
        <v>0.4732142857142857</v>
      </c>
      <c r="W304">
        <f>VLOOKUP('full data'!$A304, Sheet11!$A$2:$AF$799, MATCH('full data'!W$1, Sheet11!$A$1:$AF$1, 0), FALSE)</f>
        <v>0.5078125</v>
      </c>
      <c r="X304" t="str">
        <f>VLOOKUP('full data'!$A304, Sheet11!$A$2:$AF$799, MATCH('full data'!X$1, Sheet11!$A$1:$AF$1, 0), FALSE)</f>
        <v>0</v>
      </c>
      <c r="Y304">
        <f>VLOOKUP('full data'!$A304, Sheet11!$A$2:$AF$799, MATCH('full data'!Y$1, Sheet11!$A$1:$AF$1, 0), FALSE)</f>
        <v>2</v>
      </c>
      <c r="Z304" t="str">
        <f>VLOOKUP('full data'!$A304, Sheet11!$A$2:$AF$799, MATCH('full data'!Z$1, Sheet11!$A$1:$AF$1, 0), FALSE)</f>
        <v>NFC East</v>
      </c>
      <c r="AA304" t="s">
        <v>892</v>
      </c>
      <c r="AB304">
        <f>VLOOKUP('full data'!$A304, Sheet11!$A$2:$AF$799, MATCH('full data'!AB$1, Sheet11!$A$1:$AF$1, 0), FALSE)</f>
        <v>0.35714285714285721</v>
      </c>
      <c r="AC304">
        <f>VLOOKUP('full data'!$A304, Sheet11!$A$2:$AF$799, MATCH('full data'!AC$1, Sheet11!$A$1:$AF$1, 0), FALSE)</f>
        <v>0.18421052631578949</v>
      </c>
      <c r="AD304" t="str">
        <f>VLOOKUP('full data'!$A304, Sheet11!$A$2:$AF$799, MATCH('full data'!AD$1, Sheet11!$A$1:$AF$1, 0), FALSE)</f>
        <v>0</v>
      </c>
      <c r="AE304" t="str">
        <f>VLOOKUP('full data'!$A304, Sheet11!$A$2:$AF$799, MATCH('full data'!AE$1, Sheet11!$A$1:$AF$1, 0), FALSE)</f>
        <v>0</v>
      </c>
      <c r="AF304">
        <f>VLOOKUP('full data'!$A304, Sheet11!$A$2:$AF$799, MATCH('full data'!AF$1, Sheet11!$A$1:$AF$1, 0), FALSE)</f>
        <v>0.625</v>
      </c>
      <c r="AG304">
        <f>VLOOKUP('full data'!$A304, Sheet11!$A$2:$AF$799, MATCH('full data'!AG$1, Sheet11!$A$1:$AF$1, 0), FALSE)</f>
        <v>0.5</v>
      </c>
      <c r="AH304" s="3">
        <f>VLOOKUP('full data'!$A304, Sheet11!$A$2:$AF$799, MATCH('full data'!AH$1, Sheet11!$A$1:$AF$1, 0), FALSE)</f>
        <v>1.082717511400689E-2</v>
      </c>
      <c r="AI304" s="2">
        <f t="shared" si="4"/>
        <v>0.86582531273201524</v>
      </c>
      <c r="AJ304" s="2">
        <f>AH304/SUMIFS($AH$2:$AH$799, $B$2:$B$799, B304)</f>
        <v>4.7084938210656723E-3</v>
      </c>
      <c r="AK304">
        <f>IF(AJ304=_xlfn.MAXIFS($AJ$2:$AJ$799, $B$2:$B$799, B304, $AA$2:$AA$799, AA304), 1, 0)</f>
        <v>0</v>
      </c>
      <c r="AL304" s="2">
        <f>AJ304-AI304</f>
        <v>-0.8611168189109496</v>
      </c>
      <c r="AM304">
        <f>IF(AK304=AE304, 1, 0)</f>
        <v>0</v>
      </c>
    </row>
    <row r="305" spans="1:39" hidden="1" x14ac:dyDescent="0.45">
      <c r="A305" t="s">
        <v>577</v>
      </c>
      <c r="B305">
        <v>2015</v>
      </c>
      <c r="C305" t="s">
        <v>68</v>
      </c>
      <c r="D305" t="str">
        <f>VLOOKUP(C305, ids!$A$2:$B$37,2,FALSE)</f>
        <v>Indiannapolis Colts</v>
      </c>
      <c r="E305">
        <f>VLOOKUP('full data'!$A305, Sheet11!$A$2:$AF$799, MATCH('full data'!E$1, Sheet11!$A$1:$AF$1, 0), FALSE)</f>
        <v>16</v>
      </c>
      <c r="F305">
        <f>VLOOKUP('full data'!$A305, Sheet11!$A$2:$AF$799, MATCH('full data'!F$1, Sheet11!$A$1:$AF$1, 0), FALSE)</f>
        <v>-1.552670974033195</v>
      </c>
      <c r="G305">
        <f>VLOOKUP('full data'!$A305, Sheet11!$A$2:$AF$799, MATCH('full data'!G$1, Sheet11!$A$1:$AF$1, 0), FALSE)</f>
        <v>-4.8414765834092988</v>
      </c>
      <c r="H305">
        <f>VLOOKUP('full data'!$A305, Sheet11!$A$2:$AF$799, MATCH('full data'!H$1, Sheet11!$A$1:$AF$1, 0), FALSE)</f>
        <v>3.176045211378637</v>
      </c>
      <c r="I305">
        <f>VLOOKUP('full data'!$A305, Sheet11!$A$2:$AF$799, MATCH('full data'!I$1, Sheet11!$A$1:$AF$1, 0), FALSE)</f>
        <v>58.1875</v>
      </c>
      <c r="J305">
        <f>VLOOKUP('full data'!$A305, Sheet11!$A$2:$AF$799, MATCH('full data'!J$1, Sheet11!$A$1:$AF$1, 0), FALSE)</f>
        <v>0.92592592592592593</v>
      </c>
      <c r="K305">
        <f>VLOOKUP('full data'!$A305, Sheet11!$A$2:$AF$799, MATCH('full data'!K$1, Sheet11!$A$1:$AF$1, 0), FALSE)</f>
        <v>-14</v>
      </c>
      <c r="L305">
        <f>VLOOKUP('full data'!$A305, Sheet11!$A$2:$AF$799, MATCH('full data'!L$1, Sheet11!$A$1:$AF$1, 0), FALSE)</f>
        <v>1.1875</v>
      </c>
      <c r="M305">
        <f>VLOOKUP('full data'!$A305, Sheet11!$A$2:$AF$799, MATCH('full data'!M$1, Sheet11!$A$1:$AF$1, 0), FALSE)</f>
        <v>0.5</v>
      </c>
      <c r="N305">
        <f>VLOOKUP('full data'!$A305, Sheet11!$A$2:$AF$799, MATCH('full data'!N$1, Sheet11!$A$1:$AF$1, 0), FALSE)</f>
        <v>1.0625</v>
      </c>
      <c r="O305">
        <f>VLOOKUP('full data'!$A305, Sheet11!$A$2:$AF$799, MATCH('full data'!O$1, Sheet11!$A$1:$AF$1, 0), FALSE)</f>
        <v>15.6875</v>
      </c>
      <c r="P305">
        <f>VLOOKUP('full data'!$A305, Sheet11!$A$2:$AF$799, MATCH('full data'!P$1, Sheet11!$A$1:$AF$1, 0), FALSE)</f>
        <v>1.625</v>
      </c>
      <c r="Q305">
        <f>VLOOKUP('full data'!$A305, Sheet11!$A$2:$AF$799, MATCH('full data'!Q$1, Sheet11!$A$1:$AF$1, 0), FALSE)</f>
        <v>1.5625</v>
      </c>
      <c r="R305">
        <f>VLOOKUP('full data'!$A305, Sheet11!$A$2:$AF$799, MATCH('full data'!R$1, Sheet11!$A$1:$AF$1, 0), FALSE)</f>
        <v>8</v>
      </c>
      <c r="S305">
        <f>VLOOKUP('full data'!$A305, Sheet11!$A$2:$AF$799, MATCH('full data'!S$1, Sheet11!$A$1:$AF$1, 0), FALSE)</f>
        <v>8</v>
      </c>
      <c r="T305">
        <f>VLOOKUP('full data'!$A305, Sheet11!$A$2:$AF$799, MATCH('full data'!T$1, Sheet11!$A$1:$AF$1, 0), FALSE)</f>
        <v>0</v>
      </c>
      <c r="U305">
        <f>VLOOKUP('full data'!$A305, Sheet11!$A$2:$AF$799, MATCH('full data'!U$1, Sheet11!$A$1:$AF$1, 0), FALSE)</f>
        <v>0.5</v>
      </c>
      <c r="V305">
        <f>VLOOKUP('full data'!$A305, Sheet11!$A$2:$AF$799, MATCH('full data'!V$1, Sheet11!$A$1:$AF$1, 0), FALSE)</f>
        <v>0.40625</v>
      </c>
      <c r="W305">
        <f>VLOOKUP('full data'!$A305, Sheet11!$A$2:$AF$799, MATCH('full data'!W$1, Sheet11!$A$1:$AF$1, 0), FALSE)</f>
        <v>0.5</v>
      </c>
      <c r="X305" t="str">
        <f>VLOOKUP('full data'!$A305, Sheet11!$A$2:$AF$799, MATCH('full data'!X$1, Sheet11!$A$1:$AF$1, 0), FALSE)</f>
        <v>0</v>
      </c>
      <c r="Y305">
        <f>VLOOKUP('full data'!$A305, Sheet11!$A$2:$AF$799, MATCH('full data'!Y$1, Sheet11!$A$1:$AF$1, 0), FALSE)</f>
        <v>2</v>
      </c>
      <c r="Z305" t="str">
        <f>VLOOKUP('full data'!$A305, Sheet11!$A$2:$AF$799, MATCH('full data'!Z$1, Sheet11!$A$1:$AF$1, 0), FALSE)</f>
        <v>AFC South</v>
      </c>
      <c r="AA305" t="s">
        <v>891</v>
      </c>
      <c r="AB305">
        <f>VLOOKUP('full data'!$A305, Sheet11!$A$2:$AF$799, MATCH('full data'!AB$1, Sheet11!$A$1:$AF$1, 0), FALSE)</f>
        <v>0.2413793103448276</v>
      </c>
      <c r="AC305">
        <f>VLOOKUP('full data'!$A305, Sheet11!$A$2:$AF$799, MATCH('full data'!AC$1, Sheet11!$A$1:$AF$1, 0), FALSE)</f>
        <v>0.21739130434782611</v>
      </c>
      <c r="AD305" t="str">
        <f>VLOOKUP('full data'!$A305, Sheet11!$A$2:$AF$799, MATCH('full data'!AD$1, Sheet11!$A$1:$AF$1, 0), FALSE)</f>
        <v>0</v>
      </c>
      <c r="AE305" t="str">
        <f>VLOOKUP('full data'!$A305, Sheet11!$A$2:$AF$799, MATCH('full data'!AE$1, Sheet11!$A$1:$AF$1, 0), FALSE)</f>
        <v>0</v>
      </c>
      <c r="AF305">
        <f>VLOOKUP('full data'!$A305, Sheet11!$A$2:$AF$799, MATCH('full data'!AF$1, Sheet11!$A$1:$AF$1, 0), FALSE)</f>
        <v>0.4375</v>
      </c>
      <c r="AG305">
        <f>VLOOKUP('full data'!$A305, Sheet11!$A$2:$AF$799, MATCH('full data'!AG$1, Sheet11!$A$1:$AF$1, 0), FALSE)</f>
        <v>0.5</v>
      </c>
      <c r="AH305" s="3">
        <f>VLOOKUP('full data'!$A305, Sheet11!$A$2:$AF$799, MATCH('full data'!AH$1, Sheet11!$A$1:$AF$1, 0), FALSE)</f>
        <v>1.0070444545362959E-2</v>
      </c>
      <c r="AI305" s="2">
        <f t="shared" si="4"/>
        <v>0.25335113373500251</v>
      </c>
      <c r="AJ305" s="2">
        <f>AH305/SUMIFS($AH$2:$AH$799, $B$2:$B$799, B305)</f>
        <v>4.3794087948096543E-3</v>
      </c>
      <c r="AK305">
        <f>IF(AJ305=_xlfn.MAXIFS($AJ$2:$AJ$799, $B$2:$B$799, B305, $AA$2:$AA$799, AA305), 1, 0)</f>
        <v>0</v>
      </c>
      <c r="AL305" s="2">
        <f>AJ305-AI305</f>
        <v>-0.24897172494019285</v>
      </c>
      <c r="AM305">
        <f>IF(AK305=AE305, 1, 0)</f>
        <v>0</v>
      </c>
    </row>
    <row r="306" spans="1:39" hidden="1" x14ac:dyDescent="0.45">
      <c r="A306" t="s">
        <v>565</v>
      </c>
      <c r="B306">
        <v>2015</v>
      </c>
      <c r="C306" t="s">
        <v>37</v>
      </c>
      <c r="D306" t="str">
        <f>VLOOKUP(C306, ids!$A$2:$B$37,2,FALSE)</f>
        <v>Atlanta Falcons</v>
      </c>
      <c r="E306">
        <f>VLOOKUP('full data'!$A306, Sheet11!$A$2:$AF$799, MATCH('full data'!E$1, Sheet11!$A$1:$AF$1, 0), FALSE)</f>
        <v>16</v>
      </c>
      <c r="F306">
        <f>VLOOKUP('full data'!$A306, Sheet11!$A$2:$AF$799, MATCH('full data'!F$1, Sheet11!$A$1:$AF$1, 0), FALSE)</f>
        <v>4.5217776575136819</v>
      </c>
      <c r="G306">
        <f>VLOOKUP('full data'!$A306, Sheet11!$A$2:$AF$799, MATCH('full data'!G$1, Sheet11!$A$1:$AF$1, 0), FALSE)</f>
        <v>-4.5653006725256979</v>
      </c>
      <c r="H306">
        <f>VLOOKUP('full data'!$A306, Sheet11!$A$2:$AF$799, MATCH('full data'!H$1, Sheet11!$A$1:$AF$1, 0), FALSE)</f>
        <v>8.1057819638162805</v>
      </c>
      <c r="I306">
        <f>VLOOKUP('full data'!$A306, Sheet11!$A$2:$AF$799, MATCH('full data'!I$1, Sheet11!$A$1:$AF$1, 0), FALSE)</f>
        <v>60.5625</v>
      </c>
      <c r="J306">
        <f>VLOOKUP('full data'!$A306, Sheet11!$A$2:$AF$799, MATCH('full data'!J$1, Sheet11!$A$1:$AF$1, 0), FALSE)</f>
        <v>0.80645161290322576</v>
      </c>
      <c r="K306">
        <f>VLOOKUP('full data'!$A306, Sheet11!$A$2:$AF$799, MATCH('full data'!K$1, Sheet11!$A$1:$AF$1, 0), FALSE)</f>
        <v>-13.9375</v>
      </c>
      <c r="L306">
        <f>VLOOKUP('full data'!$A306, Sheet11!$A$2:$AF$799, MATCH('full data'!L$1, Sheet11!$A$1:$AF$1, 0), FALSE)</f>
        <v>1.0625</v>
      </c>
      <c r="M306">
        <f>VLOOKUP('full data'!$A306, Sheet11!$A$2:$AF$799, MATCH('full data'!M$1, Sheet11!$A$1:$AF$1, 0), FALSE)</f>
        <v>0.5</v>
      </c>
      <c r="N306">
        <f>VLOOKUP('full data'!$A306, Sheet11!$A$2:$AF$799, MATCH('full data'!N$1, Sheet11!$A$1:$AF$1, 0), FALSE)</f>
        <v>0.9375</v>
      </c>
      <c r="O306">
        <f>VLOOKUP('full data'!$A306, Sheet11!$A$2:$AF$799, MATCH('full data'!O$1, Sheet11!$A$1:$AF$1, 0), FALSE)</f>
        <v>7.3125</v>
      </c>
      <c r="P306">
        <f>VLOOKUP('full data'!$A306, Sheet11!$A$2:$AF$799, MATCH('full data'!P$1, Sheet11!$A$1:$AF$1, 0), FALSE)</f>
        <v>1.625</v>
      </c>
      <c r="Q306">
        <f>VLOOKUP('full data'!$A306, Sheet11!$A$2:$AF$799, MATCH('full data'!Q$1, Sheet11!$A$1:$AF$1, 0), FALSE)</f>
        <v>1.4375</v>
      </c>
      <c r="R306">
        <f>VLOOKUP('full data'!$A306, Sheet11!$A$2:$AF$799, MATCH('full data'!R$1, Sheet11!$A$1:$AF$1, 0), FALSE)</f>
        <v>8</v>
      </c>
      <c r="S306">
        <f>VLOOKUP('full data'!$A306, Sheet11!$A$2:$AF$799, MATCH('full data'!S$1, Sheet11!$A$1:$AF$1, 0), FALSE)</f>
        <v>8</v>
      </c>
      <c r="T306">
        <f>VLOOKUP('full data'!$A306, Sheet11!$A$2:$AF$799, MATCH('full data'!T$1, Sheet11!$A$1:$AF$1, 0), FALSE)</f>
        <v>0</v>
      </c>
      <c r="U306">
        <f>VLOOKUP('full data'!$A306, Sheet11!$A$2:$AF$799, MATCH('full data'!U$1, Sheet11!$A$1:$AF$1, 0), FALSE)</f>
        <v>0.5</v>
      </c>
      <c r="V306">
        <f>VLOOKUP('full data'!$A306, Sheet11!$A$2:$AF$799, MATCH('full data'!V$1, Sheet11!$A$1:$AF$1, 0), FALSE)</f>
        <v>0.453125</v>
      </c>
      <c r="W306">
        <f>VLOOKUP('full data'!$A306, Sheet11!$A$2:$AF$799, MATCH('full data'!W$1, Sheet11!$A$1:$AF$1, 0), FALSE)</f>
        <v>0.48046875</v>
      </c>
      <c r="X306" t="str">
        <f>VLOOKUP('full data'!$A306, Sheet11!$A$2:$AF$799, MATCH('full data'!X$1, Sheet11!$A$1:$AF$1, 0), FALSE)</f>
        <v>0</v>
      </c>
      <c r="Y306">
        <f>VLOOKUP('full data'!$A306, Sheet11!$A$2:$AF$799, MATCH('full data'!Y$1, Sheet11!$A$1:$AF$1, 0), FALSE)</f>
        <v>2</v>
      </c>
      <c r="Z306" t="str">
        <f>VLOOKUP('full data'!$A306, Sheet11!$A$2:$AF$799, MATCH('full data'!Z$1, Sheet11!$A$1:$AF$1, 0), FALSE)</f>
        <v>NFC South</v>
      </c>
      <c r="AA306" t="s">
        <v>892</v>
      </c>
      <c r="AB306">
        <f>VLOOKUP('full data'!$A306, Sheet11!$A$2:$AF$799, MATCH('full data'!AB$1, Sheet11!$A$1:$AF$1, 0), FALSE)</f>
        <v>0.29032258064516131</v>
      </c>
      <c r="AC306">
        <f>VLOOKUP('full data'!$A306, Sheet11!$A$2:$AF$799, MATCH('full data'!AC$1, Sheet11!$A$1:$AF$1, 0), FALSE)</f>
        <v>0.26666666666666672</v>
      </c>
      <c r="AD306" t="str">
        <f>VLOOKUP('full data'!$A306, Sheet11!$A$2:$AF$799, MATCH('full data'!AD$1, Sheet11!$A$1:$AF$1, 0), FALSE)</f>
        <v>0</v>
      </c>
      <c r="AE306" t="str">
        <f>VLOOKUP('full data'!$A306, Sheet11!$A$2:$AF$799, MATCH('full data'!AE$1, Sheet11!$A$1:$AF$1, 0), FALSE)</f>
        <v>0</v>
      </c>
      <c r="AF306">
        <f>VLOOKUP('full data'!$A306, Sheet11!$A$2:$AF$799, MATCH('full data'!AF$1, Sheet11!$A$1:$AF$1, 0), FALSE)</f>
        <v>0.5625</v>
      </c>
      <c r="AG306">
        <f>VLOOKUP('full data'!$A306, Sheet11!$A$2:$AF$799, MATCH('full data'!AG$1, Sheet11!$A$1:$AF$1, 0), FALSE)</f>
        <v>0.5</v>
      </c>
      <c r="AH306" s="3">
        <f>VLOOKUP('full data'!$A306, Sheet11!$A$2:$AF$799, MATCH('full data'!AH$1, Sheet11!$A$1:$AF$1, 0), FALSE)</f>
        <v>7.8420957059069721E-3</v>
      </c>
      <c r="AI306" s="2">
        <f t="shared" si="4"/>
        <v>0.86582531273201524</v>
      </c>
      <c r="AJ306" s="2">
        <f>AH306/SUMIFS($AH$2:$AH$799, $B$2:$B$799, B306)</f>
        <v>3.4103502332478415E-3</v>
      </c>
      <c r="AK306">
        <f>IF(AJ306=_xlfn.MAXIFS($AJ$2:$AJ$799, $B$2:$B$799, B306, $AA$2:$AA$799, AA306), 1, 0)</f>
        <v>0</v>
      </c>
      <c r="AL306" s="2">
        <f>AJ306-AI306</f>
        <v>-0.86241496249876737</v>
      </c>
      <c r="AM306">
        <f>IF(AK306=AE306, 1, 0)</f>
        <v>0</v>
      </c>
    </row>
    <row r="307" spans="1:39" hidden="1" x14ac:dyDescent="0.45">
      <c r="A307" t="s">
        <v>583</v>
      </c>
      <c r="B307">
        <v>2015</v>
      </c>
      <c r="C307" t="s">
        <v>76</v>
      </c>
      <c r="D307" t="str">
        <f>VLOOKUP(C307, ids!$A$2:$B$37,2,FALSE)</f>
        <v>Miami Dolphins</v>
      </c>
      <c r="E307">
        <f>VLOOKUP('full data'!$A307, Sheet11!$A$2:$AF$799, MATCH('full data'!E$1, Sheet11!$A$1:$AF$1, 0), FALSE)</f>
        <v>16</v>
      </c>
      <c r="F307">
        <f>VLOOKUP('full data'!$A307, Sheet11!$A$2:$AF$799, MATCH('full data'!F$1, Sheet11!$A$1:$AF$1, 0), FALSE)</f>
        <v>2.5645542479128262E-2</v>
      </c>
      <c r="G307">
        <f>VLOOKUP('full data'!$A307, Sheet11!$A$2:$AF$799, MATCH('full data'!G$1, Sheet11!$A$1:$AF$1, 0), FALSE)</f>
        <v>-2.0625119849622728</v>
      </c>
      <c r="H307">
        <f>VLOOKUP('full data'!$A307, Sheet11!$A$2:$AF$799, MATCH('full data'!H$1, Sheet11!$A$1:$AF$1, 0), FALSE)</f>
        <v>4.6337835319949514</v>
      </c>
      <c r="I307">
        <f>VLOOKUP('full data'!$A307, Sheet11!$A$2:$AF$799, MATCH('full data'!I$1, Sheet11!$A$1:$AF$1, 0), FALSE)</f>
        <v>68.125</v>
      </c>
      <c r="J307">
        <f>VLOOKUP('full data'!$A307, Sheet11!$A$2:$AF$799, MATCH('full data'!J$1, Sheet11!$A$1:$AF$1, 0), FALSE)</f>
        <v>0.8125</v>
      </c>
      <c r="K307">
        <f>VLOOKUP('full data'!$A307, Sheet11!$A$2:$AF$799, MATCH('full data'!K$1, Sheet11!$A$1:$AF$1, 0), FALSE)</f>
        <v>-26.25</v>
      </c>
      <c r="L307">
        <f>VLOOKUP('full data'!$A307, Sheet11!$A$2:$AF$799, MATCH('full data'!L$1, Sheet11!$A$1:$AF$1, 0), FALSE)</f>
        <v>0.75</v>
      </c>
      <c r="M307">
        <f>VLOOKUP('full data'!$A307, Sheet11!$A$2:$AF$799, MATCH('full data'!M$1, Sheet11!$A$1:$AF$1, 0), FALSE)</f>
        <v>0.1875</v>
      </c>
      <c r="N307">
        <f>VLOOKUP('full data'!$A307, Sheet11!$A$2:$AF$799, MATCH('full data'!N$1, Sheet11!$A$1:$AF$1, 0), FALSE)</f>
        <v>0.8125</v>
      </c>
      <c r="O307">
        <f>VLOOKUP('full data'!$A307, Sheet11!$A$2:$AF$799, MATCH('full data'!O$1, Sheet11!$A$1:$AF$1, 0), FALSE)</f>
        <v>14.0625</v>
      </c>
      <c r="P307">
        <f>VLOOKUP('full data'!$A307, Sheet11!$A$2:$AF$799, MATCH('full data'!P$1, Sheet11!$A$1:$AF$1, 0), FALSE)</f>
        <v>1.0625</v>
      </c>
      <c r="Q307">
        <f>VLOOKUP('full data'!$A307, Sheet11!$A$2:$AF$799, MATCH('full data'!Q$1, Sheet11!$A$1:$AF$1, 0), FALSE)</f>
        <v>1</v>
      </c>
      <c r="R307">
        <f>VLOOKUP('full data'!$A307, Sheet11!$A$2:$AF$799, MATCH('full data'!R$1, Sheet11!$A$1:$AF$1, 0), FALSE)</f>
        <v>6</v>
      </c>
      <c r="S307">
        <f>VLOOKUP('full data'!$A307, Sheet11!$A$2:$AF$799, MATCH('full data'!S$1, Sheet11!$A$1:$AF$1, 0), FALSE)</f>
        <v>10</v>
      </c>
      <c r="T307">
        <f>VLOOKUP('full data'!$A307, Sheet11!$A$2:$AF$799, MATCH('full data'!T$1, Sheet11!$A$1:$AF$1, 0), FALSE)</f>
        <v>0</v>
      </c>
      <c r="U307">
        <f>VLOOKUP('full data'!$A307, Sheet11!$A$2:$AF$799, MATCH('full data'!U$1, Sheet11!$A$1:$AF$1, 0), FALSE)</f>
        <v>0.375</v>
      </c>
      <c r="V307">
        <f>VLOOKUP('full data'!$A307, Sheet11!$A$2:$AF$799, MATCH('full data'!V$1, Sheet11!$A$1:$AF$1, 0), FALSE)</f>
        <v>0.46875</v>
      </c>
      <c r="W307">
        <f>VLOOKUP('full data'!$A307, Sheet11!$A$2:$AF$799, MATCH('full data'!W$1, Sheet11!$A$1:$AF$1, 0), FALSE)</f>
        <v>0.46875</v>
      </c>
      <c r="X307" t="str">
        <f>VLOOKUP('full data'!$A307, Sheet11!$A$2:$AF$799, MATCH('full data'!X$1, Sheet11!$A$1:$AF$1, 0), FALSE)</f>
        <v>0</v>
      </c>
      <c r="Y307">
        <f>VLOOKUP('full data'!$A307, Sheet11!$A$2:$AF$799, MATCH('full data'!Y$1, Sheet11!$A$1:$AF$1, 0), FALSE)</f>
        <v>4</v>
      </c>
      <c r="Z307" t="str">
        <f>VLOOKUP('full data'!$A307, Sheet11!$A$2:$AF$799, MATCH('full data'!Z$1, Sheet11!$A$1:$AF$1, 0), FALSE)</f>
        <v>AFC East</v>
      </c>
      <c r="AA307" t="s">
        <v>891</v>
      </c>
      <c r="AB307">
        <f>VLOOKUP('full data'!$A307, Sheet11!$A$2:$AF$799, MATCH('full data'!AB$1, Sheet11!$A$1:$AF$1, 0), FALSE)</f>
        <v>0.27586206896551718</v>
      </c>
      <c r="AC307">
        <f>VLOOKUP('full data'!$A307, Sheet11!$A$2:$AF$799, MATCH('full data'!AC$1, Sheet11!$A$1:$AF$1, 0), FALSE)</f>
        <v>0.27272727272727271</v>
      </c>
      <c r="AD307" t="str">
        <f>VLOOKUP('full data'!$A307, Sheet11!$A$2:$AF$799, MATCH('full data'!AD$1, Sheet11!$A$1:$AF$1, 0), FALSE)</f>
        <v>0</v>
      </c>
      <c r="AE307" t="str">
        <f>VLOOKUP('full data'!$A307, Sheet11!$A$2:$AF$799, MATCH('full data'!AE$1, Sheet11!$A$1:$AF$1, 0), FALSE)</f>
        <v>0</v>
      </c>
      <c r="AF307">
        <f>VLOOKUP('full data'!$A307, Sheet11!$A$2:$AF$799, MATCH('full data'!AF$1, Sheet11!$A$1:$AF$1, 0), FALSE)</f>
        <v>0.3125</v>
      </c>
      <c r="AG307">
        <f>VLOOKUP('full data'!$A307, Sheet11!$A$2:$AF$799, MATCH('full data'!AG$1, Sheet11!$A$1:$AF$1, 0), FALSE)</f>
        <v>0.5</v>
      </c>
      <c r="AH307" s="3">
        <f>VLOOKUP('full data'!$A307, Sheet11!$A$2:$AF$799, MATCH('full data'!AH$1, Sheet11!$A$1:$AF$1, 0), FALSE)</f>
        <v>5.1679891491315227E-3</v>
      </c>
      <c r="AI307" s="2">
        <f t="shared" si="4"/>
        <v>0.25335113373500251</v>
      </c>
      <c r="AJ307" s="2">
        <f>AH307/SUMIFS($AH$2:$AH$799, $B$2:$B$799, B307)</f>
        <v>2.2474417121544979E-3</v>
      </c>
      <c r="AK307">
        <f>IF(AJ307=_xlfn.MAXIFS($AJ$2:$AJ$799, $B$2:$B$799, B307, $AA$2:$AA$799, AA307), 1, 0)</f>
        <v>0</v>
      </c>
      <c r="AL307" s="2">
        <f>AJ307-AI307</f>
        <v>-0.25110369202284799</v>
      </c>
      <c r="AM307">
        <f>IF(AK307=AE307, 1, 0)</f>
        <v>0</v>
      </c>
    </row>
    <row r="308" spans="1:39" hidden="1" x14ac:dyDescent="0.45">
      <c r="A308" t="s">
        <v>586</v>
      </c>
      <c r="B308">
        <v>2015</v>
      </c>
      <c r="C308" t="s">
        <v>83</v>
      </c>
      <c r="D308" t="str">
        <f>VLOOKUP(C308, ids!$A$2:$B$37,2,FALSE)</f>
        <v>New Orleans Saints</v>
      </c>
      <c r="E308">
        <f>VLOOKUP('full data'!$A308, Sheet11!$A$2:$AF$799, MATCH('full data'!E$1, Sheet11!$A$1:$AF$1, 0), FALSE)</f>
        <v>16</v>
      </c>
      <c r="F308">
        <f>VLOOKUP('full data'!$A308, Sheet11!$A$2:$AF$799, MATCH('full data'!F$1, Sheet11!$A$1:$AF$1, 0), FALSE)</f>
        <v>7.5130785131941398</v>
      </c>
      <c r="G308">
        <f>VLOOKUP('full data'!$A308, Sheet11!$A$2:$AF$799, MATCH('full data'!G$1, Sheet11!$A$1:$AF$1, 0), FALSE)</f>
        <v>-1.981113098637546</v>
      </c>
      <c r="H308">
        <f>VLOOKUP('full data'!$A308, Sheet11!$A$2:$AF$799, MATCH('full data'!H$1, Sheet11!$A$1:$AF$1, 0), FALSE)</f>
        <v>9.9587798240560819</v>
      </c>
      <c r="I308">
        <f>VLOOKUP('full data'!$A308, Sheet11!$A$2:$AF$799, MATCH('full data'!I$1, Sheet11!$A$1:$AF$1, 0), FALSE)</f>
        <v>69.5</v>
      </c>
      <c r="J308">
        <f>VLOOKUP('full data'!$A308, Sheet11!$A$2:$AF$799, MATCH('full data'!J$1, Sheet11!$A$1:$AF$1, 0), FALSE)</f>
        <v>0.69230769230769229</v>
      </c>
      <c r="K308">
        <f>VLOOKUP('full data'!$A308, Sheet11!$A$2:$AF$799, MATCH('full data'!K$1, Sheet11!$A$1:$AF$1, 0), FALSE)</f>
        <v>-14.6875</v>
      </c>
      <c r="L308">
        <f>VLOOKUP('full data'!$A308, Sheet11!$A$2:$AF$799, MATCH('full data'!L$1, Sheet11!$A$1:$AF$1, 0), FALSE)</f>
        <v>0.75</v>
      </c>
      <c r="M308">
        <f>VLOOKUP('full data'!$A308, Sheet11!$A$2:$AF$799, MATCH('full data'!M$1, Sheet11!$A$1:$AF$1, 0), FALSE)</f>
        <v>0.8125</v>
      </c>
      <c r="N308">
        <f>VLOOKUP('full data'!$A308, Sheet11!$A$2:$AF$799, MATCH('full data'!N$1, Sheet11!$A$1:$AF$1, 0), FALSE)</f>
        <v>0.5625</v>
      </c>
      <c r="O308">
        <f>VLOOKUP('full data'!$A308, Sheet11!$A$2:$AF$799, MATCH('full data'!O$1, Sheet11!$A$1:$AF$1, 0), FALSE)</f>
        <v>12.375</v>
      </c>
      <c r="P308">
        <f>VLOOKUP('full data'!$A308, Sheet11!$A$2:$AF$799, MATCH('full data'!P$1, Sheet11!$A$1:$AF$1, 0), FALSE)</f>
        <v>0.9375</v>
      </c>
      <c r="Q308">
        <f>VLOOKUP('full data'!$A308, Sheet11!$A$2:$AF$799, MATCH('full data'!Q$1, Sheet11!$A$1:$AF$1, 0), FALSE)</f>
        <v>1.375</v>
      </c>
      <c r="R308">
        <f>VLOOKUP('full data'!$A308, Sheet11!$A$2:$AF$799, MATCH('full data'!R$1, Sheet11!$A$1:$AF$1, 0), FALSE)</f>
        <v>7</v>
      </c>
      <c r="S308">
        <f>VLOOKUP('full data'!$A308, Sheet11!$A$2:$AF$799, MATCH('full data'!S$1, Sheet11!$A$1:$AF$1, 0), FALSE)</f>
        <v>9</v>
      </c>
      <c r="T308">
        <f>VLOOKUP('full data'!$A308, Sheet11!$A$2:$AF$799, MATCH('full data'!T$1, Sheet11!$A$1:$AF$1, 0), FALSE)</f>
        <v>0</v>
      </c>
      <c r="U308">
        <f>VLOOKUP('full data'!$A308, Sheet11!$A$2:$AF$799, MATCH('full data'!U$1, Sheet11!$A$1:$AF$1, 0), FALSE)</f>
        <v>0.4375</v>
      </c>
      <c r="V308">
        <f>VLOOKUP('full data'!$A308, Sheet11!$A$2:$AF$799, MATCH('full data'!V$1, Sheet11!$A$1:$AF$1, 0), FALSE)</f>
        <v>0.4017857142857143</v>
      </c>
      <c r="W308">
        <f>VLOOKUP('full data'!$A308, Sheet11!$A$2:$AF$799, MATCH('full data'!W$1, Sheet11!$A$1:$AF$1, 0), FALSE)</f>
        <v>0.50390625</v>
      </c>
      <c r="X308" t="str">
        <f>VLOOKUP('full data'!$A308, Sheet11!$A$2:$AF$799, MATCH('full data'!X$1, Sheet11!$A$1:$AF$1, 0), FALSE)</f>
        <v>0</v>
      </c>
      <c r="Y308">
        <f>VLOOKUP('full data'!$A308, Sheet11!$A$2:$AF$799, MATCH('full data'!Y$1, Sheet11!$A$1:$AF$1, 0), FALSE)</f>
        <v>3</v>
      </c>
      <c r="Z308" t="str">
        <f>VLOOKUP('full data'!$A308, Sheet11!$A$2:$AF$799, MATCH('full data'!Z$1, Sheet11!$A$1:$AF$1, 0), FALSE)</f>
        <v>NFC South</v>
      </c>
      <c r="AA308" t="s">
        <v>892</v>
      </c>
      <c r="AB308">
        <f>VLOOKUP('full data'!$A308, Sheet11!$A$2:$AF$799, MATCH('full data'!AB$1, Sheet11!$A$1:$AF$1, 0), FALSE)</f>
        <v>0.25</v>
      </c>
      <c r="AC308">
        <f>VLOOKUP('full data'!$A308, Sheet11!$A$2:$AF$799, MATCH('full data'!AC$1, Sheet11!$A$1:$AF$1, 0), FALSE)</f>
        <v>0.25862068965517238</v>
      </c>
      <c r="AD308" t="str">
        <f>VLOOKUP('full data'!$A308, Sheet11!$A$2:$AF$799, MATCH('full data'!AD$1, Sheet11!$A$1:$AF$1, 0), FALSE)</f>
        <v>0</v>
      </c>
      <c r="AE308" t="str">
        <f>VLOOKUP('full data'!$A308, Sheet11!$A$2:$AF$799, MATCH('full data'!AE$1, Sheet11!$A$1:$AF$1, 0), FALSE)</f>
        <v>0</v>
      </c>
      <c r="AF308">
        <f>VLOOKUP('full data'!$A308, Sheet11!$A$2:$AF$799, MATCH('full data'!AF$1, Sheet11!$A$1:$AF$1, 0), FALSE)</f>
        <v>0.1875</v>
      </c>
      <c r="AG308">
        <f>VLOOKUP('full data'!$A308, Sheet11!$A$2:$AF$799, MATCH('full data'!AG$1, Sheet11!$A$1:$AF$1, 0), FALSE)</f>
        <v>0.5</v>
      </c>
      <c r="AH308" s="3">
        <f>VLOOKUP('full data'!$A308, Sheet11!$A$2:$AF$799, MATCH('full data'!AH$1, Sheet11!$A$1:$AF$1, 0), FALSE)</f>
        <v>3.8339678369397239E-3</v>
      </c>
      <c r="AI308" s="2">
        <f t="shared" si="4"/>
        <v>0.86582531273201524</v>
      </c>
      <c r="AJ308" s="2">
        <f>AH308/SUMIFS($AH$2:$AH$799, $B$2:$B$799, B308)</f>
        <v>1.6673059852002799E-3</v>
      </c>
      <c r="AK308">
        <f>IF(AJ308=_xlfn.MAXIFS($AJ$2:$AJ$799, $B$2:$B$799, B308, $AA$2:$AA$799, AA308), 1, 0)</f>
        <v>0</v>
      </c>
      <c r="AL308" s="2">
        <f>AJ308-AI308</f>
        <v>-0.86415800674681498</v>
      </c>
      <c r="AM308">
        <f>IF(AK308=AE308, 1, 0)</f>
        <v>0</v>
      </c>
    </row>
    <row r="309" spans="1:39" hidden="1" x14ac:dyDescent="0.45">
      <c r="A309" t="s">
        <v>574</v>
      </c>
      <c r="B309">
        <v>2015</v>
      </c>
      <c r="C309" t="s">
        <v>64</v>
      </c>
      <c r="D309" t="str">
        <f>VLOOKUP(C309, ids!$A$2:$B$37,2,FALSE)</f>
        <v>Detriot Lions</v>
      </c>
      <c r="E309">
        <f>VLOOKUP('full data'!$A309, Sheet11!$A$2:$AF$799, MATCH('full data'!E$1, Sheet11!$A$1:$AF$1, 0), FALSE)</f>
        <v>16</v>
      </c>
      <c r="F309">
        <f>VLOOKUP('full data'!$A309, Sheet11!$A$2:$AF$799, MATCH('full data'!F$1, Sheet11!$A$1:$AF$1, 0), FALSE)</f>
        <v>1.54520799191547</v>
      </c>
      <c r="G309">
        <f>VLOOKUP('full data'!$A309, Sheet11!$A$2:$AF$799, MATCH('full data'!G$1, Sheet11!$A$1:$AF$1, 0), FALSE)</f>
        <v>-2.3861159064318018</v>
      </c>
      <c r="H309">
        <f>VLOOKUP('full data'!$A309, Sheet11!$A$2:$AF$799, MATCH('full data'!H$1, Sheet11!$A$1:$AF$1, 0), FALSE)</f>
        <v>5.8099592352168559</v>
      </c>
      <c r="I309">
        <f>VLOOKUP('full data'!$A309, Sheet11!$A$2:$AF$799, MATCH('full data'!I$1, Sheet11!$A$1:$AF$1, 0), FALSE)</f>
        <v>58.125</v>
      </c>
      <c r="J309">
        <f>VLOOKUP('full data'!$A309, Sheet11!$A$2:$AF$799, MATCH('full data'!J$1, Sheet11!$A$1:$AF$1, 0), FALSE)</f>
        <v>0.91666666666666663</v>
      </c>
      <c r="K309">
        <f>VLOOKUP('full data'!$A309, Sheet11!$A$2:$AF$799, MATCH('full data'!K$1, Sheet11!$A$1:$AF$1, 0), FALSE)</f>
        <v>-15.6875</v>
      </c>
      <c r="L309">
        <f>VLOOKUP('full data'!$A309, Sheet11!$A$2:$AF$799, MATCH('full data'!L$1, Sheet11!$A$1:$AF$1, 0), FALSE)</f>
        <v>0.875</v>
      </c>
      <c r="M309">
        <f>VLOOKUP('full data'!$A309, Sheet11!$A$2:$AF$799, MATCH('full data'!M$1, Sheet11!$A$1:$AF$1, 0), FALSE)</f>
        <v>0.5625</v>
      </c>
      <c r="N309">
        <f>VLOOKUP('full data'!$A309, Sheet11!$A$2:$AF$799, MATCH('full data'!N$1, Sheet11!$A$1:$AF$1, 0), FALSE)</f>
        <v>0.5625</v>
      </c>
      <c r="O309">
        <f>VLOOKUP('full data'!$A309, Sheet11!$A$2:$AF$799, MATCH('full data'!O$1, Sheet11!$A$1:$AF$1, 0), FALSE)</f>
        <v>17.4375</v>
      </c>
      <c r="P309">
        <f>VLOOKUP('full data'!$A309, Sheet11!$A$2:$AF$799, MATCH('full data'!P$1, Sheet11!$A$1:$AF$1, 0), FALSE)</f>
        <v>1.1875</v>
      </c>
      <c r="Q309">
        <f>VLOOKUP('full data'!$A309, Sheet11!$A$2:$AF$799, MATCH('full data'!Q$1, Sheet11!$A$1:$AF$1, 0), FALSE)</f>
        <v>1.125</v>
      </c>
      <c r="R309">
        <f>VLOOKUP('full data'!$A309, Sheet11!$A$2:$AF$799, MATCH('full data'!R$1, Sheet11!$A$1:$AF$1, 0), FALSE)</f>
        <v>7</v>
      </c>
      <c r="S309">
        <f>VLOOKUP('full data'!$A309, Sheet11!$A$2:$AF$799, MATCH('full data'!S$1, Sheet11!$A$1:$AF$1, 0), FALSE)</f>
        <v>9</v>
      </c>
      <c r="T309">
        <f>VLOOKUP('full data'!$A309, Sheet11!$A$2:$AF$799, MATCH('full data'!T$1, Sheet11!$A$1:$AF$1, 0), FALSE)</f>
        <v>0</v>
      </c>
      <c r="U309">
        <f>VLOOKUP('full data'!$A309, Sheet11!$A$2:$AF$799, MATCH('full data'!U$1, Sheet11!$A$1:$AF$1, 0), FALSE)</f>
        <v>0.4375</v>
      </c>
      <c r="V309">
        <f>VLOOKUP('full data'!$A309, Sheet11!$A$2:$AF$799, MATCH('full data'!V$1, Sheet11!$A$1:$AF$1, 0), FALSE)</f>
        <v>0.42857142857142849</v>
      </c>
      <c r="W309">
        <f>VLOOKUP('full data'!$A309, Sheet11!$A$2:$AF$799, MATCH('full data'!W$1, Sheet11!$A$1:$AF$1, 0), FALSE)</f>
        <v>0.53515625</v>
      </c>
      <c r="X309" t="str">
        <f>VLOOKUP('full data'!$A309, Sheet11!$A$2:$AF$799, MATCH('full data'!X$1, Sheet11!$A$1:$AF$1, 0), FALSE)</f>
        <v>0</v>
      </c>
      <c r="Y309">
        <f>VLOOKUP('full data'!$A309, Sheet11!$A$2:$AF$799, MATCH('full data'!Y$1, Sheet11!$A$1:$AF$1, 0), FALSE)</f>
        <v>3</v>
      </c>
      <c r="Z309" t="str">
        <f>VLOOKUP('full data'!$A309, Sheet11!$A$2:$AF$799, MATCH('full data'!Z$1, Sheet11!$A$1:$AF$1, 0), FALSE)</f>
        <v>NFC North</v>
      </c>
      <c r="AA309" t="s">
        <v>892</v>
      </c>
      <c r="AB309">
        <f>VLOOKUP('full data'!$A309, Sheet11!$A$2:$AF$799, MATCH('full data'!AB$1, Sheet11!$A$1:$AF$1, 0), FALSE)</f>
        <v>0.14285714285714279</v>
      </c>
      <c r="AC309">
        <f>VLOOKUP('full data'!$A309, Sheet11!$A$2:$AF$799, MATCH('full data'!AC$1, Sheet11!$A$1:$AF$1, 0), FALSE)</f>
        <v>0.30434782608695649</v>
      </c>
      <c r="AD309" t="str">
        <f>VLOOKUP('full data'!$A309, Sheet11!$A$2:$AF$799, MATCH('full data'!AD$1, Sheet11!$A$1:$AF$1, 0), FALSE)</f>
        <v>0</v>
      </c>
      <c r="AE309" t="str">
        <f>VLOOKUP('full data'!$A309, Sheet11!$A$2:$AF$799, MATCH('full data'!AE$1, Sheet11!$A$1:$AF$1, 0), FALSE)</f>
        <v>0</v>
      </c>
      <c r="AF309">
        <f>VLOOKUP('full data'!$A309, Sheet11!$A$2:$AF$799, MATCH('full data'!AF$1, Sheet11!$A$1:$AF$1, 0), FALSE)</f>
        <v>0.3125</v>
      </c>
      <c r="AG309">
        <f>VLOOKUP('full data'!$A309, Sheet11!$A$2:$AF$799, MATCH('full data'!AG$1, Sheet11!$A$1:$AF$1, 0), FALSE)</f>
        <v>0.5</v>
      </c>
      <c r="AH309" s="3">
        <f>VLOOKUP('full data'!$A309, Sheet11!$A$2:$AF$799, MATCH('full data'!AH$1, Sheet11!$A$1:$AF$1, 0), FALSE)</f>
        <v>2.7692502930742849E-3</v>
      </c>
      <c r="AI309" s="2">
        <f t="shared" si="4"/>
        <v>0.86582531273201524</v>
      </c>
      <c r="AJ309" s="2">
        <f>AH309/SUMIFS($AH$2:$AH$799, $B$2:$B$799, B309)</f>
        <v>1.204284382272186E-3</v>
      </c>
      <c r="AK309">
        <f>IF(AJ309=_xlfn.MAXIFS($AJ$2:$AJ$799, $B$2:$B$799, B309, $AA$2:$AA$799, AA309), 1, 0)</f>
        <v>0</v>
      </c>
      <c r="AL309" s="2">
        <f>AJ309-AI309</f>
        <v>-0.86462102834974308</v>
      </c>
      <c r="AM309">
        <f>IF(AK309=AE309, 1, 0)</f>
        <v>0</v>
      </c>
    </row>
    <row r="310" spans="1:39" hidden="1" x14ac:dyDescent="0.45">
      <c r="A310" t="s">
        <v>582</v>
      </c>
      <c r="B310">
        <v>2015</v>
      </c>
      <c r="C310" t="s">
        <v>230</v>
      </c>
      <c r="D310" t="str">
        <f>VLOOKUP(C310, ids!$A$2:$B$37,2,FALSE)</f>
        <v>Las Vegas Raiders</v>
      </c>
      <c r="E310">
        <f>VLOOKUP('full data'!$A310, Sheet11!$A$2:$AF$799, MATCH('full data'!E$1, Sheet11!$A$1:$AF$1, 0), FALSE)</f>
        <v>16</v>
      </c>
      <c r="F310">
        <f>VLOOKUP('full data'!$A310, Sheet11!$A$2:$AF$799, MATCH('full data'!F$1, Sheet11!$A$1:$AF$1, 0), FALSE)</f>
        <v>-0.61133065182968604</v>
      </c>
      <c r="G310">
        <f>VLOOKUP('full data'!$A310, Sheet11!$A$2:$AF$799, MATCH('full data'!G$1, Sheet11!$A$1:$AF$1, 0), FALSE)</f>
        <v>-2.6016595975037169</v>
      </c>
      <c r="H310">
        <f>VLOOKUP('full data'!$A310, Sheet11!$A$2:$AF$799, MATCH('full data'!H$1, Sheet11!$A$1:$AF$1, 0), FALSE)</f>
        <v>3.268311747288358</v>
      </c>
      <c r="I310">
        <f>VLOOKUP('full data'!$A310, Sheet11!$A$2:$AF$799, MATCH('full data'!I$1, Sheet11!$A$1:$AF$1, 0), FALSE)</f>
        <v>68.875</v>
      </c>
      <c r="J310">
        <f>VLOOKUP('full data'!$A310, Sheet11!$A$2:$AF$799, MATCH('full data'!J$1, Sheet11!$A$1:$AF$1, 0), FALSE)</f>
        <v>0.80769230769230771</v>
      </c>
      <c r="K310">
        <f>VLOOKUP('full data'!$A310, Sheet11!$A$2:$AF$799, MATCH('full data'!K$1, Sheet11!$A$1:$AF$1, 0), FALSE)</f>
        <v>-15.625</v>
      </c>
      <c r="L310">
        <f>VLOOKUP('full data'!$A310, Sheet11!$A$2:$AF$799, MATCH('full data'!L$1, Sheet11!$A$1:$AF$1, 0), FALSE)</f>
        <v>0.875</v>
      </c>
      <c r="M310">
        <f>VLOOKUP('full data'!$A310, Sheet11!$A$2:$AF$799, MATCH('full data'!M$1, Sheet11!$A$1:$AF$1, 0), FALSE)</f>
        <v>0.6875</v>
      </c>
      <c r="N310">
        <f>VLOOKUP('full data'!$A310, Sheet11!$A$2:$AF$799, MATCH('full data'!N$1, Sheet11!$A$1:$AF$1, 0), FALSE)</f>
        <v>0.875</v>
      </c>
      <c r="O310">
        <f>VLOOKUP('full data'!$A310, Sheet11!$A$2:$AF$799, MATCH('full data'!O$1, Sheet11!$A$1:$AF$1, 0), FALSE)</f>
        <v>13.1875</v>
      </c>
      <c r="P310">
        <f>VLOOKUP('full data'!$A310, Sheet11!$A$2:$AF$799, MATCH('full data'!P$1, Sheet11!$A$1:$AF$1, 0), FALSE)</f>
        <v>1.1875</v>
      </c>
      <c r="Q310">
        <f>VLOOKUP('full data'!$A310, Sheet11!$A$2:$AF$799, MATCH('full data'!Q$1, Sheet11!$A$1:$AF$1, 0), FALSE)</f>
        <v>1.5625</v>
      </c>
      <c r="R310">
        <f>VLOOKUP('full data'!$A310, Sheet11!$A$2:$AF$799, MATCH('full data'!R$1, Sheet11!$A$1:$AF$1, 0), FALSE)</f>
        <v>7</v>
      </c>
      <c r="S310">
        <f>VLOOKUP('full data'!$A310, Sheet11!$A$2:$AF$799, MATCH('full data'!S$1, Sheet11!$A$1:$AF$1, 0), FALSE)</f>
        <v>9</v>
      </c>
      <c r="T310">
        <f>VLOOKUP('full data'!$A310, Sheet11!$A$2:$AF$799, MATCH('full data'!T$1, Sheet11!$A$1:$AF$1, 0), FALSE)</f>
        <v>0</v>
      </c>
      <c r="U310">
        <f>VLOOKUP('full data'!$A310, Sheet11!$A$2:$AF$799, MATCH('full data'!U$1, Sheet11!$A$1:$AF$1, 0), FALSE)</f>
        <v>0.4375</v>
      </c>
      <c r="V310">
        <f>VLOOKUP('full data'!$A310, Sheet11!$A$2:$AF$799, MATCH('full data'!V$1, Sheet11!$A$1:$AF$1, 0), FALSE)</f>
        <v>0.36607139999999999</v>
      </c>
      <c r="W310">
        <f>VLOOKUP('full data'!$A310, Sheet11!$A$2:$AF$799, MATCH('full data'!W$1, Sheet11!$A$1:$AF$1, 0), FALSE)</f>
        <v>0.51171880000000003</v>
      </c>
      <c r="X310" t="str">
        <f>VLOOKUP('full data'!$A310, Sheet11!$A$2:$AF$799, MATCH('full data'!X$1, Sheet11!$A$1:$AF$1, 0), FALSE)</f>
        <v>0</v>
      </c>
      <c r="Y310">
        <f>VLOOKUP('full data'!$A310, Sheet11!$A$2:$AF$799, MATCH('full data'!Y$1, Sheet11!$A$1:$AF$1, 0), FALSE)</f>
        <v>3</v>
      </c>
      <c r="Z310" t="str">
        <f>VLOOKUP('full data'!$A310, Sheet11!$A$2:$AF$799, MATCH('full data'!Z$1, Sheet11!$A$1:$AF$1, 0), FALSE)</f>
        <v>AFC West</v>
      </c>
      <c r="AA310" t="s">
        <v>891</v>
      </c>
      <c r="AB310">
        <f>VLOOKUP('full data'!$A310, Sheet11!$A$2:$AF$799, MATCH('full data'!AB$1, Sheet11!$A$1:$AF$1, 0), FALSE)</f>
        <v>0.17391304347826089</v>
      </c>
      <c r="AC310">
        <f>VLOOKUP('full data'!$A310, Sheet11!$A$2:$AF$799, MATCH('full data'!AC$1, Sheet11!$A$1:$AF$1, 0), FALSE)</f>
        <v>0.2</v>
      </c>
      <c r="AD310" t="str">
        <f>VLOOKUP('full data'!$A310, Sheet11!$A$2:$AF$799, MATCH('full data'!AD$1, Sheet11!$A$1:$AF$1, 0), FALSE)</f>
        <v>0</v>
      </c>
      <c r="AE310" t="str">
        <f>VLOOKUP('full data'!$A310, Sheet11!$A$2:$AF$799, MATCH('full data'!AE$1, Sheet11!$A$1:$AF$1, 0), FALSE)</f>
        <v>0</v>
      </c>
      <c r="AF310">
        <f>VLOOKUP('full data'!$A310, Sheet11!$A$2:$AF$799, MATCH('full data'!AF$1, Sheet11!$A$1:$AF$1, 0), FALSE)</f>
        <v>0.3125</v>
      </c>
      <c r="AG310">
        <f>VLOOKUP('full data'!$A310, Sheet11!$A$2:$AF$799, MATCH('full data'!AG$1, Sheet11!$A$1:$AF$1, 0), FALSE)</f>
        <v>0.5</v>
      </c>
      <c r="AH310" s="3">
        <f>VLOOKUP('full data'!$A310, Sheet11!$A$2:$AF$799, MATCH('full data'!AH$1, Sheet11!$A$1:$AF$1, 0), FALSE)</f>
        <v>2.540959561960026E-3</v>
      </c>
      <c r="AI310" s="2">
        <f t="shared" si="4"/>
        <v>0.25335113373500251</v>
      </c>
      <c r="AJ310" s="2">
        <f>AH310/SUMIFS($AH$2:$AH$799, $B$2:$B$799, B310)</f>
        <v>1.1050059014552026E-3</v>
      </c>
      <c r="AK310">
        <f>IF(AJ310=_xlfn.MAXIFS($AJ$2:$AJ$799, $B$2:$B$799, B310, $AA$2:$AA$799, AA310), 1, 0)</f>
        <v>0</v>
      </c>
      <c r="AL310" s="2">
        <f>AJ310-AI310</f>
        <v>-0.25224612783354733</v>
      </c>
      <c r="AM310">
        <f>IF(AK310=AE310, 1, 0)</f>
        <v>0</v>
      </c>
    </row>
    <row r="311" spans="1:39" hidden="1" x14ac:dyDescent="0.45">
      <c r="A311" t="s">
        <v>569</v>
      </c>
      <c r="B311">
        <v>2015</v>
      </c>
      <c r="C311" t="s">
        <v>50</v>
      </c>
      <c r="D311" t="str">
        <f>VLOOKUP(C311, ids!$A$2:$B$37,2,FALSE)</f>
        <v>Chicago Bears</v>
      </c>
      <c r="E311">
        <f>VLOOKUP('full data'!$A311, Sheet11!$A$2:$AF$799, MATCH('full data'!E$1, Sheet11!$A$1:$AF$1, 0), FALSE)</f>
        <v>16</v>
      </c>
      <c r="F311">
        <f>VLOOKUP('full data'!$A311, Sheet11!$A$2:$AF$799, MATCH('full data'!F$1, Sheet11!$A$1:$AF$1, 0), FALSE)</f>
        <v>0.32847132470589208</v>
      </c>
      <c r="G311">
        <f>VLOOKUP('full data'!$A311, Sheet11!$A$2:$AF$799, MATCH('full data'!G$1, Sheet11!$A$1:$AF$1, 0), FALSE)</f>
        <v>-1.715546417230269</v>
      </c>
      <c r="H311">
        <f>VLOOKUP('full data'!$A311, Sheet11!$A$2:$AF$799, MATCH('full data'!H$1, Sheet11!$A$1:$AF$1, 0), FALSE)</f>
        <v>4.7771608827629271</v>
      </c>
      <c r="I311">
        <f>VLOOKUP('full data'!$A311, Sheet11!$A$2:$AF$799, MATCH('full data'!I$1, Sheet11!$A$1:$AF$1, 0), FALSE)</f>
        <v>56.8125</v>
      </c>
      <c r="J311">
        <f>VLOOKUP('full data'!$A311, Sheet11!$A$2:$AF$799, MATCH('full data'!J$1, Sheet11!$A$1:$AF$1, 0), FALSE)</f>
        <v>0.84615384615384615</v>
      </c>
      <c r="K311">
        <f>VLOOKUP('full data'!$A311, Sheet11!$A$2:$AF$799, MATCH('full data'!K$1, Sheet11!$A$1:$AF$1, 0), FALSE)</f>
        <v>-11.4375</v>
      </c>
      <c r="L311">
        <f>VLOOKUP('full data'!$A311, Sheet11!$A$2:$AF$799, MATCH('full data'!L$1, Sheet11!$A$1:$AF$1, 0), FALSE)</f>
        <v>0.75</v>
      </c>
      <c r="M311">
        <f>VLOOKUP('full data'!$A311, Sheet11!$A$2:$AF$799, MATCH('full data'!M$1, Sheet11!$A$1:$AF$1, 0), FALSE)</f>
        <v>0.5625</v>
      </c>
      <c r="N311">
        <f>VLOOKUP('full data'!$A311, Sheet11!$A$2:$AF$799, MATCH('full data'!N$1, Sheet11!$A$1:$AF$1, 0), FALSE)</f>
        <v>0.5</v>
      </c>
      <c r="O311">
        <f>VLOOKUP('full data'!$A311, Sheet11!$A$2:$AF$799, MATCH('full data'!O$1, Sheet11!$A$1:$AF$1, 0), FALSE)</f>
        <v>14.8125</v>
      </c>
      <c r="P311">
        <f>VLOOKUP('full data'!$A311, Sheet11!$A$2:$AF$799, MATCH('full data'!P$1, Sheet11!$A$1:$AF$1, 0), FALSE)</f>
        <v>1.1875</v>
      </c>
      <c r="Q311">
        <f>VLOOKUP('full data'!$A311, Sheet11!$A$2:$AF$799, MATCH('full data'!Q$1, Sheet11!$A$1:$AF$1, 0), FALSE)</f>
        <v>1.0625</v>
      </c>
      <c r="R311">
        <f>VLOOKUP('full data'!$A311, Sheet11!$A$2:$AF$799, MATCH('full data'!R$1, Sheet11!$A$1:$AF$1, 0), FALSE)</f>
        <v>6</v>
      </c>
      <c r="S311">
        <f>VLOOKUP('full data'!$A311, Sheet11!$A$2:$AF$799, MATCH('full data'!S$1, Sheet11!$A$1:$AF$1, 0), FALSE)</f>
        <v>10</v>
      </c>
      <c r="T311">
        <f>VLOOKUP('full data'!$A311, Sheet11!$A$2:$AF$799, MATCH('full data'!T$1, Sheet11!$A$1:$AF$1, 0), FALSE)</f>
        <v>0</v>
      </c>
      <c r="U311">
        <f>VLOOKUP('full data'!$A311, Sheet11!$A$2:$AF$799, MATCH('full data'!U$1, Sheet11!$A$1:$AF$1, 0), FALSE)</f>
        <v>0.375</v>
      </c>
      <c r="V311">
        <f>VLOOKUP('full data'!$A311, Sheet11!$A$2:$AF$799, MATCH('full data'!V$1, Sheet11!$A$1:$AF$1, 0), FALSE)</f>
        <v>0.46875</v>
      </c>
      <c r="W311">
        <f>VLOOKUP('full data'!$A311, Sheet11!$A$2:$AF$799, MATCH('full data'!W$1, Sheet11!$A$1:$AF$1, 0), FALSE)</f>
        <v>0.546875</v>
      </c>
      <c r="X311" t="str">
        <f>VLOOKUP('full data'!$A311, Sheet11!$A$2:$AF$799, MATCH('full data'!X$1, Sheet11!$A$1:$AF$1, 0), FALSE)</f>
        <v>0</v>
      </c>
      <c r="Y311">
        <f>VLOOKUP('full data'!$A311, Sheet11!$A$2:$AF$799, MATCH('full data'!Y$1, Sheet11!$A$1:$AF$1, 0), FALSE)</f>
        <v>4</v>
      </c>
      <c r="Z311" t="str">
        <f>VLOOKUP('full data'!$A311, Sheet11!$A$2:$AF$799, MATCH('full data'!Z$1, Sheet11!$A$1:$AF$1, 0), FALSE)</f>
        <v>NFC North</v>
      </c>
      <c r="AA311" t="s">
        <v>892</v>
      </c>
      <c r="AB311">
        <f>VLOOKUP('full data'!$A311, Sheet11!$A$2:$AF$799, MATCH('full data'!AB$1, Sheet11!$A$1:$AF$1, 0), FALSE)</f>
        <v>0.30434782608695649</v>
      </c>
      <c r="AC311">
        <f>VLOOKUP('full data'!$A311, Sheet11!$A$2:$AF$799, MATCH('full data'!AC$1, Sheet11!$A$1:$AF$1, 0), FALSE)</f>
        <v>0.14285714285714279</v>
      </c>
      <c r="AD311" t="str">
        <f>VLOOKUP('full data'!$A311, Sheet11!$A$2:$AF$799, MATCH('full data'!AD$1, Sheet11!$A$1:$AF$1, 0), FALSE)</f>
        <v>0</v>
      </c>
      <c r="AE311" t="str">
        <f>VLOOKUP('full data'!$A311, Sheet11!$A$2:$AF$799, MATCH('full data'!AE$1, Sheet11!$A$1:$AF$1, 0), FALSE)</f>
        <v>0</v>
      </c>
      <c r="AF311">
        <f>VLOOKUP('full data'!$A311, Sheet11!$A$2:$AF$799, MATCH('full data'!AF$1, Sheet11!$A$1:$AF$1, 0), FALSE)</f>
        <v>0.4375</v>
      </c>
      <c r="AG311">
        <f>VLOOKUP('full data'!$A311, Sheet11!$A$2:$AF$799, MATCH('full data'!AG$1, Sheet11!$A$1:$AF$1, 0), FALSE)</f>
        <v>0.5</v>
      </c>
      <c r="AH311" s="3">
        <f>VLOOKUP('full data'!$A311, Sheet11!$A$2:$AF$799, MATCH('full data'!AH$1, Sheet11!$A$1:$AF$1, 0), FALSE)</f>
        <v>2.2650572060177129E-3</v>
      </c>
      <c r="AI311" s="2">
        <f t="shared" si="4"/>
        <v>0.86582531273201524</v>
      </c>
      <c r="AJ311" s="2">
        <f>AH311/SUMIFS($AH$2:$AH$799, $B$2:$B$799, B311)</f>
        <v>9.8502220076754636E-4</v>
      </c>
      <c r="AK311">
        <f>IF(AJ311=_xlfn.MAXIFS($AJ$2:$AJ$799, $B$2:$B$799, B311, $AA$2:$AA$799, AA311), 1, 0)</f>
        <v>0</v>
      </c>
      <c r="AL311" s="2">
        <f>AJ311-AI311</f>
        <v>-0.86484029053124767</v>
      </c>
      <c r="AM311">
        <f>IF(AK311=AE311, 1, 0)</f>
        <v>0</v>
      </c>
    </row>
    <row r="312" spans="1:39" hidden="1" x14ac:dyDescent="0.45">
      <c r="A312" t="s">
        <v>593</v>
      </c>
      <c r="B312">
        <v>2015</v>
      </c>
      <c r="C312" t="s">
        <v>104</v>
      </c>
      <c r="D312" t="str">
        <f>VLOOKUP(C312, ids!$A$2:$B$37,2,FALSE)</f>
        <v>Tampa Bay Buccaneers</v>
      </c>
      <c r="E312">
        <f>VLOOKUP('full data'!$A312, Sheet11!$A$2:$AF$799, MATCH('full data'!E$1, Sheet11!$A$1:$AF$1, 0), FALSE)</f>
        <v>16</v>
      </c>
      <c r="F312">
        <f>VLOOKUP('full data'!$A312, Sheet11!$A$2:$AF$799, MATCH('full data'!F$1, Sheet11!$A$1:$AF$1, 0), FALSE)</f>
        <v>3.0247383625744679</v>
      </c>
      <c r="G312">
        <f>VLOOKUP('full data'!$A312, Sheet11!$A$2:$AF$799, MATCH('full data'!G$1, Sheet11!$A$1:$AF$1, 0), FALSE)</f>
        <v>-1.821995539552449</v>
      </c>
      <c r="H312">
        <f>VLOOKUP('full data'!$A312, Sheet11!$A$2:$AF$799, MATCH('full data'!H$1, Sheet11!$A$1:$AF$1, 0), FALSE)</f>
        <v>5.7214579482849341</v>
      </c>
      <c r="I312">
        <f>VLOOKUP('full data'!$A312, Sheet11!$A$2:$AF$799, MATCH('full data'!I$1, Sheet11!$A$1:$AF$1, 0), FALSE)</f>
        <v>73.75</v>
      </c>
      <c r="J312">
        <f>VLOOKUP('full data'!$A312, Sheet11!$A$2:$AF$799, MATCH('full data'!J$1, Sheet11!$A$1:$AF$1, 0), FALSE)</f>
        <v>0.72499999999999998</v>
      </c>
      <c r="K312">
        <f>VLOOKUP('full data'!$A312, Sheet11!$A$2:$AF$799, MATCH('full data'!K$1, Sheet11!$A$1:$AF$1, 0), FALSE)</f>
        <v>-11.875</v>
      </c>
      <c r="L312">
        <f>VLOOKUP('full data'!$A312, Sheet11!$A$2:$AF$799, MATCH('full data'!L$1, Sheet11!$A$1:$AF$1, 0), FALSE)</f>
        <v>0.9375</v>
      </c>
      <c r="M312">
        <f>VLOOKUP('full data'!$A312, Sheet11!$A$2:$AF$799, MATCH('full data'!M$1, Sheet11!$A$1:$AF$1, 0), FALSE)</f>
        <v>0.75</v>
      </c>
      <c r="N312">
        <f>VLOOKUP('full data'!$A312, Sheet11!$A$2:$AF$799, MATCH('full data'!N$1, Sheet11!$A$1:$AF$1, 0), FALSE)</f>
        <v>0.6875</v>
      </c>
      <c r="O312">
        <f>VLOOKUP('full data'!$A312, Sheet11!$A$2:$AF$799, MATCH('full data'!O$1, Sheet11!$A$1:$AF$1, 0), FALSE)</f>
        <v>14.5</v>
      </c>
      <c r="P312">
        <f>VLOOKUP('full data'!$A312, Sheet11!$A$2:$AF$799, MATCH('full data'!P$1, Sheet11!$A$1:$AF$1, 0), FALSE)</f>
        <v>1.375</v>
      </c>
      <c r="Q312">
        <f>VLOOKUP('full data'!$A312, Sheet11!$A$2:$AF$799, MATCH('full data'!Q$1, Sheet11!$A$1:$AF$1, 0), FALSE)</f>
        <v>1.4375</v>
      </c>
      <c r="R312">
        <f>VLOOKUP('full data'!$A312, Sheet11!$A$2:$AF$799, MATCH('full data'!R$1, Sheet11!$A$1:$AF$1, 0), FALSE)</f>
        <v>6</v>
      </c>
      <c r="S312">
        <f>VLOOKUP('full data'!$A312, Sheet11!$A$2:$AF$799, MATCH('full data'!S$1, Sheet11!$A$1:$AF$1, 0), FALSE)</f>
        <v>10</v>
      </c>
      <c r="T312">
        <f>VLOOKUP('full data'!$A312, Sheet11!$A$2:$AF$799, MATCH('full data'!T$1, Sheet11!$A$1:$AF$1, 0), FALSE)</f>
        <v>0</v>
      </c>
      <c r="U312">
        <f>VLOOKUP('full data'!$A312, Sheet11!$A$2:$AF$799, MATCH('full data'!U$1, Sheet11!$A$1:$AF$1, 0), FALSE)</f>
        <v>0.375</v>
      </c>
      <c r="V312">
        <f>VLOOKUP('full data'!$A312, Sheet11!$A$2:$AF$799, MATCH('full data'!V$1, Sheet11!$A$1:$AF$1, 0), FALSE)</f>
        <v>0.40625</v>
      </c>
      <c r="W312">
        <f>VLOOKUP('full data'!$A312, Sheet11!$A$2:$AF$799, MATCH('full data'!W$1, Sheet11!$A$1:$AF$1, 0), FALSE)</f>
        <v>0.484375</v>
      </c>
      <c r="X312" t="str">
        <f>VLOOKUP('full data'!$A312, Sheet11!$A$2:$AF$799, MATCH('full data'!X$1, Sheet11!$A$1:$AF$1, 0), FALSE)</f>
        <v>0</v>
      </c>
      <c r="Y312">
        <f>VLOOKUP('full data'!$A312, Sheet11!$A$2:$AF$799, MATCH('full data'!Y$1, Sheet11!$A$1:$AF$1, 0), FALSE)</f>
        <v>4</v>
      </c>
      <c r="Z312" t="str">
        <f>VLOOKUP('full data'!$A312, Sheet11!$A$2:$AF$799, MATCH('full data'!Z$1, Sheet11!$A$1:$AF$1, 0), FALSE)</f>
        <v>NFC South</v>
      </c>
      <c r="AA312" t="s">
        <v>892</v>
      </c>
      <c r="AB312">
        <f>VLOOKUP('full data'!$A312, Sheet11!$A$2:$AF$799, MATCH('full data'!AB$1, Sheet11!$A$1:$AF$1, 0), FALSE)</f>
        <v>0.3</v>
      </c>
      <c r="AC312">
        <f>VLOOKUP('full data'!$A312, Sheet11!$A$2:$AF$799, MATCH('full data'!AC$1, Sheet11!$A$1:$AF$1, 0), FALSE)</f>
        <v>0.25</v>
      </c>
      <c r="AD312" t="str">
        <f>VLOOKUP('full data'!$A312, Sheet11!$A$2:$AF$799, MATCH('full data'!AD$1, Sheet11!$A$1:$AF$1, 0), FALSE)</f>
        <v>0</v>
      </c>
      <c r="AE312" t="str">
        <f>VLOOKUP('full data'!$A312, Sheet11!$A$2:$AF$799, MATCH('full data'!AE$1, Sheet11!$A$1:$AF$1, 0), FALSE)</f>
        <v>0</v>
      </c>
      <c r="AF312">
        <f>VLOOKUP('full data'!$A312, Sheet11!$A$2:$AF$799, MATCH('full data'!AF$1, Sheet11!$A$1:$AF$1, 0), FALSE)</f>
        <v>0.4375</v>
      </c>
      <c r="AG312">
        <f>VLOOKUP('full data'!$A312, Sheet11!$A$2:$AF$799, MATCH('full data'!AG$1, Sheet11!$A$1:$AF$1, 0), FALSE)</f>
        <v>0.5</v>
      </c>
      <c r="AH312" s="3">
        <f>VLOOKUP('full data'!$A312, Sheet11!$A$2:$AF$799, MATCH('full data'!AH$1, Sheet11!$A$1:$AF$1, 0), FALSE)</f>
        <v>2.2181134080462208E-3</v>
      </c>
      <c r="AI312" s="2">
        <f t="shared" si="4"/>
        <v>0.86582531273201524</v>
      </c>
      <c r="AJ312" s="2">
        <f>AH312/SUMIFS($AH$2:$AH$799, $B$2:$B$799, B312)</f>
        <v>9.6460740370749162E-4</v>
      </c>
      <c r="AK312">
        <f>IF(AJ312=_xlfn.MAXIFS($AJ$2:$AJ$799, $B$2:$B$799, B312, $AA$2:$AA$799, AA312), 1, 0)</f>
        <v>0</v>
      </c>
      <c r="AL312" s="2">
        <f>AJ312-AI312</f>
        <v>-0.86486070532830772</v>
      </c>
      <c r="AM312">
        <f>IF(AK312=AE312, 1, 0)</f>
        <v>0</v>
      </c>
    </row>
    <row r="313" spans="1:39" hidden="1" x14ac:dyDescent="0.45">
      <c r="A313" t="s">
        <v>592</v>
      </c>
      <c r="B313">
        <v>2015</v>
      </c>
      <c r="C313" t="s">
        <v>100</v>
      </c>
      <c r="D313" t="str">
        <f>VLOOKUP(C313, ids!$A$2:$B$37,2,FALSE)</f>
        <v>San Francisco 49ers</v>
      </c>
      <c r="E313">
        <f>VLOOKUP('full data'!$A313, Sheet11!$A$2:$AF$799, MATCH('full data'!E$1, Sheet11!$A$1:$AF$1, 0), FALSE)</f>
        <v>16</v>
      </c>
      <c r="F313">
        <f>VLOOKUP('full data'!$A313, Sheet11!$A$2:$AF$799, MATCH('full data'!F$1, Sheet11!$A$1:$AF$1, 0), FALSE)</f>
        <v>-3.6341809913598411</v>
      </c>
      <c r="G313">
        <f>VLOOKUP('full data'!$A313, Sheet11!$A$2:$AF$799, MATCH('full data'!G$1, Sheet11!$A$1:$AF$1, 0), FALSE)</f>
        <v>-1.362938134644192</v>
      </c>
      <c r="H313">
        <f>VLOOKUP('full data'!$A313, Sheet11!$A$2:$AF$799, MATCH('full data'!H$1, Sheet11!$A$1:$AF$1, 0), FALSE)</f>
        <v>0.89264698573179524</v>
      </c>
      <c r="I313">
        <f>VLOOKUP('full data'!$A313, Sheet11!$A$2:$AF$799, MATCH('full data'!I$1, Sheet11!$A$1:$AF$1, 0), FALSE)</f>
        <v>51.4375</v>
      </c>
      <c r="J313">
        <f>VLOOKUP('full data'!$A313, Sheet11!$A$2:$AF$799, MATCH('full data'!J$1, Sheet11!$A$1:$AF$1, 0), FALSE)</f>
        <v>0.88888888888888884</v>
      </c>
      <c r="K313">
        <f>VLOOKUP('full data'!$A313, Sheet11!$A$2:$AF$799, MATCH('full data'!K$1, Sheet11!$A$1:$AF$1, 0), FALSE)</f>
        <v>-20.625</v>
      </c>
      <c r="L313">
        <f>VLOOKUP('full data'!$A313, Sheet11!$A$2:$AF$799, MATCH('full data'!L$1, Sheet11!$A$1:$AF$1, 0), FALSE)</f>
        <v>0.75</v>
      </c>
      <c r="M313">
        <f>VLOOKUP('full data'!$A313, Sheet11!$A$2:$AF$799, MATCH('full data'!M$1, Sheet11!$A$1:$AF$1, 0), FALSE)</f>
        <v>0.1875</v>
      </c>
      <c r="N313">
        <f>VLOOKUP('full data'!$A313, Sheet11!$A$2:$AF$799, MATCH('full data'!N$1, Sheet11!$A$1:$AF$1, 0), FALSE)</f>
        <v>0.5625</v>
      </c>
      <c r="O313">
        <f>VLOOKUP('full data'!$A313, Sheet11!$A$2:$AF$799, MATCH('full data'!O$1, Sheet11!$A$1:$AF$1, 0), FALSE)</f>
        <v>12.25</v>
      </c>
      <c r="P313">
        <f>VLOOKUP('full data'!$A313, Sheet11!$A$2:$AF$799, MATCH('full data'!P$1, Sheet11!$A$1:$AF$1, 0), FALSE)</f>
        <v>0.875</v>
      </c>
      <c r="Q313">
        <f>VLOOKUP('full data'!$A313, Sheet11!$A$2:$AF$799, MATCH('full data'!Q$1, Sheet11!$A$1:$AF$1, 0), FALSE)</f>
        <v>0.75</v>
      </c>
      <c r="R313">
        <f>VLOOKUP('full data'!$A313, Sheet11!$A$2:$AF$799, MATCH('full data'!R$1, Sheet11!$A$1:$AF$1, 0), FALSE)</f>
        <v>5</v>
      </c>
      <c r="S313">
        <f>VLOOKUP('full data'!$A313, Sheet11!$A$2:$AF$799, MATCH('full data'!S$1, Sheet11!$A$1:$AF$1, 0), FALSE)</f>
        <v>11</v>
      </c>
      <c r="T313">
        <f>VLOOKUP('full data'!$A313, Sheet11!$A$2:$AF$799, MATCH('full data'!T$1, Sheet11!$A$1:$AF$1, 0), FALSE)</f>
        <v>0</v>
      </c>
      <c r="U313">
        <f>VLOOKUP('full data'!$A313, Sheet11!$A$2:$AF$799, MATCH('full data'!U$1, Sheet11!$A$1:$AF$1, 0), FALSE)</f>
        <v>0.3125</v>
      </c>
      <c r="V313">
        <f>VLOOKUP('full data'!$A313, Sheet11!$A$2:$AF$799, MATCH('full data'!V$1, Sheet11!$A$1:$AF$1, 0), FALSE)</f>
        <v>0.46250000000000002</v>
      </c>
      <c r="W313">
        <f>VLOOKUP('full data'!$A313, Sheet11!$A$2:$AF$799, MATCH('full data'!W$1, Sheet11!$A$1:$AF$1, 0), FALSE)</f>
        <v>0.5390625</v>
      </c>
      <c r="X313" t="str">
        <f>VLOOKUP('full data'!$A313, Sheet11!$A$2:$AF$799, MATCH('full data'!X$1, Sheet11!$A$1:$AF$1, 0), FALSE)</f>
        <v>0</v>
      </c>
      <c r="Y313">
        <f>VLOOKUP('full data'!$A313, Sheet11!$A$2:$AF$799, MATCH('full data'!Y$1, Sheet11!$A$1:$AF$1, 0), FALSE)</f>
        <v>4</v>
      </c>
      <c r="Z313" t="str">
        <f>VLOOKUP('full data'!$A313, Sheet11!$A$2:$AF$799, MATCH('full data'!Z$1, Sheet11!$A$1:$AF$1, 0), FALSE)</f>
        <v>NFC West</v>
      </c>
      <c r="AA313" t="s">
        <v>892</v>
      </c>
      <c r="AB313">
        <f>VLOOKUP('full data'!$A313, Sheet11!$A$2:$AF$799, MATCH('full data'!AB$1, Sheet11!$A$1:$AF$1, 0), FALSE)</f>
        <v>0.3125</v>
      </c>
      <c r="AC313">
        <f>VLOOKUP('full data'!$A313, Sheet11!$A$2:$AF$799, MATCH('full data'!AC$1, Sheet11!$A$1:$AF$1, 0), FALSE)</f>
        <v>9.375E-2</v>
      </c>
      <c r="AD313" t="str">
        <f>VLOOKUP('full data'!$A313, Sheet11!$A$2:$AF$799, MATCH('full data'!AD$1, Sheet11!$A$1:$AF$1, 0), FALSE)</f>
        <v>0</v>
      </c>
      <c r="AE313" t="str">
        <f>VLOOKUP('full data'!$A313, Sheet11!$A$2:$AF$799, MATCH('full data'!AE$1, Sheet11!$A$1:$AF$1, 0), FALSE)</f>
        <v>0</v>
      </c>
      <c r="AF313">
        <f>VLOOKUP('full data'!$A313, Sheet11!$A$2:$AF$799, MATCH('full data'!AF$1, Sheet11!$A$1:$AF$1, 0), FALSE)</f>
        <v>0.125</v>
      </c>
      <c r="AG313">
        <f>VLOOKUP('full data'!$A313, Sheet11!$A$2:$AF$799, MATCH('full data'!AG$1, Sheet11!$A$1:$AF$1, 0), FALSE)</f>
        <v>0.5</v>
      </c>
      <c r="AH313" s="3">
        <f>VLOOKUP('full data'!$A313, Sheet11!$A$2:$AF$799, MATCH('full data'!AH$1, Sheet11!$A$1:$AF$1, 0), FALSE)</f>
        <v>1.6777408522104919E-3</v>
      </c>
      <c r="AI313" s="2">
        <f t="shared" si="4"/>
        <v>0.86582531273201524</v>
      </c>
      <c r="AJ313" s="2">
        <f>AH313/SUMIFS($AH$2:$AH$799, $B$2:$B$799, B313)</f>
        <v>7.2961158869250828E-4</v>
      </c>
      <c r="AK313">
        <f>IF(AJ313=_xlfn.MAXIFS($AJ$2:$AJ$799, $B$2:$B$799, B313, $AA$2:$AA$799, AA313), 1, 0)</f>
        <v>0</v>
      </c>
      <c r="AL313" s="2">
        <f>AJ313-AI313</f>
        <v>-0.86509570114332268</v>
      </c>
      <c r="AM313">
        <f>IF(AK313=AE313, 1, 0)</f>
        <v>0</v>
      </c>
    </row>
    <row r="314" spans="1:39" hidden="1" x14ac:dyDescent="0.45">
      <c r="A314" t="s">
        <v>580</v>
      </c>
      <c r="B314">
        <v>2015</v>
      </c>
      <c r="C314" t="s">
        <v>192</v>
      </c>
      <c r="D314" t="str">
        <f>VLOOKUP(C314, ids!$A$2:$B$37,2,FALSE)</f>
        <v>Los Angeles Rams</v>
      </c>
      <c r="E314">
        <f>VLOOKUP('full data'!$A314, Sheet11!$A$2:$AF$799, MATCH('full data'!E$1, Sheet11!$A$1:$AF$1, 0), FALSE)</f>
        <v>16</v>
      </c>
      <c r="F314">
        <f>VLOOKUP('full data'!$A314, Sheet11!$A$2:$AF$799, MATCH('full data'!F$1, Sheet11!$A$1:$AF$1, 0), FALSE)</f>
        <v>-5.266578763425418</v>
      </c>
      <c r="G314">
        <f>VLOOKUP('full data'!$A314, Sheet11!$A$2:$AF$799, MATCH('full data'!G$1, Sheet11!$A$1:$AF$1, 0), FALSE)</f>
        <v>-3.6589062526808558</v>
      </c>
      <c r="H314">
        <f>VLOOKUP('full data'!$A314, Sheet11!$A$2:$AF$799, MATCH('full data'!H$1, Sheet11!$A$1:$AF$1, 0), FALSE)</f>
        <v>-3.29253966363127</v>
      </c>
      <c r="I314">
        <f>VLOOKUP('full data'!$A314, Sheet11!$A$2:$AF$799, MATCH('full data'!I$1, Sheet11!$A$1:$AF$1, 0), FALSE)</f>
        <v>62.9375</v>
      </c>
      <c r="J314">
        <f>VLOOKUP('full data'!$A314, Sheet11!$A$2:$AF$799, MATCH('full data'!J$1, Sheet11!$A$1:$AF$1, 0), FALSE)</f>
        <v>0.67741935483870963</v>
      </c>
      <c r="K314">
        <f>VLOOKUP('full data'!$A314, Sheet11!$A$2:$AF$799, MATCH('full data'!K$1, Sheet11!$A$1:$AF$1, 0), FALSE)</f>
        <v>-7.875</v>
      </c>
      <c r="L314">
        <f>VLOOKUP('full data'!$A314, Sheet11!$A$2:$AF$799, MATCH('full data'!L$1, Sheet11!$A$1:$AF$1, 0), FALSE)</f>
        <v>0.6875</v>
      </c>
      <c r="M314">
        <f>VLOOKUP('full data'!$A314, Sheet11!$A$2:$AF$799, MATCH('full data'!M$1, Sheet11!$A$1:$AF$1, 0), FALSE)</f>
        <v>0.8125</v>
      </c>
      <c r="N314">
        <f>VLOOKUP('full data'!$A314, Sheet11!$A$2:$AF$799, MATCH('full data'!N$1, Sheet11!$A$1:$AF$1, 0), FALSE)</f>
        <v>0.8125</v>
      </c>
      <c r="O314">
        <f>VLOOKUP('full data'!$A314, Sheet11!$A$2:$AF$799, MATCH('full data'!O$1, Sheet11!$A$1:$AF$1, 0), FALSE)</f>
        <v>14.75</v>
      </c>
      <c r="P314">
        <f>VLOOKUP('full data'!$A314, Sheet11!$A$2:$AF$799, MATCH('full data'!P$1, Sheet11!$A$1:$AF$1, 0), FALSE)</f>
        <v>1.125</v>
      </c>
      <c r="Q314">
        <f>VLOOKUP('full data'!$A314, Sheet11!$A$2:$AF$799, MATCH('full data'!Q$1, Sheet11!$A$1:$AF$1, 0), FALSE)</f>
        <v>1.625</v>
      </c>
      <c r="R314">
        <f>VLOOKUP('full data'!$A314, Sheet11!$A$2:$AF$799, MATCH('full data'!R$1, Sheet11!$A$1:$AF$1, 0), FALSE)</f>
        <v>7</v>
      </c>
      <c r="S314">
        <f>VLOOKUP('full data'!$A314, Sheet11!$A$2:$AF$799, MATCH('full data'!S$1, Sheet11!$A$1:$AF$1, 0), FALSE)</f>
        <v>9</v>
      </c>
      <c r="T314">
        <f>VLOOKUP('full data'!$A314, Sheet11!$A$2:$AF$799, MATCH('full data'!T$1, Sheet11!$A$1:$AF$1, 0), FALSE)</f>
        <v>0</v>
      </c>
      <c r="U314">
        <f>VLOOKUP('full data'!$A314, Sheet11!$A$2:$AF$799, MATCH('full data'!U$1, Sheet11!$A$1:$AF$1, 0), FALSE)</f>
        <v>0.4375</v>
      </c>
      <c r="V314">
        <f>VLOOKUP('full data'!$A314, Sheet11!$A$2:$AF$799, MATCH('full data'!V$1, Sheet11!$A$1:$AF$1, 0), FALSE)</f>
        <v>0.48214289999999999</v>
      </c>
      <c r="W314">
        <f>VLOOKUP('full data'!$A314, Sheet11!$A$2:$AF$799, MATCH('full data'!W$1, Sheet11!$A$1:$AF$1, 0), FALSE)</f>
        <v>0.52734380000000003</v>
      </c>
      <c r="X314" t="str">
        <f>VLOOKUP('full data'!$A314, Sheet11!$A$2:$AF$799, MATCH('full data'!X$1, Sheet11!$A$1:$AF$1, 0), FALSE)</f>
        <v>0</v>
      </c>
      <c r="Y314">
        <f>VLOOKUP('full data'!$A314, Sheet11!$A$2:$AF$799, MATCH('full data'!Y$1, Sheet11!$A$1:$AF$1, 0), FALSE)</f>
        <v>3</v>
      </c>
      <c r="Z314" t="str">
        <f>VLOOKUP('full data'!$A314, Sheet11!$A$2:$AF$799, MATCH('full data'!Z$1, Sheet11!$A$1:$AF$1, 0), FALSE)</f>
        <v>NFC West</v>
      </c>
      <c r="AA314" t="s">
        <v>892</v>
      </c>
      <c r="AB314">
        <f>VLOOKUP('full data'!$A314, Sheet11!$A$2:$AF$799, MATCH('full data'!AB$1, Sheet11!$A$1:$AF$1, 0), FALSE)</f>
        <v>0.15094339622641509</v>
      </c>
      <c r="AC314">
        <f>VLOOKUP('full data'!$A314, Sheet11!$A$2:$AF$799, MATCH('full data'!AC$1, Sheet11!$A$1:$AF$1, 0), FALSE)</f>
        <v>0.33898305084745761</v>
      </c>
      <c r="AD314" t="str">
        <f>VLOOKUP('full data'!$A314, Sheet11!$A$2:$AF$799, MATCH('full data'!AD$1, Sheet11!$A$1:$AF$1, 0), FALSE)</f>
        <v>0</v>
      </c>
      <c r="AE314" t="str">
        <f>VLOOKUP('full data'!$A314, Sheet11!$A$2:$AF$799, MATCH('full data'!AE$1, Sheet11!$A$1:$AF$1, 0), FALSE)</f>
        <v>0</v>
      </c>
      <c r="AF314">
        <f>VLOOKUP('full data'!$A314, Sheet11!$A$2:$AF$799, MATCH('full data'!AF$1, Sheet11!$A$1:$AF$1, 0), FALSE)</f>
        <v>0.4375</v>
      </c>
      <c r="AG314">
        <f>VLOOKUP('full data'!$A314, Sheet11!$A$2:$AF$799, MATCH('full data'!AG$1, Sheet11!$A$1:$AF$1, 0), FALSE)</f>
        <v>0.5</v>
      </c>
      <c r="AH314" s="3">
        <f>VLOOKUP('full data'!$A314, Sheet11!$A$2:$AF$799, MATCH('full data'!AH$1, Sheet11!$A$1:$AF$1, 0), FALSE)</f>
        <v>1.3708456720471929E-3</v>
      </c>
      <c r="AI314" s="2">
        <f t="shared" si="4"/>
        <v>0.86582531273201524</v>
      </c>
      <c r="AJ314" s="2">
        <f>AH314/SUMIFS($AH$2:$AH$799, $B$2:$B$799, B314)</f>
        <v>5.9614980902254202E-4</v>
      </c>
      <c r="AK314">
        <f>IF(AJ314=_xlfn.MAXIFS($AJ$2:$AJ$799, $B$2:$B$799, B314, $AA$2:$AA$799, AA314), 1, 0)</f>
        <v>0</v>
      </c>
      <c r="AL314" s="2">
        <f>AJ314-AI314</f>
        <v>-0.86522916292299268</v>
      </c>
      <c r="AM314">
        <f>IF(AK314=AE314, 1, 0)</f>
        <v>0</v>
      </c>
    </row>
    <row r="315" spans="1:39" hidden="1" x14ac:dyDescent="0.45">
      <c r="A315" t="s">
        <v>566</v>
      </c>
      <c r="B315">
        <v>2015</v>
      </c>
      <c r="C315" t="s">
        <v>40</v>
      </c>
      <c r="D315" t="str">
        <f>VLOOKUP(C315, ids!$A$2:$B$37,2,FALSE)</f>
        <v>Baltimore Ravens</v>
      </c>
      <c r="E315">
        <f>VLOOKUP('full data'!$A315, Sheet11!$A$2:$AF$799, MATCH('full data'!E$1, Sheet11!$A$1:$AF$1, 0), FALSE)</f>
        <v>16</v>
      </c>
      <c r="F315">
        <f>VLOOKUP('full data'!$A315, Sheet11!$A$2:$AF$799, MATCH('full data'!F$1, Sheet11!$A$1:$AF$1, 0), FALSE)</f>
        <v>-1.1655160867761529</v>
      </c>
      <c r="G315">
        <f>VLOOKUP('full data'!$A315, Sheet11!$A$2:$AF$799, MATCH('full data'!G$1, Sheet11!$A$1:$AF$1, 0), FALSE)</f>
        <v>-3.4289091994576402</v>
      </c>
      <c r="H315">
        <f>VLOOKUP('full data'!$A315, Sheet11!$A$2:$AF$799, MATCH('full data'!H$1, Sheet11!$A$1:$AF$1, 0), FALSE)</f>
        <v>1.7738099857579339</v>
      </c>
      <c r="I315">
        <f>VLOOKUP('full data'!$A315, Sheet11!$A$2:$AF$799, MATCH('full data'!I$1, Sheet11!$A$1:$AF$1, 0), FALSE)</f>
        <v>72.0625</v>
      </c>
      <c r="J315">
        <f>VLOOKUP('full data'!$A315, Sheet11!$A$2:$AF$799, MATCH('full data'!J$1, Sheet11!$A$1:$AF$1, 0), FALSE)</f>
        <v>0.82499999999999996</v>
      </c>
      <c r="K315">
        <f>VLOOKUP('full data'!$A315, Sheet11!$A$2:$AF$799, MATCH('full data'!K$1, Sheet11!$A$1:$AF$1, 0), FALSE)</f>
        <v>-11.125</v>
      </c>
      <c r="L315">
        <f>VLOOKUP('full data'!$A315, Sheet11!$A$2:$AF$799, MATCH('full data'!L$1, Sheet11!$A$1:$AF$1, 0), FALSE)</f>
        <v>1.3125</v>
      </c>
      <c r="M315">
        <f>VLOOKUP('full data'!$A315, Sheet11!$A$2:$AF$799, MATCH('full data'!M$1, Sheet11!$A$1:$AF$1, 0), FALSE)</f>
        <v>0.5</v>
      </c>
      <c r="N315">
        <f>VLOOKUP('full data'!$A315, Sheet11!$A$2:$AF$799, MATCH('full data'!N$1, Sheet11!$A$1:$AF$1, 0), FALSE)</f>
        <v>0.375</v>
      </c>
      <c r="O315">
        <f>VLOOKUP('full data'!$A315, Sheet11!$A$2:$AF$799, MATCH('full data'!O$1, Sheet11!$A$1:$AF$1, 0), FALSE)</f>
        <v>13.75</v>
      </c>
      <c r="P315">
        <f>VLOOKUP('full data'!$A315, Sheet11!$A$2:$AF$799, MATCH('full data'!P$1, Sheet11!$A$1:$AF$1, 0), FALSE)</f>
        <v>1.5625</v>
      </c>
      <c r="Q315">
        <f>VLOOKUP('full data'!$A315, Sheet11!$A$2:$AF$799, MATCH('full data'!Q$1, Sheet11!$A$1:$AF$1, 0), FALSE)</f>
        <v>0.875</v>
      </c>
      <c r="R315">
        <f>VLOOKUP('full data'!$A315, Sheet11!$A$2:$AF$799, MATCH('full data'!R$1, Sheet11!$A$1:$AF$1, 0), FALSE)</f>
        <v>5</v>
      </c>
      <c r="S315">
        <f>VLOOKUP('full data'!$A315, Sheet11!$A$2:$AF$799, MATCH('full data'!S$1, Sheet11!$A$1:$AF$1, 0), FALSE)</f>
        <v>11</v>
      </c>
      <c r="T315">
        <f>VLOOKUP('full data'!$A315, Sheet11!$A$2:$AF$799, MATCH('full data'!T$1, Sheet11!$A$1:$AF$1, 0), FALSE)</f>
        <v>0</v>
      </c>
      <c r="U315">
        <f>VLOOKUP('full data'!$A315, Sheet11!$A$2:$AF$799, MATCH('full data'!U$1, Sheet11!$A$1:$AF$1, 0), FALSE)</f>
        <v>0.3125</v>
      </c>
      <c r="V315">
        <f>VLOOKUP('full data'!$A315, Sheet11!$A$2:$AF$799, MATCH('full data'!V$1, Sheet11!$A$1:$AF$1, 0), FALSE)</f>
        <v>0.42499999999999999</v>
      </c>
      <c r="W315">
        <f>VLOOKUP('full data'!$A315, Sheet11!$A$2:$AF$799, MATCH('full data'!W$1, Sheet11!$A$1:$AF$1, 0), FALSE)</f>
        <v>0.5078125</v>
      </c>
      <c r="X315" t="str">
        <f>VLOOKUP('full data'!$A315, Sheet11!$A$2:$AF$799, MATCH('full data'!X$1, Sheet11!$A$1:$AF$1, 0), FALSE)</f>
        <v>0</v>
      </c>
      <c r="Y315">
        <f>VLOOKUP('full data'!$A315, Sheet11!$A$2:$AF$799, MATCH('full data'!Y$1, Sheet11!$A$1:$AF$1, 0), FALSE)</f>
        <v>3</v>
      </c>
      <c r="Z315" t="str">
        <f>VLOOKUP('full data'!$A315, Sheet11!$A$2:$AF$799, MATCH('full data'!Z$1, Sheet11!$A$1:$AF$1, 0), FALSE)</f>
        <v>AFC North</v>
      </c>
      <c r="AA315" t="s">
        <v>891</v>
      </c>
      <c r="AB315">
        <f>VLOOKUP('full data'!$A315, Sheet11!$A$2:$AF$799, MATCH('full data'!AB$1, Sheet11!$A$1:$AF$1, 0), FALSE)</f>
        <v>0.36363636363636359</v>
      </c>
      <c r="AC315">
        <f>VLOOKUP('full data'!$A315, Sheet11!$A$2:$AF$799, MATCH('full data'!AC$1, Sheet11!$A$1:$AF$1, 0), FALSE)</f>
        <v>0</v>
      </c>
      <c r="AD315" t="str">
        <f>VLOOKUP('full data'!$A315, Sheet11!$A$2:$AF$799, MATCH('full data'!AD$1, Sheet11!$A$1:$AF$1, 0), FALSE)</f>
        <v>0</v>
      </c>
      <c r="AE315" t="str">
        <f>VLOOKUP('full data'!$A315, Sheet11!$A$2:$AF$799, MATCH('full data'!AE$1, Sheet11!$A$1:$AF$1, 0), FALSE)</f>
        <v>0</v>
      </c>
      <c r="AF315">
        <f>VLOOKUP('full data'!$A315, Sheet11!$A$2:$AF$799, MATCH('full data'!AF$1, Sheet11!$A$1:$AF$1, 0), FALSE)</f>
        <v>0.25</v>
      </c>
      <c r="AG315">
        <f>VLOOKUP('full data'!$A315, Sheet11!$A$2:$AF$799, MATCH('full data'!AG$1, Sheet11!$A$1:$AF$1, 0), FALSE)</f>
        <v>0.5</v>
      </c>
      <c r="AH315" s="3">
        <f>VLOOKUP('full data'!$A315, Sheet11!$A$2:$AF$799, MATCH('full data'!AH$1, Sheet11!$A$1:$AF$1, 0), FALSE)</f>
        <v>1.339055997237584E-3</v>
      </c>
      <c r="AI315" s="2">
        <f t="shared" si="4"/>
        <v>0.25335113373500251</v>
      </c>
      <c r="AJ315" s="2">
        <f>AH315/SUMIFS($AH$2:$AH$799, $B$2:$B$799, B315)</f>
        <v>5.8232519772378403E-4</v>
      </c>
      <c r="AK315">
        <f>IF(AJ315=_xlfn.MAXIFS($AJ$2:$AJ$799, $B$2:$B$799, B315, $AA$2:$AA$799, AA315), 1, 0)</f>
        <v>0</v>
      </c>
      <c r="AL315" s="2">
        <f>AJ315-AI315</f>
        <v>-0.25276880853727873</v>
      </c>
      <c r="AM315">
        <f>IF(AK315=AE315, 1, 0)</f>
        <v>0</v>
      </c>
    </row>
    <row r="316" spans="1:39" hidden="1" x14ac:dyDescent="0.45">
      <c r="A316" t="s">
        <v>578</v>
      </c>
      <c r="B316">
        <v>2015</v>
      </c>
      <c r="C316" t="s">
        <v>72</v>
      </c>
      <c r="D316" t="str">
        <f>VLOOKUP(C316, ids!$A$2:$B$37,2,FALSE)</f>
        <v>Jacksonville Jaguars</v>
      </c>
      <c r="E316">
        <f>VLOOKUP('full data'!$A316, Sheet11!$A$2:$AF$799, MATCH('full data'!E$1, Sheet11!$A$1:$AF$1, 0), FALSE)</f>
        <v>16</v>
      </c>
      <c r="F316">
        <f>VLOOKUP('full data'!$A316, Sheet11!$A$2:$AF$799, MATCH('full data'!F$1, Sheet11!$A$1:$AF$1, 0), FALSE)</f>
        <v>0.1354596458478638</v>
      </c>
      <c r="G316">
        <f>VLOOKUP('full data'!$A316, Sheet11!$A$2:$AF$799, MATCH('full data'!G$1, Sheet11!$A$1:$AF$1, 0), FALSE)</f>
        <v>-4.0550568308868096</v>
      </c>
      <c r="H316">
        <f>VLOOKUP('full data'!$A316, Sheet11!$A$2:$AF$799, MATCH('full data'!H$1, Sheet11!$A$1:$AF$1, 0), FALSE)</f>
        <v>5.7311083413053154</v>
      </c>
      <c r="I316">
        <f>VLOOKUP('full data'!$A316, Sheet11!$A$2:$AF$799, MATCH('full data'!I$1, Sheet11!$A$1:$AF$1, 0), FALSE)</f>
        <v>55</v>
      </c>
      <c r="J316">
        <f>VLOOKUP('full data'!$A316, Sheet11!$A$2:$AF$799, MATCH('full data'!J$1, Sheet11!$A$1:$AF$1, 0), FALSE)</f>
        <v>0.8666666666666667</v>
      </c>
      <c r="K316">
        <f>VLOOKUP('full data'!$A316, Sheet11!$A$2:$AF$799, MATCH('full data'!K$1, Sheet11!$A$1:$AF$1, 0), FALSE)</f>
        <v>-20</v>
      </c>
      <c r="L316">
        <f>VLOOKUP('full data'!$A316, Sheet11!$A$2:$AF$799, MATCH('full data'!L$1, Sheet11!$A$1:$AF$1, 0), FALSE)</f>
        <v>1.125</v>
      </c>
      <c r="M316">
        <f>VLOOKUP('full data'!$A316, Sheet11!$A$2:$AF$799, MATCH('full data'!M$1, Sheet11!$A$1:$AF$1, 0), FALSE)</f>
        <v>0.5625</v>
      </c>
      <c r="N316">
        <f>VLOOKUP('full data'!$A316, Sheet11!$A$2:$AF$799, MATCH('full data'!N$1, Sheet11!$A$1:$AF$1, 0), FALSE)</f>
        <v>0.5625</v>
      </c>
      <c r="O316">
        <f>VLOOKUP('full data'!$A316, Sheet11!$A$2:$AF$799, MATCH('full data'!O$1, Sheet11!$A$1:$AF$1, 0), FALSE)</f>
        <v>14.8125</v>
      </c>
      <c r="P316">
        <f>VLOOKUP('full data'!$A316, Sheet11!$A$2:$AF$799, MATCH('full data'!P$1, Sheet11!$A$1:$AF$1, 0), FALSE)</f>
        <v>1.5625</v>
      </c>
      <c r="Q316">
        <f>VLOOKUP('full data'!$A316, Sheet11!$A$2:$AF$799, MATCH('full data'!Q$1, Sheet11!$A$1:$AF$1, 0), FALSE)</f>
        <v>1.125</v>
      </c>
      <c r="R316">
        <f>VLOOKUP('full data'!$A316, Sheet11!$A$2:$AF$799, MATCH('full data'!R$1, Sheet11!$A$1:$AF$1, 0), FALSE)</f>
        <v>5</v>
      </c>
      <c r="S316">
        <f>VLOOKUP('full data'!$A316, Sheet11!$A$2:$AF$799, MATCH('full data'!S$1, Sheet11!$A$1:$AF$1, 0), FALSE)</f>
        <v>11</v>
      </c>
      <c r="T316">
        <f>VLOOKUP('full data'!$A316, Sheet11!$A$2:$AF$799, MATCH('full data'!T$1, Sheet11!$A$1:$AF$1, 0), FALSE)</f>
        <v>0</v>
      </c>
      <c r="U316">
        <f>VLOOKUP('full data'!$A316, Sheet11!$A$2:$AF$799, MATCH('full data'!U$1, Sheet11!$A$1:$AF$1, 0), FALSE)</f>
        <v>0.3125</v>
      </c>
      <c r="V316">
        <f>VLOOKUP('full data'!$A316, Sheet11!$A$2:$AF$799, MATCH('full data'!V$1, Sheet11!$A$1:$AF$1, 0), FALSE)</f>
        <v>0.375</v>
      </c>
      <c r="W316">
        <f>VLOOKUP('full data'!$A316, Sheet11!$A$2:$AF$799, MATCH('full data'!W$1, Sheet11!$A$1:$AF$1, 0), FALSE)</f>
        <v>0.47265625</v>
      </c>
      <c r="X316" t="str">
        <f>VLOOKUP('full data'!$A316, Sheet11!$A$2:$AF$799, MATCH('full data'!X$1, Sheet11!$A$1:$AF$1, 0), FALSE)</f>
        <v>0</v>
      </c>
      <c r="Y316">
        <f>VLOOKUP('full data'!$A316, Sheet11!$A$2:$AF$799, MATCH('full data'!Y$1, Sheet11!$A$1:$AF$1, 0), FALSE)</f>
        <v>3</v>
      </c>
      <c r="Z316" t="str">
        <f>VLOOKUP('full data'!$A316, Sheet11!$A$2:$AF$799, MATCH('full data'!Z$1, Sheet11!$A$1:$AF$1, 0), FALSE)</f>
        <v>AFC South</v>
      </c>
      <c r="AA316" t="s">
        <v>891</v>
      </c>
      <c r="AB316">
        <f>VLOOKUP('full data'!$A316, Sheet11!$A$2:$AF$799, MATCH('full data'!AB$1, Sheet11!$A$1:$AF$1, 0), FALSE)</f>
        <v>0.15686274509803921</v>
      </c>
      <c r="AC316">
        <f>VLOOKUP('full data'!$A316, Sheet11!$A$2:$AF$799, MATCH('full data'!AC$1, Sheet11!$A$1:$AF$1, 0), FALSE)</f>
        <v>0.23529411764705879</v>
      </c>
      <c r="AD316" t="str">
        <f>VLOOKUP('full data'!$A316, Sheet11!$A$2:$AF$799, MATCH('full data'!AD$1, Sheet11!$A$1:$AF$1, 0), FALSE)</f>
        <v>0</v>
      </c>
      <c r="AE316" t="str">
        <f>VLOOKUP('full data'!$A316, Sheet11!$A$2:$AF$799, MATCH('full data'!AE$1, Sheet11!$A$1:$AF$1, 0), FALSE)</f>
        <v>0</v>
      </c>
      <c r="AF316">
        <f>VLOOKUP('full data'!$A316, Sheet11!$A$2:$AF$799, MATCH('full data'!AF$1, Sheet11!$A$1:$AF$1, 0), FALSE)</f>
        <v>0.4375</v>
      </c>
      <c r="AG316">
        <f>VLOOKUP('full data'!$A316, Sheet11!$A$2:$AF$799, MATCH('full data'!AG$1, Sheet11!$A$1:$AF$1, 0), FALSE)</f>
        <v>0.5</v>
      </c>
      <c r="AH316" s="3">
        <f>VLOOKUP('full data'!$A316, Sheet11!$A$2:$AF$799, MATCH('full data'!AH$1, Sheet11!$A$1:$AF$1, 0), FALSE)</f>
        <v>6.3918658896057196E-4</v>
      </c>
      <c r="AI316" s="2">
        <f t="shared" si="4"/>
        <v>0.25335113373500251</v>
      </c>
      <c r="AJ316" s="2">
        <f>AH316/SUMIFS($AH$2:$AH$799, $B$2:$B$799, B316)</f>
        <v>2.7796780535445782E-4</v>
      </c>
      <c r="AK316">
        <f>IF(AJ316=_xlfn.MAXIFS($AJ$2:$AJ$799, $B$2:$B$799, B316, $AA$2:$AA$799, AA316), 1, 0)</f>
        <v>0</v>
      </c>
      <c r="AL316" s="2">
        <f>AJ316-AI316</f>
        <v>-0.25307316592964807</v>
      </c>
      <c r="AM316">
        <f>IF(AK316=AE316, 1, 0)</f>
        <v>0</v>
      </c>
    </row>
    <row r="317" spans="1:39" hidden="1" x14ac:dyDescent="0.45">
      <c r="A317" t="s">
        <v>587</v>
      </c>
      <c r="B317">
        <v>2015</v>
      </c>
      <c r="C317" t="s">
        <v>86</v>
      </c>
      <c r="D317" t="str">
        <f>VLOOKUP(C317, ids!$A$2:$B$37,2,FALSE)</f>
        <v>New York Giants</v>
      </c>
      <c r="E317">
        <f>VLOOKUP('full data'!$A317, Sheet11!$A$2:$AF$799, MATCH('full data'!E$1, Sheet11!$A$1:$AF$1, 0), FALSE)</f>
        <v>16</v>
      </c>
      <c r="F317">
        <f>VLOOKUP('full data'!$A317, Sheet11!$A$2:$AF$799, MATCH('full data'!F$1, Sheet11!$A$1:$AF$1, 0), FALSE)</f>
        <v>3.9012413230771532</v>
      </c>
      <c r="G317">
        <f>VLOOKUP('full data'!$A317, Sheet11!$A$2:$AF$799, MATCH('full data'!G$1, Sheet11!$A$1:$AF$1, 0), FALSE)</f>
        <v>-2.9022437865376109</v>
      </c>
      <c r="H317">
        <f>VLOOKUP('full data'!$A317, Sheet11!$A$2:$AF$799, MATCH('full data'!H$1, Sheet11!$A$1:$AF$1, 0), FALSE)</f>
        <v>7.3799022905041269</v>
      </c>
      <c r="I317">
        <f>VLOOKUP('full data'!$A317, Sheet11!$A$2:$AF$799, MATCH('full data'!I$1, Sheet11!$A$1:$AF$1, 0), FALSE)</f>
        <v>48.6875</v>
      </c>
      <c r="J317">
        <f>VLOOKUP('full data'!$A317, Sheet11!$A$2:$AF$799, MATCH('full data'!J$1, Sheet11!$A$1:$AF$1, 0), FALSE)</f>
        <v>0.9375</v>
      </c>
      <c r="K317">
        <f>VLOOKUP('full data'!$A317, Sheet11!$A$2:$AF$799, MATCH('full data'!K$1, Sheet11!$A$1:$AF$1, 0), FALSE)</f>
        <v>-9.8125</v>
      </c>
      <c r="L317">
        <f>VLOOKUP('full data'!$A317, Sheet11!$A$2:$AF$799, MATCH('full data'!L$1, Sheet11!$A$1:$AF$1, 0), FALSE)</f>
        <v>0.875</v>
      </c>
      <c r="M317">
        <f>VLOOKUP('full data'!$A317, Sheet11!$A$2:$AF$799, MATCH('full data'!M$1, Sheet11!$A$1:$AF$1, 0), FALSE)</f>
        <v>0.75</v>
      </c>
      <c r="N317">
        <f>VLOOKUP('full data'!$A317, Sheet11!$A$2:$AF$799, MATCH('full data'!N$1, Sheet11!$A$1:$AF$1, 0), FALSE)</f>
        <v>0.9375</v>
      </c>
      <c r="O317">
        <f>VLOOKUP('full data'!$A317, Sheet11!$A$2:$AF$799, MATCH('full data'!O$1, Sheet11!$A$1:$AF$1, 0), FALSE)</f>
        <v>8.5625</v>
      </c>
      <c r="P317">
        <f>VLOOKUP('full data'!$A317, Sheet11!$A$2:$AF$799, MATCH('full data'!P$1, Sheet11!$A$1:$AF$1, 0), FALSE)</f>
        <v>1.1875</v>
      </c>
      <c r="Q317">
        <f>VLOOKUP('full data'!$A317, Sheet11!$A$2:$AF$799, MATCH('full data'!Q$1, Sheet11!$A$1:$AF$1, 0), FALSE)</f>
        <v>1.6875</v>
      </c>
      <c r="R317">
        <f>VLOOKUP('full data'!$A317, Sheet11!$A$2:$AF$799, MATCH('full data'!R$1, Sheet11!$A$1:$AF$1, 0), FALSE)</f>
        <v>6</v>
      </c>
      <c r="S317">
        <f>VLOOKUP('full data'!$A317, Sheet11!$A$2:$AF$799, MATCH('full data'!S$1, Sheet11!$A$1:$AF$1, 0), FALSE)</f>
        <v>10</v>
      </c>
      <c r="T317">
        <f>VLOOKUP('full data'!$A317, Sheet11!$A$2:$AF$799, MATCH('full data'!T$1, Sheet11!$A$1:$AF$1, 0), FALSE)</f>
        <v>0</v>
      </c>
      <c r="U317">
        <f>VLOOKUP('full data'!$A317, Sheet11!$A$2:$AF$799, MATCH('full data'!U$1, Sheet11!$A$1:$AF$1, 0), FALSE)</f>
        <v>0.375</v>
      </c>
      <c r="V317">
        <f>VLOOKUP('full data'!$A317, Sheet11!$A$2:$AF$799, MATCH('full data'!V$1, Sheet11!$A$1:$AF$1, 0), FALSE)</f>
        <v>0.39583333333333331</v>
      </c>
      <c r="W317">
        <f>VLOOKUP('full data'!$A317, Sheet11!$A$2:$AF$799, MATCH('full data'!W$1, Sheet11!$A$1:$AF$1, 0), FALSE)</f>
        <v>0.5</v>
      </c>
      <c r="X317" t="str">
        <f>VLOOKUP('full data'!$A317, Sheet11!$A$2:$AF$799, MATCH('full data'!X$1, Sheet11!$A$1:$AF$1, 0), FALSE)</f>
        <v>0</v>
      </c>
      <c r="Y317">
        <f>VLOOKUP('full data'!$A317, Sheet11!$A$2:$AF$799, MATCH('full data'!Y$1, Sheet11!$A$1:$AF$1, 0), FALSE)</f>
        <v>3</v>
      </c>
      <c r="Z317" t="str">
        <f>VLOOKUP('full data'!$A317, Sheet11!$A$2:$AF$799, MATCH('full data'!Z$1, Sheet11!$A$1:$AF$1, 0), FALSE)</f>
        <v>NFC East</v>
      </c>
      <c r="AA317" t="s">
        <v>892</v>
      </c>
      <c r="AB317">
        <f>VLOOKUP('full data'!$A317, Sheet11!$A$2:$AF$799, MATCH('full data'!AB$1, Sheet11!$A$1:$AF$1, 0), FALSE)</f>
        <v>0.1230769230769231</v>
      </c>
      <c r="AC317">
        <f>VLOOKUP('full data'!$A317, Sheet11!$A$2:$AF$799, MATCH('full data'!AC$1, Sheet11!$A$1:$AF$1, 0), FALSE)</f>
        <v>0.29629629629629628</v>
      </c>
      <c r="AD317" t="str">
        <f>VLOOKUP('full data'!$A317, Sheet11!$A$2:$AF$799, MATCH('full data'!AD$1, Sheet11!$A$1:$AF$1, 0), FALSE)</f>
        <v>0</v>
      </c>
      <c r="AE317" t="str">
        <f>VLOOKUP('full data'!$A317, Sheet11!$A$2:$AF$799, MATCH('full data'!AE$1, Sheet11!$A$1:$AF$1, 0), FALSE)</f>
        <v>0</v>
      </c>
      <c r="AF317">
        <f>VLOOKUP('full data'!$A317, Sheet11!$A$2:$AF$799, MATCH('full data'!AF$1, Sheet11!$A$1:$AF$1, 0), FALSE)</f>
        <v>0.3125</v>
      </c>
      <c r="AG317">
        <f>VLOOKUP('full data'!$A317, Sheet11!$A$2:$AF$799, MATCH('full data'!AG$1, Sheet11!$A$1:$AF$1, 0), FALSE)</f>
        <v>0.5</v>
      </c>
      <c r="AH317" s="3">
        <f>VLOOKUP('full data'!$A317, Sheet11!$A$2:$AF$799, MATCH('full data'!AH$1, Sheet11!$A$1:$AF$1, 0), FALSE)</f>
        <v>3.5821541970646657E-4</v>
      </c>
      <c r="AI317" s="2">
        <f t="shared" si="4"/>
        <v>0.86582531273201524</v>
      </c>
      <c r="AJ317" s="2">
        <f>AH317/SUMIFS($AH$2:$AH$799, $B$2:$B$799, B317)</f>
        <v>1.5577979228546457E-4</v>
      </c>
      <c r="AK317">
        <f>IF(AJ317=_xlfn.MAXIFS($AJ$2:$AJ$799, $B$2:$B$799, B317, $AA$2:$AA$799, AA317), 1, 0)</f>
        <v>0</v>
      </c>
      <c r="AL317" s="2">
        <f>AJ317-AI317</f>
        <v>-0.86566953293972981</v>
      </c>
      <c r="AM317">
        <f>IF(AK317=AE317, 1, 0)</f>
        <v>0</v>
      </c>
    </row>
    <row r="318" spans="1:39" hidden="1" x14ac:dyDescent="0.45">
      <c r="A318" t="s">
        <v>581</v>
      </c>
      <c r="B318">
        <v>2015</v>
      </c>
      <c r="C318" t="s">
        <v>195</v>
      </c>
      <c r="D318" t="str">
        <f>VLOOKUP(C318, ids!$A$2:$B$37,2,FALSE)</f>
        <v>Los Angeles Chargers</v>
      </c>
      <c r="E318">
        <f>VLOOKUP('full data'!$A318, Sheet11!$A$2:$AF$799, MATCH('full data'!E$1, Sheet11!$A$1:$AF$1, 0), FALSE)</f>
        <v>16</v>
      </c>
      <c r="F318">
        <f>VLOOKUP('full data'!$A318, Sheet11!$A$2:$AF$799, MATCH('full data'!F$1, Sheet11!$A$1:$AF$1, 0), FALSE)</f>
        <v>4.6403857194479619</v>
      </c>
      <c r="G318">
        <f>VLOOKUP('full data'!$A318, Sheet11!$A$2:$AF$799, MATCH('full data'!G$1, Sheet11!$A$1:$AF$1, 0), FALSE)</f>
        <v>-4.7671555433885917</v>
      </c>
      <c r="H318">
        <f>VLOOKUP('full data'!$A318, Sheet11!$A$2:$AF$799, MATCH('full data'!H$1, Sheet11!$A$1:$AF$1, 0), FALSE)</f>
        <v>8.3427498540829514</v>
      </c>
      <c r="I318">
        <f>VLOOKUP('full data'!$A318, Sheet11!$A$2:$AF$799, MATCH('full data'!I$1, Sheet11!$A$1:$AF$1, 0), FALSE)</f>
        <v>58.875</v>
      </c>
      <c r="J318">
        <f>VLOOKUP('full data'!$A318, Sheet11!$A$2:$AF$799, MATCH('full data'!J$1, Sheet11!$A$1:$AF$1, 0), FALSE)</f>
        <v>0.8125</v>
      </c>
      <c r="K318">
        <f>VLOOKUP('full data'!$A318, Sheet11!$A$2:$AF$799, MATCH('full data'!K$1, Sheet11!$A$1:$AF$1, 0), FALSE)</f>
        <v>-16.5</v>
      </c>
      <c r="L318">
        <f>VLOOKUP('full data'!$A318, Sheet11!$A$2:$AF$799, MATCH('full data'!L$1, Sheet11!$A$1:$AF$1, 0), FALSE)</f>
        <v>0.8125</v>
      </c>
      <c r="M318">
        <f>VLOOKUP('full data'!$A318, Sheet11!$A$2:$AF$799, MATCH('full data'!M$1, Sheet11!$A$1:$AF$1, 0), FALSE)</f>
        <v>0.5625</v>
      </c>
      <c r="N318">
        <f>VLOOKUP('full data'!$A318, Sheet11!$A$2:$AF$799, MATCH('full data'!N$1, Sheet11!$A$1:$AF$1, 0), FALSE)</f>
        <v>0.6875</v>
      </c>
      <c r="O318">
        <f>VLOOKUP('full data'!$A318, Sheet11!$A$2:$AF$799, MATCH('full data'!O$1, Sheet11!$A$1:$AF$1, 0), FALSE)</f>
        <v>13.875</v>
      </c>
      <c r="P318">
        <f>VLOOKUP('full data'!$A318, Sheet11!$A$2:$AF$799, MATCH('full data'!P$1, Sheet11!$A$1:$AF$1, 0), FALSE)</f>
        <v>1.1875</v>
      </c>
      <c r="Q318">
        <f>VLOOKUP('full data'!$A318, Sheet11!$A$2:$AF$799, MATCH('full data'!Q$1, Sheet11!$A$1:$AF$1, 0), FALSE)</f>
        <v>1.25</v>
      </c>
      <c r="R318">
        <f>VLOOKUP('full data'!$A318, Sheet11!$A$2:$AF$799, MATCH('full data'!R$1, Sheet11!$A$1:$AF$1, 0), FALSE)</f>
        <v>4</v>
      </c>
      <c r="S318">
        <f>VLOOKUP('full data'!$A318, Sheet11!$A$2:$AF$799, MATCH('full data'!S$1, Sheet11!$A$1:$AF$1, 0), FALSE)</f>
        <v>12</v>
      </c>
      <c r="T318">
        <f>VLOOKUP('full data'!$A318, Sheet11!$A$2:$AF$799, MATCH('full data'!T$1, Sheet11!$A$1:$AF$1, 0), FALSE)</f>
        <v>0</v>
      </c>
      <c r="U318">
        <f>VLOOKUP('full data'!$A318, Sheet11!$A$2:$AF$799, MATCH('full data'!U$1, Sheet11!$A$1:$AF$1, 0), FALSE)</f>
        <v>0.25</v>
      </c>
      <c r="V318">
        <f>VLOOKUP('full data'!$A318, Sheet11!$A$2:$AF$799, MATCH('full data'!V$1, Sheet11!$A$1:$AF$1, 0), FALSE)</f>
        <v>0.328125</v>
      </c>
      <c r="W318">
        <f>VLOOKUP('full data'!$A318, Sheet11!$A$2:$AF$799, MATCH('full data'!W$1, Sheet11!$A$1:$AF$1, 0), FALSE)</f>
        <v>0.52734380000000003</v>
      </c>
      <c r="X318" t="str">
        <f>VLOOKUP('full data'!$A318, Sheet11!$A$2:$AF$799, MATCH('full data'!X$1, Sheet11!$A$1:$AF$1, 0), FALSE)</f>
        <v>0</v>
      </c>
      <c r="Y318">
        <f>VLOOKUP('full data'!$A318, Sheet11!$A$2:$AF$799, MATCH('full data'!Y$1, Sheet11!$A$1:$AF$1, 0), FALSE)</f>
        <v>4</v>
      </c>
      <c r="Z318" t="str">
        <f>VLOOKUP('full data'!$A318, Sheet11!$A$2:$AF$799, MATCH('full data'!Z$1, Sheet11!$A$1:$AF$1, 0), FALSE)</f>
        <v>AFC West</v>
      </c>
      <c r="AA318" t="s">
        <v>891</v>
      </c>
      <c r="AB318">
        <f>VLOOKUP('full data'!$A318, Sheet11!$A$2:$AF$799, MATCH('full data'!AB$1, Sheet11!$A$1:$AF$1, 0), FALSE)</f>
        <v>0.22222222222222221</v>
      </c>
      <c r="AC318">
        <f>VLOOKUP('full data'!$A318, Sheet11!$A$2:$AF$799, MATCH('full data'!AC$1, Sheet11!$A$1:$AF$1, 0), FALSE)</f>
        <v>0.15625</v>
      </c>
      <c r="AD318" t="str">
        <f>VLOOKUP('full data'!$A318, Sheet11!$A$2:$AF$799, MATCH('full data'!AD$1, Sheet11!$A$1:$AF$1, 0), FALSE)</f>
        <v>0</v>
      </c>
      <c r="AE318" t="str">
        <f>VLOOKUP('full data'!$A318, Sheet11!$A$2:$AF$799, MATCH('full data'!AE$1, Sheet11!$A$1:$AF$1, 0), FALSE)</f>
        <v>0</v>
      </c>
      <c r="AF318">
        <f>VLOOKUP('full data'!$A318, Sheet11!$A$2:$AF$799, MATCH('full data'!AF$1, Sheet11!$A$1:$AF$1, 0), FALSE)</f>
        <v>0.375</v>
      </c>
      <c r="AG318">
        <f>VLOOKUP('full data'!$A318, Sheet11!$A$2:$AF$799, MATCH('full data'!AG$1, Sheet11!$A$1:$AF$1, 0), FALSE)</f>
        <v>0.5</v>
      </c>
      <c r="AH318" s="3">
        <f>VLOOKUP('full data'!$A318, Sheet11!$A$2:$AF$799, MATCH('full data'!AH$1, Sheet11!$A$1:$AF$1, 0), FALSE)</f>
        <v>3.1507925305487112E-4</v>
      </c>
      <c r="AI318" s="2">
        <f t="shared" si="4"/>
        <v>0.25335113373500251</v>
      </c>
      <c r="AJ318" s="2">
        <f>AH318/SUMIFS($AH$2:$AH$799, $B$2:$B$799, B318)</f>
        <v>1.3702084805441192E-4</v>
      </c>
      <c r="AK318">
        <f>IF(AJ318=_xlfn.MAXIFS($AJ$2:$AJ$799, $B$2:$B$799, B318, $AA$2:$AA$799, AA318), 1, 0)</f>
        <v>0</v>
      </c>
      <c r="AL318" s="2">
        <f>AJ318-AI318</f>
        <v>-0.25321411288694812</v>
      </c>
      <c r="AM318">
        <f>IF(AK318=AE318, 1, 0)</f>
        <v>0</v>
      </c>
    </row>
    <row r="319" spans="1:39" hidden="1" x14ac:dyDescent="0.45">
      <c r="A319" t="s">
        <v>594</v>
      </c>
      <c r="B319">
        <v>2015</v>
      </c>
      <c r="C319" t="s">
        <v>106</v>
      </c>
      <c r="D319" t="str">
        <f>VLOOKUP(C319, ids!$A$2:$B$37,2,FALSE)</f>
        <v>Tennessee Titans</v>
      </c>
      <c r="E319">
        <f>VLOOKUP('full data'!$A319, Sheet11!$A$2:$AF$799, MATCH('full data'!E$1, Sheet11!$A$1:$AF$1, 0), FALSE)</f>
        <v>16</v>
      </c>
      <c r="F319">
        <f>VLOOKUP('full data'!$A319, Sheet11!$A$2:$AF$799, MATCH('full data'!F$1, Sheet11!$A$1:$AF$1, 0), FALSE)</f>
        <v>-3.813099636303928</v>
      </c>
      <c r="G319">
        <f>VLOOKUP('full data'!$A319, Sheet11!$A$2:$AF$799, MATCH('full data'!G$1, Sheet11!$A$1:$AF$1, 0), FALSE)</f>
        <v>-3.311075451658541</v>
      </c>
      <c r="H319">
        <f>VLOOKUP('full data'!$A319, Sheet11!$A$2:$AF$799, MATCH('full data'!H$1, Sheet11!$A$1:$AF$1, 0), FALSE)</f>
        <v>3.5905556368965792</v>
      </c>
      <c r="I319">
        <f>VLOOKUP('full data'!$A319, Sheet11!$A$2:$AF$799, MATCH('full data'!I$1, Sheet11!$A$1:$AF$1, 0), FALSE)</f>
        <v>48.6875</v>
      </c>
      <c r="J319">
        <f>VLOOKUP('full data'!$A319, Sheet11!$A$2:$AF$799, MATCH('full data'!J$1, Sheet11!$A$1:$AF$1, 0), FALSE)</f>
        <v>0.875</v>
      </c>
      <c r="K319">
        <f>VLOOKUP('full data'!$A319, Sheet11!$A$2:$AF$799, MATCH('full data'!K$1, Sheet11!$A$1:$AF$1, 0), FALSE)</f>
        <v>-24.375</v>
      </c>
      <c r="L319">
        <f>VLOOKUP('full data'!$A319, Sheet11!$A$2:$AF$799, MATCH('full data'!L$1, Sheet11!$A$1:$AF$1, 0), FALSE)</f>
        <v>1.0625</v>
      </c>
      <c r="M319">
        <f>VLOOKUP('full data'!$A319, Sheet11!$A$2:$AF$799, MATCH('full data'!M$1, Sheet11!$A$1:$AF$1, 0), FALSE)</f>
        <v>0.5</v>
      </c>
      <c r="N319">
        <f>VLOOKUP('full data'!$A319, Sheet11!$A$2:$AF$799, MATCH('full data'!N$1, Sheet11!$A$1:$AF$1, 0), FALSE)</f>
        <v>0.6875</v>
      </c>
      <c r="O319">
        <f>VLOOKUP('full data'!$A319, Sheet11!$A$2:$AF$799, MATCH('full data'!O$1, Sheet11!$A$1:$AF$1, 0), FALSE)</f>
        <v>16.9375</v>
      </c>
      <c r="P319">
        <f>VLOOKUP('full data'!$A319, Sheet11!$A$2:$AF$799, MATCH('full data'!P$1, Sheet11!$A$1:$AF$1, 0), FALSE)</f>
        <v>1.8125</v>
      </c>
      <c r="Q319">
        <f>VLOOKUP('full data'!$A319, Sheet11!$A$2:$AF$799, MATCH('full data'!Q$1, Sheet11!$A$1:$AF$1, 0), FALSE)</f>
        <v>1.1875</v>
      </c>
      <c r="R319">
        <f>VLOOKUP('full data'!$A319, Sheet11!$A$2:$AF$799, MATCH('full data'!R$1, Sheet11!$A$1:$AF$1, 0), FALSE)</f>
        <v>3</v>
      </c>
      <c r="S319">
        <f>VLOOKUP('full data'!$A319, Sheet11!$A$2:$AF$799, MATCH('full data'!S$1, Sheet11!$A$1:$AF$1, 0), FALSE)</f>
        <v>13</v>
      </c>
      <c r="T319">
        <f>VLOOKUP('full data'!$A319, Sheet11!$A$2:$AF$799, MATCH('full data'!T$1, Sheet11!$A$1:$AF$1, 0), FALSE)</f>
        <v>0</v>
      </c>
      <c r="U319">
        <f>VLOOKUP('full data'!$A319, Sheet11!$A$2:$AF$799, MATCH('full data'!U$1, Sheet11!$A$1:$AF$1, 0), FALSE)</f>
        <v>0.1875</v>
      </c>
      <c r="V319">
        <f>VLOOKUP('full data'!$A319, Sheet11!$A$2:$AF$799, MATCH('full data'!V$1, Sheet11!$A$1:$AF$1, 0), FALSE)</f>
        <v>0.375</v>
      </c>
      <c r="W319">
        <f>VLOOKUP('full data'!$A319, Sheet11!$A$2:$AF$799, MATCH('full data'!W$1, Sheet11!$A$1:$AF$1, 0), FALSE)</f>
        <v>0.4921875</v>
      </c>
      <c r="X319" t="str">
        <f>VLOOKUP('full data'!$A319, Sheet11!$A$2:$AF$799, MATCH('full data'!X$1, Sheet11!$A$1:$AF$1, 0), FALSE)</f>
        <v>0</v>
      </c>
      <c r="Y319">
        <f>VLOOKUP('full data'!$A319, Sheet11!$A$2:$AF$799, MATCH('full data'!Y$1, Sheet11!$A$1:$AF$1, 0), FALSE)</f>
        <v>4</v>
      </c>
      <c r="Z319" t="str">
        <f>VLOOKUP('full data'!$A319, Sheet11!$A$2:$AF$799, MATCH('full data'!Z$1, Sheet11!$A$1:$AF$1, 0), FALSE)</f>
        <v>AFC South</v>
      </c>
      <c r="AA319" t="s">
        <v>891</v>
      </c>
      <c r="AB319">
        <f>VLOOKUP('full data'!$A319, Sheet11!$A$2:$AF$799, MATCH('full data'!AB$1, Sheet11!$A$1:$AF$1, 0), FALSE)</f>
        <v>0.21739130434782611</v>
      </c>
      <c r="AC319">
        <f>VLOOKUP('full data'!$A319, Sheet11!$A$2:$AF$799, MATCH('full data'!AC$1, Sheet11!$A$1:$AF$1, 0), FALSE)</f>
        <v>0.2413793103448276</v>
      </c>
      <c r="AD319" t="str">
        <f>VLOOKUP('full data'!$A319, Sheet11!$A$2:$AF$799, MATCH('full data'!AD$1, Sheet11!$A$1:$AF$1, 0), FALSE)</f>
        <v>0</v>
      </c>
      <c r="AE319" t="str">
        <f>VLOOKUP('full data'!$A319, Sheet11!$A$2:$AF$799, MATCH('full data'!AE$1, Sheet11!$A$1:$AF$1, 0), FALSE)</f>
        <v>0</v>
      </c>
      <c r="AF319">
        <f>VLOOKUP('full data'!$A319, Sheet11!$A$2:$AF$799, MATCH('full data'!AF$1, Sheet11!$A$1:$AF$1, 0), FALSE)</f>
        <v>0.75</v>
      </c>
      <c r="AG319">
        <f>VLOOKUP('full data'!$A319, Sheet11!$A$2:$AF$799, MATCH('full data'!AG$1, Sheet11!$A$1:$AF$1, 0), FALSE)</f>
        <v>0.5</v>
      </c>
      <c r="AH319" s="3">
        <f>VLOOKUP('full data'!$A319, Sheet11!$A$2:$AF$799, MATCH('full data'!AH$1, Sheet11!$A$1:$AF$1, 0), FALSE)</f>
        <v>2.8813943563408808E-4</v>
      </c>
      <c r="AI319" s="2">
        <f t="shared" si="4"/>
        <v>0.25335113373500251</v>
      </c>
      <c r="AJ319" s="2">
        <f>AH319/SUMIFS($AH$2:$AH$799, $B$2:$B$799, B319)</f>
        <v>1.2530533015332095E-4</v>
      </c>
      <c r="AK319">
        <f>IF(AJ319=_xlfn.MAXIFS($AJ$2:$AJ$799, $B$2:$B$799, B319, $AA$2:$AA$799, AA319), 1, 0)</f>
        <v>0</v>
      </c>
      <c r="AL319" s="2">
        <f>AJ319-AI319</f>
        <v>-0.2532258284048492</v>
      </c>
      <c r="AM319">
        <f>IF(AK319=AE319, 1, 0)</f>
        <v>0</v>
      </c>
    </row>
    <row r="320" spans="1:39" hidden="1" x14ac:dyDescent="0.45">
      <c r="A320" t="s">
        <v>571</v>
      </c>
      <c r="B320">
        <v>2015</v>
      </c>
      <c r="C320" t="s">
        <v>55</v>
      </c>
      <c r="D320" t="str">
        <f>VLOOKUP(C320, ids!$A$2:$B$37,2,FALSE)</f>
        <v>Cleveland Browns</v>
      </c>
      <c r="E320">
        <f>VLOOKUP('full data'!$A320, Sheet11!$A$2:$AF$799, MATCH('full data'!E$1, Sheet11!$A$1:$AF$1, 0), FALSE)</f>
        <v>16</v>
      </c>
      <c r="F320">
        <f>VLOOKUP('full data'!$A320, Sheet11!$A$2:$AF$799, MATCH('full data'!F$1, Sheet11!$A$1:$AF$1, 0), FALSE)</f>
        <v>-2.3264395425325408</v>
      </c>
      <c r="G320">
        <f>VLOOKUP('full data'!$A320, Sheet11!$A$2:$AF$799, MATCH('full data'!G$1, Sheet11!$A$1:$AF$1, 0), FALSE)</f>
        <v>-2.4497327380283349</v>
      </c>
      <c r="H320">
        <f>VLOOKUP('full data'!$A320, Sheet11!$A$2:$AF$799, MATCH('full data'!H$1, Sheet11!$A$1:$AF$1, 0), FALSE)</f>
        <v>4.2332800144430971</v>
      </c>
      <c r="I320">
        <f>VLOOKUP('full data'!$A320, Sheet11!$A$2:$AF$799, MATCH('full data'!I$1, Sheet11!$A$1:$AF$1, 0), FALSE)</f>
        <v>67.6875</v>
      </c>
      <c r="J320">
        <f>VLOOKUP('full data'!$A320, Sheet11!$A$2:$AF$799, MATCH('full data'!J$1, Sheet11!$A$1:$AF$1, 0), FALSE)</f>
        <v>0.875</v>
      </c>
      <c r="K320">
        <f>VLOOKUP('full data'!$A320, Sheet11!$A$2:$AF$799, MATCH('full data'!K$1, Sheet11!$A$1:$AF$1, 0), FALSE)</f>
        <v>-23.375</v>
      </c>
      <c r="L320">
        <f>VLOOKUP('full data'!$A320, Sheet11!$A$2:$AF$799, MATCH('full data'!L$1, Sheet11!$A$1:$AF$1, 0), FALSE)</f>
        <v>0.75</v>
      </c>
      <c r="M320">
        <f>VLOOKUP('full data'!$A320, Sheet11!$A$2:$AF$799, MATCH('full data'!M$1, Sheet11!$A$1:$AF$1, 0), FALSE)</f>
        <v>0.625</v>
      </c>
      <c r="N320">
        <f>VLOOKUP('full data'!$A320, Sheet11!$A$2:$AF$799, MATCH('full data'!N$1, Sheet11!$A$1:$AF$1, 0), FALSE)</f>
        <v>0.6875</v>
      </c>
      <c r="O320">
        <f>VLOOKUP('full data'!$A320, Sheet11!$A$2:$AF$799, MATCH('full data'!O$1, Sheet11!$A$1:$AF$1, 0), FALSE)</f>
        <v>9.8125</v>
      </c>
      <c r="P320">
        <f>VLOOKUP('full data'!$A320, Sheet11!$A$2:$AF$799, MATCH('full data'!P$1, Sheet11!$A$1:$AF$1, 0), FALSE)</f>
        <v>1.5</v>
      </c>
      <c r="Q320">
        <f>VLOOKUP('full data'!$A320, Sheet11!$A$2:$AF$799, MATCH('full data'!Q$1, Sheet11!$A$1:$AF$1, 0), FALSE)</f>
        <v>1.3125</v>
      </c>
      <c r="R320">
        <f>VLOOKUP('full data'!$A320, Sheet11!$A$2:$AF$799, MATCH('full data'!R$1, Sheet11!$A$1:$AF$1, 0), FALSE)</f>
        <v>3</v>
      </c>
      <c r="S320">
        <f>VLOOKUP('full data'!$A320, Sheet11!$A$2:$AF$799, MATCH('full data'!S$1, Sheet11!$A$1:$AF$1, 0), FALSE)</f>
        <v>13</v>
      </c>
      <c r="T320">
        <f>VLOOKUP('full data'!$A320, Sheet11!$A$2:$AF$799, MATCH('full data'!T$1, Sheet11!$A$1:$AF$1, 0), FALSE)</f>
        <v>0</v>
      </c>
      <c r="U320">
        <f>VLOOKUP('full data'!$A320, Sheet11!$A$2:$AF$799, MATCH('full data'!U$1, Sheet11!$A$1:$AF$1, 0), FALSE)</f>
        <v>0.1875</v>
      </c>
      <c r="V320">
        <f>VLOOKUP('full data'!$A320, Sheet11!$A$2:$AF$799, MATCH('full data'!V$1, Sheet11!$A$1:$AF$1, 0), FALSE)</f>
        <v>0.27083333333333331</v>
      </c>
      <c r="W320">
        <f>VLOOKUP('full data'!$A320, Sheet11!$A$2:$AF$799, MATCH('full data'!W$1, Sheet11!$A$1:$AF$1, 0), FALSE)</f>
        <v>0.53125</v>
      </c>
      <c r="X320" t="str">
        <f>VLOOKUP('full data'!$A320, Sheet11!$A$2:$AF$799, MATCH('full data'!X$1, Sheet11!$A$1:$AF$1, 0), FALSE)</f>
        <v>0</v>
      </c>
      <c r="Y320">
        <f>VLOOKUP('full data'!$A320, Sheet11!$A$2:$AF$799, MATCH('full data'!Y$1, Sheet11!$A$1:$AF$1, 0), FALSE)</f>
        <v>4</v>
      </c>
      <c r="Z320" t="str">
        <f>VLOOKUP('full data'!$A320, Sheet11!$A$2:$AF$799, MATCH('full data'!Z$1, Sheet11!$A$1:$AF$1, 0), FALSE)</f>
        <v>AFC North</v>
      </c>
      <c r="AA320" t="s">
        <v>891</v>
      </c>
      <c r="AB320">
        <f>VLOOKUP('full data'!$A320, Sheet11!$A$2:$AF$799, MATCH('full data'!AB$1, Sheet11!$A$1:$AF$1, 0), FALSE)</f>
        <v>0.1176470588235294</v>
      </c>
      <c r="AC320">
        <f>VLOOKUP('full data'!$A320, Sheet11!$A$2:$AF$799, MATCH('full data'!AC$1, Sheet11!$A$1:$AF$1, 0), FALSE)</f>
        <v>0.08</v>
      </c>
      <c r="AD320" t="str">
        <f>VLOOKUP('full data'!$A320, Sheet11!$A$2:$AF$799, MATCH('full data'!AD$1, Sheet11!$A$1:$AF$1, 0), FALSE)</f>
        <v>0</v>
      </c>
      <c r="AE320" t="str">
        <f>VLOOKUP('full data'!$A320, Sheet11!$A$2:$AF$799, MATCH('full data'!AE$1, Sheet11!$A$1:$AF$1, 0), FALSE)</f>
        <v>0</v>
      </c>
      <c r="AF320">
        <f>VLOOKUP('full data'!$A320, Sheet11!$A$2:$AF$799, MATCH('full data'!AF$1, Sheet11!$A$1:$AF$1, 0), FALSE)</f>
        <v>0.75</v>
      </c>
      <c r="AG320">
        <f>VLOOKUP('full data'!$A320, Sheet11!$A$2:$AF$799, MATCH('full data'!AG$1, Sheet11!$A$1:$AF$1, 0), FALSE)</f>
        <v>0.5</v>
      </c>
      <c r="AH320" s="3">
        <f>VLOOKUP('full data'!$A320, Sheet11!$A$2:$AF$799, MATCH('full data'!AH$1, Sheet11!$A$1:$AF$1, 0), FALSE)</f>
        <v>7.9716966047083373E-5</v>
      </c>
      <c r="AI320" s="2">
        <f t="shared" si="4"/>
        <v>0.25335113373500251</v>
      </c>
      <c r="AJ320" s="2">
        <f>AH320/SUMIFS($AH$2:$AH$799, $B$2:$B$799, B320)</f>
        <v>3.466710735852196E-5</v>
      </c>
      <c r="AK320">
        <f>IF(AJ320=_xlfn.MAXIFS($AJ$2:$AJ$799, $B$2:$B$799, B320, $AA$2:$AA$799, AA320), 1, 0)</f>
        <v>0</v>
      </c>
      <c r="AL320" s="2">
        <f>AJ320-AI320</f>
        <v>-0.25331646662764401</v>
      </c>
      <c r="AM320">
        <f>IF(AK320=AE320, 1, 0)</f>
        <v>0</v>
      </c>
    </row>
    <row r="321" spans="1:39" hidden="1" x14ac:dyDescent="0.45">
      <c r="A321" t="s">
        <v>572</v>
      </c>
      <c r="B321">
        <v>2015</v>
      </c>
      <c r="C321" t="s">
        <v>57</v>
      </c>
      <c r="D321" t="str">
        <f>VLOOKUP(C321, ids!$A$2:$B$37,2,FALSE)</f>
        <v>Dallas Cowboys</v>
      </c>
      <c r="E321">
        <f>VLOOKUP('full data'!$A321, Sheet11!$A$2:$AF$799, MATCH('full data'!E$1, Sheet11!$A$1:$AF$1, 0), FALSE)</f>
        <v>16</v>
      </c>
      <c r="F321">
        <f>VLOOKUP('full data'!$A321, Sheet11!$A$2:$AF$799, MATCH('full data'!F$1, Sheet11!$A$1:$AF$1, 0), FALSE)</f>
        <v>-2.8834242464591791</v>
      </c>
      <c r="G321">
        <f>VLOOKUP('full data'!$A321, Sheet11!$A$2:$AF$799, MATCH('full data'!G$1, Sheet11!$A$1:$AF$1, 0), FALSE)</f>
        <v>-0.62550442387586469</v>
      </c>
      <c r="H321">
        <f>VLOOKUP('full data'!$A321, Sheet11!$A$2:$AF$799, MATCH('full data'!H$1, Sheet11!$A$1:$AF$1, 0), FALSE)</f>
        <v>-0.72977607011243228</v>
      </c>
      <c r="I321">
        <f>VLOOKUP('full data'!$A321, Sheet11!$A$2:$AF$799, MATCH('full data'!I$1, Sheet11!$A$1:$AF$1, 0), FALSE)</f>
        <v>54.9375</v>
      </c>
      <c r="J321">
        <f>VLOOKUP('full data'!$A321, Sheet11!$A$2:$AF$799, MATCH('full data'!J$1, Sheet11!$A$1:$AF$1, 0), FALSE)</f>
        <v>0.9375</v>
      </c>
      <c r="K321">
        <f>VLOOKUP('full data'!$A321, Sheet11!$A$2:$AF$799, MATCH('full data'!K$1, Sheet11!$A$1:$AF$1, 0), FALSE)</f>
        <v>-12.875</v>
      </c>
      <c r="L321">
        <f>VLOOKUP('full data'!$A321, Sheet11!$A$2:$AF$799, MATCH('full data'!L$1, Sheet11!$A$1:$AF$1, 0), FALSE)</f>
        <v>1.375</v>
      </c>
      <c r="M321">
        <f>VLOOKUP('full data'!$A321, Sheet11!$A$2:$AF$799, MATCH('full data'!M$1, Sheet11!$A$1:$AF$1, 0), FALSE)</f>
        <v>0.1875</v>
      </c>
      <c r="N321">
        <f>VLOOKUP('full data'!$A321, Sheet11!$A$2:$AF$799, MATCH('full data'!N$1, Sheet11!$A$1:$AF$1, 0), FALSE)</f>
        <v>0.5</v>
      </c>
      <c r="O321">
        <f>VLOOKUP('full data'!$A321, Sheet11!$A$2:$AF$799, MATCH('full data'!O$1, Sheet11!$A$1:$AF$1, 0), FALSE)</f>
        <v>14.3125</v>
      </c>
      <c r="P321">
        <f>VLOOKUP('full data'!$A321, Sheet11!$A$2:$AF$799, MATCH('full data'!P$1, Sheet11!$A$1:$AF$1, 0), FALSE)</f>
        <v>1.6875</v>
      </c>
      <c r="Q321">
        <f>VLOOKUP('full data'!$A321, Sheet11!$A$2:$AF$799, MATCH('full data'!Q$1, Sheet11!$A$1:$AF$1, 0), FALSE)</f>
        <v>0.6875</v>
      </c>
      <c r="R321">
        <f>VLOOKUP('full data'!$A321, Sheet11!$A$2:$AF$799, MATCH('full data'!R$1, Sheet11!$A$1:$AF$1, 0), FALSE)</f>
        <v>4</v>
      </c>
      <c r="S321">
        <f>VLOOKUP('full data'!$A321, Sheet11!$A$2:$AF$799, MATCH('full data'!S$1, Sheet11!$A$1:$AF$1, 0), FALSE)</f>
        <v>12</v>
      </c>
      <c r="T321">
        <f>VLOOKUP('full data'!$A321, Sheet11!$A$2:$AF$799, MATCH('full data'!T$1, Sheet11!$A$1:$AF$1, 0), FALSE)</f>
        <v>0</v>
      </c>
      <c r="U321">
        <f>VLOOKUP('full data'!$A321, Sheet11!$A$2:$AF$799, MATCH('full data'!U$1, Sheet11!$A$1:$AF$1, 0), FALSE)</f>
        <v>0.25</v>
      </c>
      <c r="V321">
        <f>VLOOKUP('full data'!$A321, Sheet11!$A$2:$AF$799, MATCH('full data'!V$1, Sheet11!$A$1:$AF$1, 0), FALSE)</f>
        <v>0.4375</v>
      </c>
      <c r="W321">
        <f>VLOOKUP('full data'!$A321, Sheet11!$A$2:$AF$799, MATCH('full data'!W$1, Sheet11!$A$1:$AF$1, 0), FALSE)</f>
        <v>0.53125</v>
      </c>
      <c r="X321" t="str">
        <f>VLOOKUP('full data'!$A321, Sheet11!$A$2:$AF$799, MATCH('full data'!X$1, Sheet11!$A$1:$AF$1, 0), FALSE)</f>
        <v>0</v>
      </c>
      <c r="Y321">
        <f>VLOOKUP('full data'!$A321, Sheet11!$A$2:$AF$799, MATCH('full data'!Y$1, Sheet11!$A$1:$AF$1, 0), FALSE)</f>
        <v>4</v>
      </c>
      <c r="Z321" t="str">
        <f>VLOOKUP('full data'!$A321, Sheet11!$A$2:$AF$799, MATCH('full data'!Z$1, Sheet11!$A$1:$AF$1, 0), FALSE)</f>
        <v>NFC East</v>
      </c>
      <c r="AA321" t="s">
        <v>892</v>
      </c>
      <c r="AB321">
        <f>VLOOKUP('full data'!$A321, Sheet11!$A$2:$AF$799, MATCH('full data'!AB$1, Sheet11!$A$1:$AF$1, 0), FALSE)</f>
        <v>5.5555555555555552E-2</v>
      </c>
      <c r="AC321">
        <f>VLOOKUP('full data'!$A321, Sheet11!$A$2:$AF$799, MATCH('full data'!AC$1, Sheet11!$A$1:$AF$1, 0), FALSE)</f>
        <v>0.26923076923076922</v>
      </c>
      <c r="AD321" t="str">
        <f>VLOOKUP('full data'!$A321, Sheet11!$A$2:$AF$799, MATCH('full data'!AD$1, Sheet11!$A$1:$AF$1, 0), FALSE)</f>
        <v>0</v>
      </c>
      <c r="AE321" t="str">
        <f>VLOOKUP('full data'!$A321, Sheet11!$A$2:$AF$799, MATCH('full data'!AE$1, Sheet11!$A$1:$AF$1, 0), FALSE)</f>
        <v>0</v>
      </c>
      <c r="AF321">
        <f>VLOOKUP('full data'!$A321, Sheet11!$A$2:$AF$799, MATCH('full data'!AF$1, Sheet11!$A$1:$AF$1, 0), FALSE)</f>
        <v>0.3125</v>
      </c>
      <c r="AG321">
        <f>VLOOKUP('full data'!$A321, Sheet11!$A$2:$AF$799, MATCH('full data'!AG$1, Sheet11!$A$1:$AF$1, 0), FALSE)</f>
        <v>0.5</v>
      </c>
      <c r="AH321" s="3">
        <f>VLOOKUP('full data'!$A321, Sheet11!$A$2:$AF$799, MATCH('full data'!AH$1, Sheet11!$A$1:$AF$1, 0), FALSE)</f>
        <v>7.6615108543953947E-5</v>
      </c>
      <c r="AI321" s="2">
        <f t="shared" si="4"/>
        <v>0.86582531273201524</v>
      </c>
      <c r="AJ321" s="2">
        <f>AH321/SUMIFS($AH$2:$AH$799, $B$2:$B$799, B321)</f>
        <v>3.3318179615733645E-5</v>
      </c>
      <c r="AK321">
        <f>IF(AJ321=_xlfn.MAXIFS($AJ$2:$AJ$799, $B$2:$B$799, B321, $AA$2:$AA$799, AA321), 1, 0)</f>
        <v>0</v>
      </c>
      <c r="AL321" s="2">
        <f>AJ321-AI321</f>
        <v>-0.86579199455239952</v>
      </c>
      <c r="AM321">
        <f>IF(AK321=AE321, 1, 0)</f>
        <v>0</v>
      </c>
    </row>
    <row r="322" spans="1:39" x14ac:dyDescent="0.45">
      <c r="A322" t="s">
        <v>553</v>
      </c>
      <c r="B322">
        <v>2014</v>
      </c>
      <c r="C322" t="s">
        <v>81</v>
      </c>
      <c r="D322" t="str">
        <f>VLOOKUP(C322, ids!$A$2:$B$37,2,FALSE)</f>
        <v>New England Patriots</v>
      </c>
      <c r="E322">
        <f>VLOOKUP('full data'!$A322, Sheet11!$A$2:$AF$799, MATCH('full data'!E$1, Sheet11!$A$1:$AF$1, 0), FALSE)</f>
        <v>16</v>
      </c>
      <c r="F322">
        <f>VLOOKUP('full data'!$A322, Sheet11!$A$2:$AF$799, MATCH('full data'!F$1, Sheet11!$A$1:$AF$1, 0), FALSE)</f>
        <v>6.4347931241274914</v>
      </c>
      <c r="G322">
        <f>VLOOKUP('full data'!$A322, Sheet11!$A$2:$AF$799, MATCH('full data'!G$1, Sheet11!$A$1:$AF$1, 0), FALSE)</f>
        <v>-1.1548480554930891</v>
      </c>
      <c r="H322">
        <f>VLOOKUP('full data'!$A322, Sheet11!$A$2:$AF$799, MATCH('full data'!H$1, Sheet11!$A$1:$AF$1, 0), FALSE)</f>
        <v>9.425307175233554</v>
      </c>
      <c r="I322">
        <f>VLOOKUP('full data'!$A322, Sheet11!$A$2:$AF$799, MATCH('full data'!I$1, Sheet11!$A$1:$AF$1, 0), FALSE)</f>
        <v>67.5</v>
      </c>
      <c r="J322">
        <f>VLOOKUP('full data'!$A322, Sheet11!$A$2:$AF$799, MATCH('full data'!J$1, Sheet11!$A$1:$AF$1, 0), FALSE)</f>
        <v>0.94594594594594594</v>
      </c>
      <c r="K322">
        <f>VLOOKUP('full data'!$A322, Sheet11!$A$2:$AF$799, MATCH('full data'!K$1, Sheet11!$A$1:$AF$1, 0), FALSE)</f>
        <v>-10.625</v>
      </c>
      <c r="L322">
        <f>VLOOKUP('full data'!$A322, Sheet11!$A$2:$AF$799, MATCH('full data'!L$1, Sheet11!$A$1:$AF$1, 0), FALSE)</f>
        <v>0.5625</v>
      </c>
      <c r="M322">
        <f>VLOOKUP('full data'!$A322, Sheet11!$A$2:$AF$799, MATCH('full data'!M$1, Sheet11!$A$1:$AF$1, 0), FALSE)</f>
        <v>0.5625</v>
      </c>
      <c r="N322">
        <f>VLOOKUP('full data'!$A322, Sheet11!$A$2:$AF$799, MATCH('full data'!N$1, Sheet11!$A$1:$AF$1, 0), FALSE)</f>
        <v>1</v>
      </c>
      <c r="O322">
        <f>VLOOKUP('full data'!$A322, Sheet11!$A$2:$AF$799, MATCH('full data'!O$1, Sheet11!$A$1:$AF$1, 0), FALSE)</f>
        <v>17.625</v>
      </c>
      <c r="P322">
        <f>VLOOKUP('full data'!$A322, Sheet11!$A$2:$AF$799, MATCH('full data'!P$1, Sheet11!$A$1:$AF$1, 0), FALSE)</f>
        <v>0.75</v>
      </c>
      <c r="Q322">
        <f>VLOOKUP('full data'!$A322, Sheet11!$A$2:$AF$799, MATCH('full data'!Q$1, Sheet11!$A$1:$AF$1, 0), FALSE)</f>
        <v>1.5625</v>
      </c>
      <c r="R322">
        <f>VLOOKUP('full data'!$A322, Sheet11!$A$2:$AF$799, MATCH('full data'!R$1, Sheet11!$A$1:$AF$1, 0), FALSE)</f>
        <v>12</v>
      </c>
      <c r="S322">
        <f>VLOOKUP('full data'!$A322, Sheet11!$A$2:$AF$799, MATCH('full data'!S$1, Sheet11!$A$1:$AF$1, 0), FALSE)</f>
        <v>4</v>
      </c>
      <c r="T322">
        <f>VLOOKUP('full data'!$A322, Sheet11!$A$2:$AF$799, MATCH('full data'!T$1, Sheet11!$A$1:$AF$1, 0), FALSE)</f>
        <v>0</v>
      </c>
      <c r="U322">
        <f>VLOOKUP('full data'!$A322, Sheet11!$A$2:$AF$799, MATCH('full data'!U$1, Sheet11!$A$1:$AF$1, 0), FALSE)</f>
        <v>0.75</v>
      </c>
      <c r="V322">
        <f>VLOOKUP('full data'!$A322, Sheet11!$A$2:$AF$799, MATCH('full data'!V$1, Sheet11!$A$1:$AF$1, 0), FALSE)</f>
        <v>0.48697916666666669</v>
      </c>
      <c r="W322">
        <f>VLOOKUP('full data'!$A322, Sheet11!$A$2:$AF$799, MATCH('full data'!W$1, Sheet11!$A$1:$AF$1, 0), FALSE)</f>
        <v>0.513671875</v>
      </c>
      <c r="X322" t="str">
        <f>VLOOKUP('full data'!$A322, Sheet11!$A$2:$AF$799, MATCH('full data'!X$1, Sheet11!$A$1:$AF$1, 0), FALSE)</f>
        <v>1</v>
      </c>
      <c r="Y322">
        <f>VLOOKUP('full data'!$A322, Sheet11!$A$2:$AF$799, MATCH('full data'!Y$1, Sheet11!$A$1:$AF$1, 0), FALSE)</f>
        <v>1</v>
      </c>
      <c r="Z322" t="str">
        <f>VLOOKUP('full data'!$A322, Sheet11!$A$2:$AF$799, MATCH('full data'!Z$1, Sheet11!$A$1:$AF$1, 0), FALSE)</f>
        <v>AFC East</v>
      </c>
      <c r="AA322" t="s">
        <v>891</v>
      </c>
      <c r="AB322">
        <f>VLOOKUP('full data'!$A322, Sheet11!$A$2:$AF$799, MATCH('full data'!AB$1, Sheet11!$A$1:$AF$1, 0), FALSE)</f>
        <v>0.27868852459016391</v>
      </c>
      <c r="AC322">
        <f>VLOOKUP('full data'!$A322, Sheet11!$A$2:$AF$799, MATCH('full data'!AC$1, Sheet11!$A$1:$AF$1, 0), FALSE)</f>
        <v>0.14545454545454539</v>
      </c>
      <c r="AD322" t="str">
        <f>VLOOKUP('full data'!$A322, Sheet11!$A$2:$AF$799, MATCH('full data'!AD$1, Sheet11!$A$1:$AF$1, 0), FALSE)</f>
        <v>1</v>
      </c>
      <c r="AE322" t="str">
        <f>VLOOKUP('full data'!$A322, Sheet11!$A$2:$AF$799, MATCH('full data'!AE$1, Sheet11!$A$1:$AF$1, 0), FALSE)</f>
        <v>1</v>
      </c>
      <c r="AF322">
        <f>VLOOKUP('full data'!$A322, Sheet11!$A$2:$AF$799, MATCH('full data'!AF$1, Sheet11!$A$1:$AF$1, 0), FALSE)</f>
        <v>0.1875</v>
      </c>
      <c r="AG322">
        <f>VLOOKUP('full data'!$A322, Sheet11!$A$2:$AF$799, MATCH('full data'!AG$1, Sheet11!$A$1:$AF$1, 0), FALSE)</f>
        <v>9.5</v>
      </c>
      <c r="AH322" s="3">
        <f>VLOOKUP('full data'!$A322, Sheet11!$A$2:$AF$799, MATCH('full data'!AH$1, Sheet11!$A$1:$AF$1, 0), FALSE)</f>
        <v>0.26110719048883269</v>
      </c>
      <c r="AI322" s="2">
        <f t="shared" si="4"/>
        <v>0.26110719048883269</v>
      </c>
      <c r="AJ322" s="2">
        <f>AH322/SUMIFS($AH$2:$AH$799, $B$2:$B$799, B322)</f>
        <v>0.1809136853436612</v>
      </c>
      <c r="AK322">
        <f>IF(AJ322=_xlfn.MAXIFS($AJ$2:$AJ$799, $B$2:$B$799, B322, $AA$2:$AA$799, AA322), 1, 0)</f>
        <v>1</v>
      </c>
      <c r="AL322" s="2">
        <f>AJ322-AI322</f>
        <v>-8.0193505145171484E-2</v>
      </c>
      <c r="AM322">
        <f>IF(AK322=AE322, 1, 0)</f>
        <v>0</v>
      </c>
    </row>
    <row r="323" spans="1:39" x14ac:dyDescent="0.45">
      <c r="A323" t="s">
        <v>543</v>
      </c>
      <c r="B323">
        <v>2014</v>
      </c>
      <c r="C323" t="s">
        <v>66</v>
      </c>
      <c r="D323" t="str">
        <f>VLOOKUP(C323, ids!$A$2:$B$37,2,FALSE)</f>
        <v>Green Bay Packers</v>
      </c>
      <c r="E323">
        <f>VLOOKUP('full data'!$A323, Sheet11!$A$2:$AF$799, MATCH('full data'!E$1, Sheet11!$A$1:$AF$1, 0), FALSE)</f>
        <v>16</v>
      </c>
      <c r="F323">
        <f>VLOOKUP('full data'!$A323, Sheet11!$A$2:$AF$799, MATCH('full data'!F$1, Sheet11!$A$1:$AF$1, 0), FALSE)</f>
        <v>9.7716012880993315</v>
      </c>
      <c r="G323">
        <f>VLOOKUP('full data'!$A323, Sheet11!$A$2:$AF$799, MATCH('full data'!G$1, Sheet11!$A$1:$AF$1, 0), FALSE)</f>
        <v>-1.6801763763221891</v>
      </c>
      <c r="H323">
        <f>VLOOKUP('full data'!$A323, Sheet11!$A$2:$AF$799, MATCH('full data'!H$1, Sheet11!$A$1:$AF$1, 0), FALSE)</f>
        <v>13.28903114912603</v>
      </c>
      <c r="I323">
        <f>VLOOKUP('full data'!$A323, Sheet11!$A$2:$AF$799, MATCH('full data'!I$1, Sheet11!$A$1:$AF$1, 0), FALSE)</f>
        <v>48.4375</v>
      </c>
      <c r="J323">
        <f>VLOOKUP('full data'!$A323, Sheet11!$A$2:$AF$799, MATCH('full data'!J$1, Sheet11!$A$1:$AF$1, 0), FALSE)</f>
        <v>0.81818181818181823</v>
      </c>
      <c r="K323">
        <f>VLOOKUP('full data'!$A323, Sheet11!$A$2:$AF$799, MATCH('full data'!K$1, Sheet11!$A$1:$AF$1, 0), FALSE)</f>
        <v>-11.625</v>
      </c>
      <c r="L323">
        <f>VLOOKUP('full data'!$A323, Sheet11!$A$2:$AF$799, MATCH('full data'!L$1, Sheet11!$A$1:$AF$1, 0), FALSE)</f>
        <v>0.375</v>
      </c>
      <c r="M323">
        <f>VLOOKUP('full data'!$A323, Sheet11!$A$2:$AF$799, MATCH('full data'!M$1, Sheet11!$A$1:$AF$1, 0), FALSE)</f>
        <v>0.5625</v>
      </c>
      <c r="N323">
        <f>VLOOKUP('full data'!$A323, Sheet11!$A$2:$AF$799, MATCH('full data'!N$1, Sheet11!$A$1:$AF$1, 0), FALSE)</f>
        <v>1.125</v>
      </c>
      <c r="O323">
        <f>VLOOKUP('full data'!$A323, Sheet11!$A$2:$AF$799, MATCH('full data'!O$1, Sheet11!$A$1:$AF$1, 0), FALSE)</f>
        <v>16.3125</v>
      </c>
      <c r="P323">
        <f>VLOOKUP('full data'!$A323, Sheet11!$A$2:$AF$799, MATCH('full data'!P$1, Sheet11!$A$1:$AF$1, 0), FALSE)</f>
        <v>0.6875</v>
      </c>
      <c r="Q323">
        <f>VLOOKUP('full data'!$A323, Sheet11!$A$2:$AF$799, MATCH('full data'!Q$1, Sheet11!$A$1:$AF$1, 0), FALSE)</f>
        <v>1.6875</v>
      </c>
      <c r="R323">
        <f>VLOOKUP('full data'!$A323, Sheet11!$A$2:$AF$799, MATCH('full data'!R$1, Sheet11!$A$1:$AF$1, 0), FALSE)</f>
        <v>12</v>
      </c>
      <c r="S323">
        <f>VLOOKUP('full data'!$A323, Sheet11!$A$2:$AF$799, MATCH('full data'!S$1, Sheet11!$A$1:$AF$1, 0), FALSE)</f>
        <v>4</v>
      </c>
      <c r="T323">
        <f>VLOOKUP('full data'!$A323, Sheet11!$A$2:$AF$799, MATCH('full data'!T$1, Sheet11!$A$1:$AF$1, 0), FALSE)</f>
        <v>0</v>
      </c>
      <c r="U323">
        <f>VLOOKUP('full data'!$A323, Sheet11!$A$2:$AF$799, MATCH('full data'!U$1, Sheet11!$A$1:$AF$1, 0), FALSE)</f>
        <v>0.75</v>
      </c>
      <c r="V323">
        <f>VLOOKUP('full data'!$A323, Sheet11!$A$2:$AF$799, MATCH('full data'!V$1, Sheet11!$A$1:$AF$1, 0), FALSE)</f>
        <v>0.44010416666666669</v>
      </c>
      <c r="W323">
        <f>VLOOKUP('full data'!$A323, Sheet11!$A$2:$AF$799, MATCH('full data'!W$1, Sheet11!$A$1:$AF$1, 0), FALSE)</f>
        <v>0.482421875</v>
      </c>
      <c r="X323" t="str">
        <f>VLOOKUP('full data'!$A323, Sheet11!$A$2:$AF$799, MATCH('full data'!X$1, Sheet11!$A$1:$AF$1, 0), FALSE)</f>
        <v>2</v>
      </c>
      <c r="Y323">
        <f>VLOOKUP('full data'!$A323, Sheet11!$A$2:$AF$799, MATCH('full data'!Y$1, Sheet11!$A$1:$AF$1, 0), FALSE)</f>
        <v>1</v>
      </c>
      <c r="Z323" t="str">
        <f>VLOOKUP('full data'!$A323, Sheet11!$A$2:$AF$799, MATCH('full data'!Z$1, Sheet11!$A$1:$AF$1, 0), FALSE)</f>
        <v>NFC North</v>
      </c>
      <c r="AA323" t="s">
        <v>892</v>
      </c>
      <c r="AB323">
        <f>VLOOKUP('full data'!$A323, Sheet11!$A$2:$AF$799, MATCH('full data'!AB$1, Sheet11!$A$1:$AF$1, 0), FALSE)</f>
        <v>0.25555555555555548</v>
      </c>
      <c r="AC323">
        <f>VLOOKUP('full data'!$A323, Sheet11!$A$2:$AF$799, MATCH('full data'!AC$1, Sheet11!$A$1:$AF$1, 0), FALSE)</f>
        <v>0.20454545454545461</v>
      </c>
      <c r="AD323" t="str">
        <f>VLOOKUP('full data'!$A323, Sheet11!$A$2:$AF$799, MATCH('full data'!AD$1, Sheet11!$A$1:$AF$1, 0), FALSE)</f>
        <v>0</v>
      </c>
      <c r="AE323" t="str">
        <f>VLOOKUP('full data'!$A323, Sheet11!$A$2:$AF$799, MATCH('full data'!AE$1, Sheet11!$A$1:$AF$1, 0), FALSE)</f>
        <v>0</v>
      </c>
      <c r="AF323">
        <f>VLOOKUP('full data'!$A323, Sheet11!$A$2:$AF$799, MATCH('full data'!AF$1, Sheet11!$A$1:$AF$1, 0), FALSE)</f>
        <v>0.3125</v>
      </c>
      <c r="AG323">
        <f>VLOOKUP('full data'!$A323, Sheet11!$A$2:$AF$799, MATCH('full data'!AG$1, Sheet11!$A$1:$AF$1, 0), FALSE)</f>
        <v>0.5</v>
      </c>
      <c r="AH323" s="3">
        <f>VLOOKUP('full data'!$A323, Sheet11!$A$2:$AF$799, MATCH('full data'!AH$1, Sheet11!$A$1:$AF$1, 0), FALSE)</f>
        <v>0.22721503346852079</v>
      </c>
      <c r="AI323" s="2">
        <f t="shared" ref="AI323:AI386" si="5">_xlfn.MAXIFS($AH$2:$AH$799, $B$2:$B$799, B323, $AA$2:$AA$799,AA323)</f>
        <v>0.22721503346852079</v>
      </c>
      <c r="AJ323" s="2">
        <f>AH323/SUMIFS($AH$2:$AH$799, $B$2:$B$799, B323)</f>
        <v>0.15743078156260695</v>
      </c>
      <c r="AK323">
        <f>IF(AJ323=_xlfn.MAXIFS($AJ$2:$AJ$799, $B$2:$B$799, B323, $AA$2:$AA$799, AA323), 1, 0)</f>
        <v>1</v>
      </c>
      <c r="AL323" s="2">
        <f>AJ323-AI323</f>
        <v>-6.9784251905913836E-2</v>
      </c>
      <c r="AM323">
        <f>IF(AK323=AE323, 1, 0)</f>
        <v>0</v>
      </c>
    </row>
    <row r="324" spans="1:39" hidden="1" x14ac:dyDescent="0.45">
      <c r="A324" t="s">
        <v>559</v>
      </c>
      <c r="B324">
        <v>2014</v>
      </c>
      <c r="C324" t="s">
        <v>98</v>
      </c>
      <c r="D324" t="str">
        <f>VLOOKUP(C324, ids!$A$2:$B$37,2,FALSE)</f>
        <v>Seattle Seahawks</v>
      </c>
      <c r="E324">
        <f>VLOOKUP('full data'!$A324, Sheet11!$A$2:$AF$799, MATCH('full data'!E$1, Sheet11!$A$1:$AF$1, 0), FALSE)</f>
        <v>16</v>
      </c>
      <c r="F324">
        <f>VLOOKUP('full data'!$A324, Sheet11!$A$2:$AF$799, MATCH('full data'!F$1, Sheet11!$A$1:$AF$1, 0), FALSE)</f>
        <v>2.6099151632079769</v>
      </c>
      <c r="G324">
        <f>VLOOKUP('full data'!$A324, Sheet11!$A$2:$AF$799, MATCH('full data'!G$1, Sheet11!$A$1:$AF$1, 0), FALSE)</f>
        <v>2.151742250149185</v>
      </c>
      <c r="H324">
        <f>VLOOKUP('full data'!$A324, Sheet11!$A$2:$AF$799, MATCH('full data'!H$1, Sheet11!$A$1:$AF$1, 0), FALSE)</f>
        <v>6.693546295316672</v>
      </c>
      <c r="I324">
        <f>VLOOKUP('full data'!$A324, Sheet11!$A$2:$AF$799, MATCH('full data'!I$1, Sheet11!$A$1:$AF$1, 0), FALSE)</f>
        <v>63.0625</v>
      </c>
      <c r="J324">
        <f>VLOOKUP('full data'!$A324, Sheet11!$A$2:$AF$799, MATCH('full data'!J$1, Sheet11!$A$1:$AF$1, 0), FALSE)</f>
        <v>0.83783783783783783</v>
      </c>
      <c r="K324">
        <f>VLOOKUP('full data'!$A324, Sheet11!$A$2:$AF$799, MATCH('full data'!K$1, Sheet11!$A$1:$AF$1, 0), FALSE)</f>
        <v>-15.125</v>
      </c>
      <c r="L324">
        <f>VLOOKUP('full data'!$A324, Sheet11!$A$2:$AF$799, MATCH('full data'!L$1, Sheet11!$A$1:$AF$1, 0), FALSE)</f>
        <v>0.4375</v>
      </c>
      <c r="M324">
        <f>VLOOKUP('full data'!$A324, Sheet11!$A$2:$AF$799, MATCH('full data'!M$1, Sheet11!$A$1:$AF$1, 0), FALSE)</f>
        <v>0.625</v>
      </c>
      <c r="N324">
        <f>VLOOKUP('full data'!$A324, Sheet11!$A$2:$AF$799, MATCH('full data'!N$1, Sheet11!$A$1:$AF$1, 0), FALSE)</f>
        <v>0.8125</v>
      </c>
      <c r="O324">
        <f>VLOOKUP('full data'!$A324, Sheet11!$A$2:$AF$799, MATCH('full data'!O$1, Sheet11!$A$1:$AF$1, 0), FALSE)</f>
        <v>14.125</v>
      </c>
      <c r="P324">
        <f>VLOOKUP('full data'!$A324, Sheet11!$A$2:$AF$799, MATCH('full data'!P$1, Sheet11!$A$1:$AF$1, 0), FALSE)</f>
        <v>0.5625</v>
      </c>
      <c r="Q324">
        <f>VLOOKUP('full data'!$A324, Sheet11!$A$2:$AF$799, MATCH('full data'!Q$1, Sheet11!$A$1:$AF$1, 0), FALSE)</f>
        <v>1.4375</v>
      </c>
      <c r="R324">
        <f>VLOOKUP('full data'!$A324, Sheet11!$A$2:$AF$799, MATCH('full data'!R$1, Sheet11!$A$1:$AF$1, 0), FALSE)</f>
        <v>12</v>
      </c>
      <c r="S324">
        <f>VLOOKUP('full data'!$A324, Sheet11!$A$2:$AF$799, MATCH('full data'!S$1, Sheet11!$A$1:$AF$1, 0), FALSE)</f>
        <v>4</v>
      </c>
      <c r="T324">
        <f>VLOOKUP('full data'!$A324, Sheet11!$A$2:$AF$799, MATCH('full data'!T$1, Sheet11!$A$1:$AF$1, 0), FALSE)</f>
        <v>0</v>
      </c>
      <c r="U324">
        <f>VLOOKUP('full data'!$A324, Sheet11!$A$2:$AF$799, MATCH('full data'!U$1, Sheet11!$A$1:$AF$1, 0), FALSE)</f>
        <v>0.75</v>
      </c>
      <c r="V324">
        <f>VLOOKUP('full data'!$A324, Sheet11!$A$2:$AF$799, MATCH('full data'!V$1, Sheet11!$A$1:$AF$1, 0), FALSE)</f>
        <v>0.51302083333333337</v>
      </c>
      <c r="W324">
        <f>VLOOKUP('full data'!$A324, Sheet11!$A$2:$AF$799, MATCH('full data'!W$1, Sheet11!$A$1:$AF$1, 0), FALSE)</f>
        <v>0.525390625</v>
      </c>
      <c r="X324" t="str">
        <f>VLOOKUP('full data'!$A324, Sheet11!$A$2:$AF$799, MATCH('full data'!X$1, Sheet11!$A$1:$AF$1, 0), FALSE)</f>
        <v>1</v>
      </c>
      <c r="Y324">
        <f>VLOOKUP('full data'!$A324, Sheet11!$A$2:$AF$799, MATCH('full data'!Y$1, Sheet11!$A$1:$AF$1, 0), FALSE)</f>
        <v>1</v>
      </c>
      <c r="Z324" t="str">
        <f>VLOOKUP('full data'!$A324, Sheet11!$A$2:$AF$799, MATCH('full data'!Z$1, Sheet11!$A$1:$AF$1, 0), FALSE)</f>
        <v>NFC West</v>
      </c>
      <c r="AA324" t="s">
        <v>892</v>
      </c>
      <c r="AB324">
        <f>VLOOKUP('full data'!$A324, Sheet11!$A$2:$AF$799, MATCH('full data'!AB$1, Sheet11!$A$1:$AF$1, 0), FALSE)</f>
        <v>0.22900763358778631</v>
      </c>
      <c r="AC324">
        <f>VLOOKUP('full data'!$A324, Sheet11!$A$2:$AF$799, MATCH('full data'!AC$1, Sheet11!$A$1:$AF$1, 0), FALSE)</f>
        <v>0.19047619047619049</v>
      </c>
      <c r="AD324" t="str">
        <f>VLOOKUP('full data'!$A324, Sheet11!$A$2:$AF$799, MATCH('full data'!AD$1, Sheet11!$A$1:$AF$1, 0), FALSE)</f>
        <v>0</v>
      </c>
      <c r="AE324" t="str">
        <f>VLOOKUP('full data'!$A324, Sheet11!$A$2:$AF$799, MATCH('full data'!AE$1, Sheet11!$A$1:$AF$1, 0), FALSE)</f>
        <v>1</v>
      </c>
      <c r="AF324">
        <f>VLOOKUP('full data'!$A324, Sheet11!$A$2:$AF$799, MATCH('full data'!AF$1, Sheet11!$A$1:$AF$1, 0), FALSE)</f>
        <v>0.125</v>
      </c>
      <c r="AG324">
        <f>VLOOKUP('full data'!$A324, Sheet11!$A$2:$AF$799, MATCH('full data'!AG$1, Sheet11!$A$1:$AF$1, 0), FALSE)</f>
        <v>9.5</v>
      </c>
      <c r="AH324" s="3">
        <f>VLOOKUP('full data'!$A324, Sheet11!$A$2:$AF$799, MATCH('full data'!AH$1, Sheet11!$A$1:$AF$1, 0), FALSE)</f>
        <v>0.21223142502449421</v>
      </c>
      <c r="AI324" s="2">
        <f t="shared" si="5"/>
        <v>0.22721503346852079</v>
      </c>
      <c r="AJ324" s="2">
        <f>AH324/SUMIFS($AH$2:$AH$799, $B$2:$B$799, B324)</f>
        <v>0.1470490689093463</v>
      </c>
      <c r="AK324">
        <f>IF(AJ324=_xlfn.MAXIFS($AJ$2:$AJ$799, $B$2:$B$799, B324, $AA$2:$AA$799, AA324), 1, 0)</f>
        <v>0</v>
      </c>
      <c r="AL324" s="2">
        <f>AJ324-AI324</f>
        <v>-8.0165964559174491E-2</v>
      </c>
      <c r="AM324">
        <f>IF(AK324=AE324, 1, 0)</f>
        <v>0</v>
      </c>
    </row>
    <row r="325" spans="1:39" hidden="1" x14ac:dyDescent="0.45">
      <c r="A325" t="s">
        <v>540</v>
      </c>
      <c r="B325">
        <v>2014</v>
      </c>
      <c r="C325" t="s">
        <v>57</v>
      </c>
      <c r="D325" t="str">
        <f>VLOOKUP(C325, ids!$A$2:$B$37,2,FALSE)</f>
        <v>Dallas Cowboys</v>
      </c>
      <c r="E325">
        <f>VLOOKUP('full data'!$A325, Sheet11!$A$2:$AF$799, MATCH('full data'!E$1, Sheet11!$A$1:$AF$1, 0), FALSE)</f>
        <v>16</v>
      </c>
      <c r="F325">
        <f>VLOOKUP('full data'!$A325, Sheet11!$A$2:$AF$799, MATCH('full data'!F$1, Sheet11!$A$1:$AF$1, 0), FALSE)</f>
        <v>9.2768357695368664</v>
      </c>
      <c r="G325">
        <f>VLOOKUP('full data'!$A325, Sheet11!$A$2:$AF$799, MATCH('full data'!G$1, Sheet11!$A$1:$AF$1, 0), FALSE)</f>
        <v>-1.2537083136714351</v>
      </c>
      <c r="H325">
        <f>VLOOKUP('full data'!$A325, Sheet11!$A$2:$AF$799, MATCH('full data'!H$1, Sheet11!$A$1:$AF$1, 0), FALSE)</f>
        <v>11.4850752193509</v>
      </c>
      <c r="I325">
        <f>VLOOKUP('full data'!$A325, Sheet11!$A$2:$AF$799, MATCH('full data'!I$1, Sheet11!$A$1:$AF$1, 0), FALSE)</f>
        <v>52.4375</v>
      </c>
      <c r="J325">
        <f>VLOOKUP('full data'!$A325, Sheet11!$A$2:$AF$799, MATCH('full data'!J$1, Sheet11!$A$1:$AF$1, 0), FALSE)</f>
        <v>0.86206896551724133</v>
      </c>
      <c r="K325">
        <f>VLOOKUP('full data'!$A325, Sheet11!$A$2:$AF$799, MATCH('full data'!K$1, Sheet11!$A$1:$AF$1, 0), FALSE)</f>
        <v>-14</v>
      </c>
      <c r="L325">
        <f>VLOOKUP('full data'!$A325, Sheet11!$A$2:$AF$799, MATCH('full data'!L$1, Sheet11!$A$1:$AF$1, 0), FALSE)</f>
        <v>0.6875</v>
      </c>
      <c r="M325">
        <f>VLOOKUP('full data'!$A325, Sheet11!$A$2:$AF$799, MATCH('full data'!M$1, Sheet11!$A$1:$AF$1, 0), FALSE)</f>
        <v>0.8125</v>
      </c>
      <c r="N325">
        <f>VLOOKUP('full data'!$A325, Sheet11!$A$2:$AF$799, MATCH('full data'!N$1, Sheet11!$A$1:$AF$1, 0), FALSE)</f>
        <v>1.125</v>
      </c>
      <c r="O325">
        <f>VLOOKUP('full data'!$A325, Sheet11!$A$2:$AF$799, MATCH('full data'!O$1, Sheet11!$A$1:$AF$1, 0), FALSE)</f>
        <v>9.75</v>
      </c>
      <c r="P325">
        <f>VLOOKUP('full data'!$A325, Sheet11!$A$2:$AF$799, MATCH('full data'!P$1, Sheet11!$A$1:$AF$1, 0), FALSE)</f>
        <v>1.1875</v>
      </c>
      <c r="Q325">
        <f>VLOOKUP('full data'!$A325, Sheet11!$A$2:$AF$799, MATCH('full data'!Q$1, Sheet11!$A$1:$AF$1, 0), FALSE)</f>
        <v>1.9375</v>
      </c>
      <c r="R325">
        <f>VLOOKUP('full data'!$A325, Sheet11!$A$2:$AF$799, MATCH('full data'!R$1, Sheet11!$A$1:$AF$1, 0), FALSE)</f>
        <v>12</v>
      </c>
      <c r="S325">
        <f>VLOOKUP('full data'!$A325, Sheet11!$A$2:$AF$799, MATCH('full data'!S$1, Sheet11!$A$1:$AF$1, 0), FALSE)</f>
        <v>4</v>
      </c>
      <c r="T325">
        <f>VLOOKUP('full data'!$A325, Sheet11!$A$2:$AF$799, MATCH('full data'!T$1, Sheet11!$A$1:$AF$1, 0), FALSE)</f>
        <v>0</v>
      </c>
      <c r="U325">
        <f>VLOOKUP('full data'!$A325, Sheet11!$A$2:$AF$799, MATCH('full data'!U$1, Sheet11!$A$1:$AF$1, 0), FALSE)</f>
        <v>0.75</v>
      </c>
      <c r="V325">
        <f>VLOOKUP('full data'!$A325, Sheet11!$A$2:$AF$799, MATCH('full data'!V$1, Sheet11!$A$1:$AF$1, 0), FALSE)</f>
        <v>0.421875</v>
      </c>
      <c r="W325">
        <f>VLOOKUP('full data'!$A325, Sheet11!$A$2:$AF$799, MATCH('full data'!W$1, Sheet11!$A$1:$AF$1, 0), FALSE)</f>
        <v>0.4453125</v>
      </c>
      <c r="X325" t="str">
        <f>VLOOKUP('full data'!$A325, Sheet11!$A$2:$AF$799, MATCH('full data'!X$1, Sheet11!$A$1:$AF$1, 0), FALSE)</f>
        <v>3</v>
      </c>
      <c r="Y325">
        <f>VLOOKUP('full data'!$A325, Sheet11!$A$2:$AF$799, MATCH('full data'!Y$1, Sheet11!$A$1:$AF$1, 0), FALSE)</f>
        <v>1</v>
      </c>
      <c r="Z325" t="str">
        <f>VLOOKUP('full data'!$A325, Sheet11!$A$2:$AF$799, MATCH('full data'!Z$1, Sheet11!$A$1:$AF$1, 0), FALSE)</f>
        <v>NFC East</v>
      </c>
      <c r="AA325" t="s">
        <v>892</v>
      </c>
      <c r="AB325">
        <f>VLOOKUP('full data'!$A325, Sheet11!$A$2:$AF$799, MATCH('full data'!AB$1, Sheet11!$A$1:$AF$1, 0), FALSE)</f>
        <v>0.21698113207547171</v>
      </c>
      <c r="AC325">
        <f>VLOOKUP('full data'!$A325, Sheet11!$A$2:$AF$799, MATCH('full data'!AC$1, Sheet11!$A$1:$AF$1, 0), FALSE)</f>
        <v>0.22123893805309741</v>
      </c>
      <c r="AD325" t="str">
        <f>VLOOKUP('full data'!$A325, Sheet11!$A$2:$AF$799, MATCH('full data'!AD$1, Sheet11!$A$1:$AF$1, 0), FALSE)</f>
        <v>0</v>
      </c>
      <c r="AE325" t="str">
        <f>VLOOKUP('full data'!$A325, Sheet11!$A$2:$AF$799, MATCH('full data'!AE$1, Sheet11!$A$1:$AF$1, 0), FALSE)</f>
        <v>0</v>
      </c>
      <c r="AF325">
        <f>VLOOKUP('full data'!$A325, Sheet11!$A$2:$AF$799, MATCH('full data'!AF$1, Sheet11!$A$1:$AF$1, 0), FALSE)</f>
        <v>0.5</v>
      </c>
      <c r="AG325">
        <f>VLOOKUP('full data'!$A325, Sheet11!$A$2:$AF$799, MATCH('full data'!AG$1, Sheet11!$A$1:$AF$1, 0), FALSE)</f>
        <v>0.5</v>
      </c>
      <c r="AH325" s="3">
        <f>VLOOKUP('full data'!$A325, Sheet11!$A$2:$AF$799, MATCH('full data'!AH$1, Sheet11!$A$1:$AF$1, 0), FALSE)</f>
        <v>0.1431413982347656</v>
      </c>
      <c r="AI325" s="2">
        <f t="shared" si="5"/>
        <v>0.22721503346852079</v>
      </c>
      <c r="AJ325" s="2">
        <f>AH325/SUMIFS($AH$2:$AH$799, $B$2:$B$799, B325)</f>
        <v>9.9178570423182746E-2</v>
      </c>
      <c r="AK325">
        <f>IF(AJ325=_xlfn.MAXIFS($AJ$2:$AJ$799, $B$2:$B$799, B325, $AA$2:$AA$799, AA325), 1, 0)</f>
        <v>0</v>
      </c>
      <c r="AL325" s="2">
        <f>AJ325-AI325</f>
        <v>-0.12803646304533806</v>
      </c>
      <c r="AM325">
        <f>IF(AK325=AE325, 1, 0)</f>
        <v>0</v>
      </c>
    </row>
    <row r="326" spans="1:39" hidden="1" x14ac:dyDescent="0.45">
      <c r="A326" t="s">
        <v>541</v>
      </c>
      <c r="B326">
        <v>2014</v>
      </c>
      <c r="C326" t="s">
        <v>60</v>
      </c>
      <c r="D326" t="str">
        <f>VLOOKUP(C326, ids!$A$2:$B$37,2,FALSE)</f>
        <v>Denver Broncos</v>
      </c>
      <c r="E326">
        <f>VLOOKUP('full data'!$A326, Sheet11!$A$2:$AF$799, MATCH('full data'!E$1, Sheet11!$A$1:$AF$1, 0), FALSE)</f>
        <v>16</v>
      </c>
      <c r="F326">
        <f>VLOOKUP('full data'!$A326, Sheet11!$A$2:$AF$799, MATCH('full data'!F$1, Sheet11!$A$1:$AF$1, 0), FALSE)</f>
        <v>7.6619480128754152</v>
      </c>
      <c r="G326">
        <f>VLOOKUP('full data'!$A326, Sheet11!$A$2:$AF$799, MATCH('full data'!G$1, Sheet11!$A$1:$AF$1, 0), FALSE)</f>
        <v>-1.710870464496087</v>
      </c>
      <c r="H326">
        <f>VLOOKUP('full data'!$A326, Sheet11!$A$2:$AF$799, MATCH('full data'!H$1, Sheet11!$A$1:$AF$1, 0), FALSE)</f>
        <v>9.5679041767304405</v>
      </c>
      <c r="I326">
        <f>VLOOKUP('full data'!$A326, Sheet11!$A$2:$AF$799, MATCH('full data'!I$1, Sheet11!$A$1:$AF$1, 0), FALSE)</f>
        <v>65.3125</v>
      </c>
      <c r="J326">
        <f>VLOOKUP('full data'!$A326, Sheet11!$A$2:$AF$799, MATCH('full data'!J$1, Sheet11!$A$1:$AF$1, 0), FALSE)</f>
        <v>0.82758620689655171</v>
      </c>
      <c r="K326">
        <f>VLOOKUP('full data'!$A326, Sheet11!$A$2:$AF$799, MATCH('full data'!K$1, Sheet11!$A$1:$AF$1, 0), FALSE)</f>
        <v>-7.375</v>
      </c>
      <c r="L326">
        <f>VLOOKUP('full data'!$A326, Sheet11!$A$2:$AF$799, MATCH('full data'!L$1, Sheet11!$A$1:$AF$1, 0), FALSE)</f>
        <v>0.9375</v>
      </c>
      <c r="M326">
        <f>VLOOKUP('full data'!$A326, Sheet11!$A$2:$AF$799, MATCH('full data'!M$1, Sheet11!$A$1:$AF$1, 0), FALSE)</f>
        <v>0.4375</v>
      </c>
      <c r="N326">
        <f>VLOOKUP('full data'!$A326, Sheet11!$A$2:$AF$799, MATCH('full data'!N$1, Sheet11!$A$1:$AF$1, 0), FALSE)</f>
        <v>1.125</v>
      </c>
      <c r="O326">
        <f>VLOOKUP('full data'!$A326, Sheet11!$A$2:$AF$799, MATCH('full data'!O$1, Sheet11!$A$1:$AF$1, 0), FALSE)</f>
        <v>15.75</v>
      </c>
      <c r="P326">
        <f>VLOOKUP('full data'!$A326, Sheet11!$A$2:$AF$799, MATCH('full data'!P$1, Sheet11!$A$1:$AF$1, 0), FALSE)</f>
        <v>1.125</v>
      </c>
      <c r="Q326">
        <f>VLOOKUP('full data'!$A326, Sheet11!$A$2:$AF$799, MATCH('full data'!Q$1, Sheet11!$A$1:$AF$1, 0), FALSE)</f>
        <v>1.5625</v>
      </c>
      <c r="R326">
        <f>VLOOKUP('full data'!$A326, Sheet11!$A$2:$AF$799, MATCH('full data'!R$1, Sheet11!$A$1:$AF$1, 0), FALSE)</f>
        <v>12</v>
      </c>
      <c r="S326">
        <f>VLOOKUP('full data'!$A326, Sheet11!$A$2:$AF$799, MATCH('full data'!S$1, Sheet11!$A$1:$AF$1, 0), FALSE)</f>
        <v>4</v>
      </c>
      <c r="T326">
        <f>VLOOKUP('full data'!$A326, Sheet11!$A$2:$AF$799, MATCH('full data'!T$1, Sheet11!$A$1:$AF$1, 0), FALSE)</f>
        <v>0</v>
      </c>
      <c r="U326">
        <f>VLOOKUP('full data'!$A326, Sheet11!$A$2:$AF$799, MATCH('full data'!U$1, Sheet11!$A$1:$AF$1, 0), FALSE)</f>
        <v>0.75</v>
      </c>
      <c r="V326">
        <f>VLOOKUP('full data'!$A326, Sheet11!$A$2:$AF$799, MATCH('full data'!V$1, Sheet11!$A$1:$AF$1, 0), FALSE)</f>
        <v>0.484375</v>
      </c>
      <c r="W326">
        <f>VLOOKUP('full data'!$A326, Sheet11!$A$2:$AF$799, MATCH('full data'!W$1, Sheet11!$A$1:$AF$1, 0), FALSE)</f>
        <v>0.521484375</v>
      </c>
      <c r="X326" t="str">
        <f>VLOOKUP('full data'!$A326, Sheet11!$A$2:$AF$799, MATCH('full data'!X$1, Sheet11!$A$1:$AF$1, 0), FALSE)</f>
        <v>2</v>
      </c>
      <c r="Y326">
        <f>VLOOKUP('full data'!$A326, Sheet11!$A$2:$AF$799, MATCH('full data'!Y$1, Sheet11!$A$1:$AF$1, 0), FALSE)</f>
        <v>1</v>
      </c>
      <c r="Z326" t="str">
        <f>VLOOKUP('full data'!$A326, Sheet11!$A$2:$AF$799, MATCH('full data'!Z$1, Sheet11!$A$1:$AF$1, 0), FALSE)</f>
        <v>AFC West</v>
      </c>
      <c r="AA326" t="s">
        <v>891</v>
      </c>
      <c r="AB326">
        <f>VLOOKUP('full data'!$A326, Sheet11!$A$2:$AF$799, MATCH('full data'!AB$1, Sheet11!$A$1:$AF$1, 0), FALSE)</f>
        <v>0.2</v>
      </c>
      <c r="AC326">
        <f>VLOOKUP('full data'!$A326, Sheet11!$A$2:$AF$799, MATCH('full data'!AC$1, Sheet11!$A$1:$AF$1, 0), FALSE)</f>
        <v>0.15853658536585369</v>
      </c>
      <c r="AD326" t="str">
        <f>VLOOKUP('full data'!$A326, Sheet11!$A$2:$AF$799, MATCH('full data'!AD$1, Sheet11!$A$1:$AF$1, 0), FALSE)</f>
        <v>0</v>
      </c>
      <c r="AE326" t="str">
        <f>VLOOKUP('full data'!$A326, Sheet11!$A$2:$AF$799, MATCH('full data'!AE$1, Sheet11!$A$1:$AF$1, 0), FALSE)</f>
        <v>0</v>
      </c>
      <c r="AF326">
        <f>VLOOKUP('full data'!$A326, Sheet11!$A$2:$AF$799, MATCH('full data'!AF$1, Sheet11!$A$1:$AF$1, 0), FALSE)</f>
        <v>0.1875</v>
      </c>
      <c r="AG326">
        <f>VLOOKUP('full data'!$A326, Sheet11!$A$2:$AF$799, MATCH('full data'!AG$1, Sheet11!$A$1:$AF$1, 0), FALSE)</f>
        <v>0.5</v>
      </c>
      <c r="AH326" s="3">
        <f>VLOOKUP('full data'!$A326, Sheet11!$A$2:$AF$799, MATCH('full data'!AH$1, Sheet11!$A$1:$AF$1, 0), FALSE)</f>
        <v>0.1225889338742765</v>
      </c>
      <c r="AI326" s="2">
        <f t="shared" si="5"/>
        <v>0.26110719048883269</v>
      </c>
      <c r="AJ326" s="2">
        <f>AH326/SUMIFS($AH$2:$AH$799, $B$2:$B$799, B326)</f>
        <v>8.4938357185894056E-2</v>
      </c>
      <c r="AK326">
        <f>IF(AJ326=_xlfn.MAXIFS($AJ$2:$AJ$799, $B$2:$B$799, B326, $AA$2:$AA$799, AA326), 1, 0)</f>
        <v>0</v>
      </c>
      <c r="AL326" s="2">
        <f>AJ326-AI326</f>
        <v>-0.17616883330293864</v>
      </c>
      <c r="AM326">
        <f>IF(AK326=AE326, 1, 0)</f>
        <v>0</v>
      </c>
    </row>
    <row r="327" spans="1:39" hidden="1" x14ac:dyDescent="0.45">
      <c r="A327" t="s">
        <v>542</v>
      </c>
      <c r="B327">
        <v>2014</v>
      </c>
      <c r="C327" t="s">
        <v>64</v>
      </c>
      <c r="D327" t="str">
        <f>VLOOKUP(C327, ids!$A$2:$B$37,2,FALSE)</f>
        <v>Detriot Lions</v>
      </c>
      <c r="E327">
        <f>VLOOKUP('full data'!$A327, Sheet11!$A$2:$AF$799, MATCH('full data'!E$1, Sheet11!$A$1:$AF$1, 0), FALSE)</f>
        <v>16</v>
      </c>
      <c r="F327">
        <f>VLOOKUP('full data'!$A327, Sheet11!$A$2:$AF$799, MATCH('full data'!F$1, Sheet11!$A$1:$AF$1, 0), FALSE)</f>
        <v>2.0288882657580651</v>
      </c>
      <c r="G327">
        <f>VLOOKUP('full data'!$A327, Sheet11!$A$2:$AF$799, MATCH('full data'!G$1, Sheet11!$A$1:$AF$1, 0), FALSE)</f>
        <v>-3.3960870843425162</v>
      </c>
      <c r="H327">
        <f>VLOOKUP('full data'!$A327, Sheet11!$A$2:$AF$799, MATCH('full data'!H$1, Sheet11!$A$1:$AF$1, 0), FALSE)</f>
        <v>7.1893591116705444</v>
      </c>
      <c r="I327">
        <f>VLOOKUP('full data'!$A327, Sheet11!$A$2:$AF$799, MATCH('full data'!I$1, Sheet11!$A$1:$AF$1, 0), FALSE)</f>
        <v>61.8125</v>
      </c>
      <c r="J327">
        <f>VLOOKUP('full data'!$A327, Sheet11!$A$2:$AF$799, MATCH('full data'!J$1, Sheet11!$A$1:$AF$1, 0), FALSE)</f>
        <v>0.65789473684210531</v>
      </c>
      <c r="K327">
        <f>VLOOKUP('full data'!$A327, Sheet11!$A$2:$AF$799, MATCH('full data'!K$1, Sheet11!$A$1:$AF$1, 0), FALSE)</f>
        <v>-15.875</v>
      </c>
      <c r="L327">
        <f>VLOOKUP('full data'!$A327, Sheet11!$A$2:$AF$799, MATCH('full data'!L$1, Sheet11!$A$1:$AF$1, 0), FALSE)</f>
        <v>0.75</v>
      </c>
      <c r="M327">
        <f>VLOOKUP('full data'!$A327, Sheet11!$A$2:$AF$799, MATCH('full data'!M$1, Sheet11!$A$1:$AF$1, 0), FALSE)</f>
        <v>0.4375</v>
      </c>
      <c r="N327">
        <f>VLOOKUP('full data'!$A327, Sheet11!$A$2:$AF$799, MATCH('full data'!N$1, Sheet11!$A$1:$AF$1, 0), FALSE)</f>
        <v>1.25</v>
      </c>
      <c r="O327">
        <f>VLOOKUP('full data'!$A327, Sheet11!$A$2:$AF$799, MATCH('full data'!O$1, Sheet11!$A$1:$AF$1, 0), FALSE)</f>
        <v>18.4375</v>
      </c>
      <c r="P327">
        <f>VLOOKUP('full data'!$A327, Sheet11!$A$2:$AF$799, MATCH('full data'!P$1, Sheet11!$A$1:$AF$1, 0), FALSE)</f>
        <v>1</v>
      </c>
      <c r="Q327">
        <f>VLOOKUP('full data'!$A327, Sheet11!$A$2:$AF$799, MATCH('full data'!Q$1, Sheet11!$A$1:$AF$1, 0), FALSE)</f>
        <v>1.6875</v>
      </c>
      <c r="R327">
        <f>VLOOKUP('full data'!$A327, Sheet11!$A$2:$AF$799, MATCH('full data'!R$1, Sheet11!$A$1:$AF$1, 0), FALSE)</f>
        <v>11</v>
      </c>
      <c r="S327">
        <f>VLOOKUP('full data'!$A327, Sheet11!$A$2:$AF$799, MATCH('full data'!S$1, Sheet11!$A$1:$AF$1, 0), FALSE)</f>
        <v>5</v>
      </c>
      <c r="T327">
        <f>VLOOKUP('full data'!$A327, Sheet11!$A$2:$AF$799, MATCH('full data'!T$1, Sheet11!$A$1:$AF$1, 0), FALSE)</f>
        <v>0</v>
      </c>
      <c r="U327">
        <f>VLOOKUP('full data'!$A327, Sheet11!$A$2:$AF$799, MATCH('full data'!U$1, Sheet11!$A$1:$AF$1, 0), FALSE)</f>
        <v>0.6875</v>
      </c>
      <c r="V327">
        <f>VLOOKUP('full data'!$A327, Sheet11!$A$2:$AF$799, MATCH('full data'!V$1, Sheet11!$A$1:$AF$1, 0), FALSE)</f>
        <v>0.39204545454545447</v>
      </c>
      <c r="W327">
        <f>VLOOKUP('full data'!$A327, Sheet11!$A$2:$AF$799, MATCH('full data'!W$1, Sheet11!$A$1:$AF$1, 0), FALSE)</f>
        <v>0.470703125</v>
      </c>
      <c r="X327" t="str">
        <f>VLOOKUP('full data'!$A327, Sheet11!$A$2:$AF$799, MATCH('full data'!X$1, Sheet11!$A$1:$AF$1, 0), FALSE)</f>
        <v>6</v>
      </c>
      <c r="Y327">
        <f>VLOOKUP('full data'!$A327, Sheet11!$A$2:$AF$799, MATCH('full data'!Y$1, Sheet11!$A$1:$AF$1, 0), FALSE)</f>
        <v>2</v>
      </c>
      <c r="Z327" t="str">
        <f>VLOOKUP('full data'!$A327, Sheet11!$A$2:$AF$799, MATCH('full data'!Z$1, Sheet11!$A$1:$AF$1, 0), FALSE)</f>
        <v>NFC North</v>
      </c>
      <c r="AA327" t="s">
        <v>892</v>
      </c>
      <c r="AB327">
        <f>VLOOKUP('full data'!$A327, Sheet11!$A$2:$AF$799, MATCH('full data'!AB$1, Sheet11!$A$1:$AF$1, 0), FALSE)</f>
        <v>0.15</v>
      </c>
      <c r="AC327">
        <f>VLOOKUP('full data'!$A327, Sheet11!$A$2:$AF$799, MATCH('full data'!AC$1, Sheet11!$A$1:$AF$1, 0), FALSE)</f>
        <v>0.29629629629629628</v>
      </c>
      <c r="AD327" t="str">
        <f>VLOOKUP('full data'!$A327, Sheet11!$A$2:$AF$799, MATCH('full data'!AD$1, Sheet11!$A$1:$AF$1, 0), FALSE)</f>
        <v>0</v>
      </c>
      <c r="AE327" t="str">
        <f>VLOOKUP('full data'!$A327, Sheet11!$A$2:$AF$799, MATCH('full data'!AE$1, Sheet11!$A$1:$AF$1, 0), FALSE)</f>
        <v>0</v>
      </c>
      <c r="AF327">
        <f>VLOOKUP('full data'!$A327, Sheet11!$A$2:$AF$799, MATCH('full data'!AF$1, Sheet11!$A$1:$AF$1, 0), FALSE)</f>
        <v>0.25</v>
      </c>
      <c r="AG327">
        <f>VLOOKUP('full data'!$A327, Sheet11!$A$2:$AF$799, MATCH('full data'!AG$1, Sheet11!$A$1:$AF$1, 0), FALSE)</f>
        <v>0.5</v>
      </c>
      <c r="AH327" s="3">
        <f>VLOOKUP('full data'!$A327, Sheet11!$A$2:$AF$799, MATCH('full data'!AH$1, Sheet11!$A$1:$AF$1, 0), FALSE)</f>
        <v>8.6403335149192323E-2</v>
      </c>
      <c r="AI327" s="2">
        <f t="shared" si="5"/>
        <v>0.22721503346852079</v>
      </c>
      <c r="AJ327" s="2">
        <f>AH327/SUMIFS($AH$2:$AH$799, $B$2:$B$799, B327)</f>
        <v>5.9866393409385751E-2</v>
      </c>
      <c r="AK327">
        <f>IF(AJ327=_xlfn.MAXIFS($AJ$2:$AJ$799, $B$2:$B$799, B327, $AA$2:$AA$799, AA327), 1, 0)</f>
        <v>0</v>
      </c>
      <c r="AL327" s="2">
        <f>AJ327-AI327</f>
        <v>-0.16734864005913502</v>
      </c>
      <c r="AM327">
        <f>IF(AK327=AE327, 1, 0)</f>
        <v>0</v>
      </c>
    </row>
    <row r="328" spans="1:39" hidden="1" x14ac:dyDescent="0.45">
      <c r="A328" t="s">
        <v>545</v>
      </c>
      <c r="B328">
        <v>2014</v>
      </c>
      <c r="C328" t="s">
        <v>68</v>
      </c>
      <c r="D328" t="str">
        <f>VLOOKUP(C328, ids!$A$2:$B$37,2,FALSE)</f>
        <v>Indiannapolis Colts</v>
      </c>
      <c r="E328">
        <f>VLOOKUP('full data'!$A328, Sheet11!$A$2:$AF$799, MATCH('full data'!E$1, Sheet11!$A$1:$AF$1, 0), FALSE)</f>
        <v>16</v>
      </c>
      <c r="F328">
        <f>VLOOKUP('full data'!$A328, Sheet11!$A$2:$AF$799, MATCH('full data'!F$1, Sheet11!$A$1:$AF$1, 0), FALSE)</f>
        <v>5.0901049090918384</v>
      </c>
      <c r="G328">
        <f>VLOOKUP('full data'!$A328, Sheet11!$A$2:$AF$799, MATCH('full data'!G$1, Sheet11!$A$1:$AF$1, 0), FALSE)</f>
        <v>-4.402063681440282</v>
      </c>
      <c r="H328">
        <f>VLOOKUP('full data'!$A328, Sheet11!$A$2:$AF$799, MATCH('full data'!H$1, Sheet11!$A$1:$AF$1, 0), FALSE)</f>
        <v>9.0012708285659428</v>
      </c>
      <c r="I328">
        <f>VLOOKUP('full data'!$A328, Sheet11!$A$2:$AF$799, MATCH('full data'!I$1, Sheet11!$A$1:$AF$1, 0), FALSE)</f>
        <v>53</v>
      </c>
      <c r="J328">
        <f>VLOOKUP('full data'!$A328, Sheet11!$A$2:$AF$799, MATCH('full data'!J$1, Sheet11!$A$1:$AF$1, 0), FALSE)</f>
        <v>0.967741935483871</v>
      </c>
      <c r="K328">
        <f>VLOOKUP('full data'!$A328, Sheet11!$A$2:$AF$799, MATCH('full data'!K$1, Sheet11!$A$1:$AF$1, 0), FALSE)</f>
        <v>-10.5</v>
      </c>
      <c r="L328">
        <f>VLOOKUP('full data'!$A328, Sheet11!$A$2:$AF$799, MATCH('full data'!L$1, Sheet11!$A$1:$AF$1, 0), FALSE)</f>
        <v>1</v>
      </c>
      <c r="M328">
        <f>VLOOKUP('full data'!$A328, Sheet11!$A$2:$AF$799, MATCH('full data'!M$1, Sheet11!$A$1:$AF$1, 0), FALSE)</f>
        <v>0.875</v>
      </c>
      <c r="N328">
        <f>VLOOKUP('full data'!$A328, Sheet11!$A$2:$AF$799, MATCH('full data'!N$1, Sheet11!$A$1:$AF$1, 0), FALSE)</f>
        <v>0.75</v>
      </c>
      <c r="O328">
        <f>VLOOKUP('full data'!$A328, Sheet11!$A$2:$AF$799, MATCH('full data'!O$1, Sheet11!$A$1:$AF$1, 0), FALSE)</f>
        <v>16.0625</v>
      </c>
      <c r="P328">
        <f>VLOOKUP('full data'!$A328, Sheet11!$A$2:$AF$799, MATCH('full data'!P$1, Sheet11!$A$1:$AF$1, 0), FALSE)</f>
        <v>1.6875</v>
      </c>
      <c r="Q328">
        <f>VLOOKUP('full data'!$A328, Sheet11!$A$2:$AF$799, MATCH('full data'!Q$1, Sheet11!$A$1:$AF$1, 0), FALSE)</f>
        <v>1.625</v>
      </c>
      <c r="R328">
        <f>VLOOKUP('full data'!$A328, Sheet11!$A$2:$AF$799, MATCH('full data'!R$1, Sheet11!$A$1:$AF$1, 0), FALSE)</f>
        <v>11</v>
      </c>
      <c r="S328">
        <f>VLOOKUP('full data'!$A328, Sheet11!$A$2:$AF$799, MATCH('full data'!S$1, Sheet11!$A$1:$AF$1, 0), FALSE)</f>
        <v>5</v>
      </c>
      <c r="T328">
        <f>VLOOKUP('full data'!$A328, Sheet11!$A$2:$AF$799, MATCH('full data'!T$1, Sheet11!$A$1:$AF$1, 0), FALSE)</f>
        <v>0</v>
      </c>
      <c r="U328">
        <f>VLOOKUP('full data'!$A328, Sheet11!$A$2:$AF$799, MATCH('full data'!U$1, Sheet11!$A$1:$AF$1, 0), FALSE)</f>
        <v>0.6875</v>
      </c>
      <c r="V328">
        <f>VLOOKUP('full data'!$A328, Sheet11!$A$2:$AF$799, MATCH('full data'!V$1, Sheet11!$A$1:$AF$1, 0), FALSE)</f>
        <v>0.37215909090909088</v>
      </c>
      <c r="W328">
        <f>VLOOKUP('full data'!$A328, Sheet11!$A$2:$AF$799, MATCH('full data'!W$1, Sheet11!$A$1:$AF$1, 0), FALSE)</f>
        <v>0.478515625</v>
      </c>
      <c r="X328" t="str">
        <f>VLOOKUP('full data'!$A328, Sheet11!$A$2:$AF$799, MATCH('full data'!X$1, Sheet11!$A$1:$AF$1, 0), FALSE)</f>
        <v>4</v>
      </c>
      <c r="Y328">
        <f>VLOOKUP('full data'!$A328, Sheet11!$A$2:$AF$799, MATCH('full data'!Y$1, Sheet11!$A$1:$AF$1, 0), FALSE)</f>
        <v>1</v>
      </c>
      <c r="Z328" t="str">
        <f>VLOOKUP('full data'!$A328, Sheet11!$A$2:$AF$799, MATCH('full data'!Z$1, Sheet11!$A$1:$AF$1, 0), FALSE)</f>
        <v>AFC South</v>
      </c>
      <c r="AA328" t="s">
        <v>891</v>
      </c>
      <c r="AB328">
        <f>VLOOKUP('full data'!$A328, Sheet11!$A$2:$AF$799, MATCH('full data'!AB$1, Sheet11!$A$1:$AF$1, 0), FALSE)</f>
        <v>0.20143884892086331</v>
      </c>
      <c r="AC328">
        <f>VLOOKUP('full data'!$A328, Sheet11!$A$2:$AF$799, MATCH('full data'!AC$1, Sheet11!$A$1:$AF$1, 0), FALSE)</f>
        <v>0.2481751824817518</v>
      </c>
      <c r="AD328" t="str">
        <f>VLOOKUP('full data'!$A328, Sheet11!$A$2:$AF$799, MATCH('full data'!AD$1, Sheet11!$A$1:$AF$1, 0), FALSE)</f>
        <v>0</v>
      </c>
      <c r="AE328" t="str">
        <f>VLOOKUP('full data'!$A328, Sheet11!$A$2:$AF$799, MATCH('full data'!AE$1, Sheet11!$A$1:$AF$1, 0), FALSE)</f>
        <v>0</v>
      </c>
      <c r="AF328">
        <f>VLOOKUP('full data'!$A328, Sheet11!$A$2:$AF$799, MATCH('full data'!AF$1, Sheet11!$A$1:$AF$1, 0), FALSE)</f>
        <v>0.6875</v>
      </c>
      <c r="AG328">
        <f>VLOOKUP('full data'!$A328, Sheet11!$A$2:$AF$799, MATCH('full data'!AG$1, Sheet11!$A$1:$AF$1, 0), FALSE)</f>
        <v>0.5</v>
      </c>
      <c r="AH328" s="3">
        <f>VLOOKUP('full data'!$A328, Sheet11!$A$2:$AF$799, MATCH('full data'!AH$1, Sheet11!$A$1:$AF$1, 0), FALSE)</f>
        <v>7.205563831538972E-2</v>
      </c>
      <c r="AI328" s="2">
        <f t="shared" si="5"/>
        <v>0.26110719048883269</v>
      </c>
      <c r="AJ328" s="2">
        <f>AH328/SUMIFS($AH$2:$AH$799, $B$2:$B$799, B328)</f>
        <v>4.9925285676820932E-2</v>
      </c>
      <c r="AK328">
        <f>IF(AJ328=_xlfn.MAXIFS($AJ$2:$AJ$799, $B$2:$B$799, B328, $AA$2:$AA$799, AA328), 1, 0)</f>
        <v>0</v>
      </c>
      <c r="AL328" s="2">
        <f>AJ328-AI328</f>
        <v>-0.21118190481201177</v>
      </c>
      <c r="AM328">
        <f>IF(AK328=AE328, 1, 0)</f>
        <v>0</v>
      </c>
    </row>
    <row r="329" spans="1:39" hidden="1" x14ac:dyDescent="0.45">
      <c r="A329" t="s">
        <v>557</v>
      </c>
      <c r="B329">
        <v>2014</v>
      </c>
      <c r="C329" t="s">
        <v>92</v>
      </c>
      <c r="D329" t="str">
        <f>VLOOKUP(C329, ids!$A$2:$B$37,2,FALSE)</f>
        <v>Philadelphia Eagles</v>
      </c>
      <c r="E329">
        <f>VLOOKUP('full data'!$A329, Sheet11!$A$2:$AF$799, MATCH('full data'!E$1, Sheet11!$A$1:$AF$1, 0), FALSE)</f>
        <v>16</v>
      </c>
      <c r="F329">
        <f>VLOOKUP('full data'!$A329, Sheet11!$A$2:$AF$799, MATCH('full data'!F$1, Sheet11!$A$1:$AF$1, 0), FALSE)</f>
        <v>3.0269190425457602</v>
      </c>
      <c r="G329">
        <f>VLOOKUP('full data'!$A329, Sheet11!$A$2:$AF$799, MATCH('full data'!G$1, Sheet11!$A$1:$AF$1, 0), FALSE)</f>
        <v>-3.6400178062747521</v>
      </c>
      <c r="H329">
        <f>VLOOKUP('full data'!$A329, Sheet11!$A$2:$AF$799, MATCH('full data'!H$1, Sheet11!$A$1:$AF$1, 0), FALSE)</f>
        <v>5.681469168750426</v>
      </c>
      <c r="I329">
        <f>VLOOKUP('full data'!$A329, Sheet11!$A$2:$AF$799, MATCH('full data'!I$1, Sheet11!$A$1:$AF$1, 0), FALSE)</f>
        <v>62.1875</v>
      </c>
      <c r="J329">
        <f>VLOOKUP('full data'!$A329, Sheet11!$A$2:$AF$799, MATCH('full data'!J$1, Sheet11!$A$1:$AF$1, 0), FALSE)</f>
        <v>0.88888888888888884</v>
      </c>
      <c r="K329">
        <f>VLOOKUP('full data'!$A329, Sheet11!$A$2:$AF$799, MATCH('full data'!K$1, Sheet11!$A$1:$AF$1, 0), FALSE)</f>
        <v>-14.0625</v>
      </c>
      <c r="L329">
        <f>VLOOKUP('full data'!$A329, Sheet11!$A$2:$AF$799, MATCH('full data'!L$1, Sheet11!$A$1:$AF$1, 0), FALSE)</f>
        <v>1.3125</v>
      </c>
      <c r="M329">
        <f>VLOOKUP('full data'!$A329, Sheet11!$A$2:$AF$799, MATCH('full data'!M$1, Sheet11!$A$1:$AF$1, 0), FALSE)</f>
        <v>1</v>
      </c>
      <c r="N329">
        <f>VLOOKUP('full data'!$A329, Sheet11!$A$2:$AF$799, MATCH('full data'!N$1, Sheet11!$A$1:$AF$1, 0), FALSE)</f>
        <v>0.75</v>
      </c>
      <c r="O329">
        <f>VLOOKUP('full data'!$A329, Sheet11!$A$2:$AF$799, MATCH('full data'!O$1, Sheet11!$A$1:$AF$1, 0), FALSE)</f>
        <v>22.3125</v>
      </c>
      <c r="P329">
        <f>VLOOKUP('full data'!$A329, Sheet11!$A$2:$AF$799, MATCH('full data'!P$1, Sheet11!$A$1:$AF$1, 0), FALSE)</f>
        <v>1.875</v>
      </c>
      <c r="Q329">
        <f>VLOOKUP('full data'!$A329, Sheet11!$A$2:$AF$799, MATCH('full data'!Q$1, Sheet11!$A$1:$AF$1, 0), FALSE)</f>
        <v>1.75</v>
      </c>
      <c r="R329">
        <f>VLOOKUP('full data'!$A329, Sheet11!$A$2:$AF$799, MATCH('full data'!R$1, Sheet11!$A$1:$AF$1, 0), FALSE)</f>
        <v>10</v>
      </c>
      <c r="S329">
        <f>VLOOKUP('full data'!$A329, Sheet11!$A$2:$AF$799, MATCH('full data'!S$1, Sheet11!$A$1:$AF$1, 0), FALSE)</f>
        <v>6</v>
      </c>
      <c r="T329">
        <f>VLOOKUP('full data'!$A329, Sheet11!$A$2:$AF$799, MATCH('full data'!T$1, Sheet11!$A$1:$AF$1, 0), FALSE)</f>
        <v>0</v>
      </c>
      <c r="U329">
        <f>VLOOKUP('full data'!$A329, Sheet11!$A$2:$AF$799, MATCH('full data'!U$1, Sheet11!$A$1:$AF$1, 0), FALSE)</f>
        <v>0.625</v>
      </c>
      <c r="V329">
        <f>VLOOKUP('full data'!$A329, Sheet11!$A$2:$AF$799, MATCH('full data'!V$1, Sheet11!$A$1:$AF$1, 0), FALSE)</f>
        <v>0.41562500000000002</v>
      </c>
      <c r="W329">
        <f>VLOOKUP('full data'!$A329, Sheet11!$A$2:$AF$799, MATCH('full data'!W$1, Sheet11!$A$1:$AF$1, 0), FALSE)</f>
        <v>0.490234375</v>
      </c>
      <c r="X329" t="str">
        <f>VLOOKUP('full data'!$A329, Sheet11!$A$2:$AF$799, MATCH('full data'!X$1, Sheet11!$A$1:$AF$1, 0), FALSE)</f>
        <v>0</v>
      </c>
      <c r="Y329">
        <f>VLOOKUP('full data'!$A329, Sheet11!$A$2:$AF$799, MATCH('full data'!Y$1, Sheet11!$A$1:$AF$1, 0), FALSE)</f>
        <v>2</v>
      </c>
      <c r="Z329" t="str">
        <f>VLOOKUP('full data'!$A329, Sheet11!$A$2:$AF$799, MATCH('full data'!Z$1, Sheet11!$A$1:$AF$1, 0), FALSE)</f>
        <v>NFC East</v>
      </c>
      <c r="AA329" t="s">
        <v>892</v>
      </c>
      <c r="AB329">
        <f>VLOOKUP('full data'!$A329, Sheet11!$A$2:$AF$799, MATCH('full data'!AB$1, Sheet11!$A$1:$AF$1, 0), FALSE)</f>
        <v>0.2121212121212121</v>
      </c>
      <c r="AC329">
        <f>VLOOKUP('full data'!$A329, Sheet11!$A$2:$AF$799, MATCH('full data'!AC$1, Sheet11!$A$1:$AF$1, 0), FALSE)</f>
        <v>0.20588235294117649</v>
      </c>
      <c r="AD329" t="str">
        <f>VLOOKUP('full data'!$A329, Sheet11!$A$2:$AF$799, MATCH('full data'!AD$1, Sheet11!$A$1:$AF$1, 0), FALSE)</f>
        <v>0</v>
      </c>
      <c r="AE329" t="str">
        <f>VLOOKUP('full data'!$A329, Sheet11!$A$2:$AF$799, MATCH('full data'!AE$1, Sheet11!$A$1:$AF$1, 0), FALSE)</f>
        <v>0</v>
      </c>
      <c r="AF329">
        <f>VLOOKUP('full data'!$A329, Sheet11!$A$2:$AF$799, MATCH('full data'!AF$1, Sheet11!$A$1:$AF$1, 0), FALSE)</f>
        <v>0.5625</v>
      </c>
      <c r="AG329">
        <f>VLOOKUP('full data'!$A329, Sheet11!$A$2:$AF$799, MATCH('full data'!AG$1, Sheet11!$A$1:$AF$1, 0), FALSE)</f>
        <v>0.5</v>
      </c>
      <c r="AH329" s="3">
        <f>VLOOKUP('full data'!$A329, Sheet11!$A$2:$AF$799, MATCH('full data'!AH$1, Sheet11!$A$1:$AF$1, 0), FALSE)</f>
        <v>6.7604416497476921E-2</v>
      </c>
      <c r="AI329" s="2">
        <f t="shared" si="5"/>
        <v>0.22721503346852079</v>
      </c>
      <c r="AJ329" s="2">
        <f>AH329/SUMIFS($AH$2:$AH$799, $B$2:$B$799, B329)</f>
        <v>4.6841161712815597E-2</v>
      </c>
      <c r="AK329">
        <f>IF(AJ329=_xlfn.MAXIFS($AJ$2:$AJ$799, $B$2:$B$799, B329, $AA$2:$AA$799, AA329), 1, 0)</f>
        <v>0</v>
      </c>
      <c r="AL329" s="2">
        <f>AJ329-AI329</f>
        <v>-0.18037387175570518</v>
      </c>
      <c r="AM329">
        <f>IF(AK329=AE329, 1, 0)</f>
        <v>0</v>
      </c>
    </row>
    <row r="330" spans="1:39" hidden="1" x14ac:dyDescent="0.45">
      <c r="A330" t="s">
        <v>532</v>
      </c>
      <c r="B330">
        <v>2014</v>
      </c>
      <c r="C330" t="s">
        <v>33</v>
      </c>
      <c r="D330" t="str">
        <f>VLOOKUP(C330, ids!$A$2:$B$37,2,FALSE)</f>
        <v>Arizona Cardinals</v>
      </c>
      <c r="E330">
        <f>VLOOKUP('full data'!$A330, Sheet11!$A$2:$AF$799, MATCH('full data'!E$1, Sheet11!$A$1:$AF$1, 0), FALSE)</f>
        <v>16</v>
      </c>
      <c r="F330">
        <f>VLOOKUP('full data'!$A330, Sheet11!$A$2:$AF$799, MATCH('full data'!F$1, Sheet11!$A$1:$AF$1, 0), FALSE)</f>
        <v>1.171271383482736</v>
      </c>
      <c r="G330">
        <f>VLOOKUP('full data'!$A330, Sheet11!$A$2:$AF$799, MATCH('full data'!G$1, Sheet11!$A$1:$AF$1, 0), FALSE)</f>
        <v>-4.1062778208068842</v>
      </c>
      <c r="H330">
        <f>VLOOKUP('full data'!$A330, Sheet11!$A$2:$AF$799, MATCH('full data'!H$1, Sheet11!$A$1:$AF$1, 0), FALSE)</f>
        <v>3.673239920512203</v>
      </c>
      <c r="I330">
        <f>VLOOKUP('full data'!$A330, Sheet11!$A$2:$AF$799, MATCH('full data'!I$1, Sheet11!$A$1:$AF$1, 0), FALSE)</f>
        <v>44.1875</v>
      </c>
      <c r="J330">
        <f>VLOOKUP('full data'!$A330, Sheet11!$A$2:$AF$799, MATCH('full data'!J$1, Sheet11!$A$1:$AF$1, 0), FALSE)</f>
        <v>0.87878787878787878</v>
      </c>
      <c r="K330">
        <f>VLOOKUP('full data'!$A330, Sheet11!$A$2:$AF$799, MATCH('full data'!K$1, Sheet11!$A$1:$AF$1, 0), FALSE)</f>
        <v>-11.375</v>
      </c>
      <c r="L330">
        <f>VLOOKUP('full data'!$A330, Sheet11!$A$2:$AF$799, MATCH('full data'!L$1, Sheet11!$A$1:$AF$1, 0), FALSE)</f>
        <v>0.75</v>
      </c>
      <c r="M330">
        <f>VLOOKUP('full data'!$A330, Sheet11!$A$2:$AF$799, MATCH('full data'!M$1, Sheet11!$A$1:$AF$1, 0), FALSE)</f>
        <v>0.4375</v>
      </c>
      <c r="N330">
        <f>VLOOKUP('full data'!$A330, Sheet11!$A$2:$AF$799, MATCH('full data'!N$1, Sheet11!$A$1:$AF$1, 0), FALSE)</f>
        <v>1.125</v>
      </c>
      <c r="O330">
        <f>VLOOKUP('full data'!$A330, Sheet11!$A$2:$AF$799, MATCH('full data'!O$1, Sheet11!$A$1:$AF$1, 0), FALSE)</f>
        <v>15.25</v>
      </c>
      <c r="P330">
        <f>VLOOKUP('full data'!$A330, Sheet11!$A$2:$AF$799, MATCH('full data'!P$1, Sheet11!$A$1:$AF$1, 0), FALSE)</f>
        <v>0.9375</v>
      </c>
      <c r="Q330">
        <f>VLOOKUP('full data'!$A330, Sheet11!$A$2:$AF$799, MATCH('full data'!Q$1, Sheet11!$A$1:$AF$1, 0), FALSE)</f>
        <v>1.5625</v>
      </c>
      <c r="R330">
        <f>VLOOKUP('full data'!$A330, Sheet11!$A$2:$AF$799, MATCH('full data'!R$1, Sheet11!$A$1:$AF$1, 0), FALSE)</f>
        <v>11</v>
      </c>
      <c r="S330">
        <f>VLOOKUP('full data'!$A330, Sheet11!$A$2:$AF$799, MATCH('full data'!S$1, Sheet11!$A$1:$AF$1, 0), FALSE)</f>
        <v>5</v>
      </c>
      <c r="T330">
        <f>VLOOKUP('full data'!$A330, Sheet11!$A$2:$AF$799, MATCH('full data'!T$1, Sheet11!$A$1:$AF$1, 0), FALSE)</f>
        <v>0</v>
      </c>
      <c r="U330">
        <f>VLOOKUP('full data'!$A330, Sheet11!$A$2:$AF$799, MATCH('full data'!U$1, Sheet11!$A$1:$AF$1, 0), FALSE)</f>
        <v>0.6875</v>
      </c>
      <c r="V330">
        <f>VLOOKUP('full data'!$A330, Sheet11!$A$2:$AF$799, MATCH('full data'!V$1, Sheet11!$A$1:$AF$1, 0), FALSE)</f>
        <v>0.47727272727272729</v>
      </c>
      <c r="W330">
        <f>VLOOKUP('full data'!$A330, Sheet11!$A$2:$AF$799, MATCH('full data'!W$1, Sheet11!$A$1:$AF$1, 0), FALSE)</f>
        <v>0.5234375</v>
      </c>
      <c r="X330" t="str">
        <f>VLOOKUP('full data'!$A330, Sheet11!$A$2:$AF$799, MATCH('full data'!X$1, Sheet11!$A$1:$AF$1, 0), FALSE)</f>
        <v>5</v>
      </c>
      <c r="Y330">
        <f>VLOOKUP('full data'!$A330, Sheet11!$A$2:$AF$799, MATCH('full data'!Y$1, Sheet11!$A$1:$AF$1, 0), FALSE)</f>
        <v>2</v>
      </c>
      <c r="Z330" t="str">
        <f>VLOOKUP('full data'!$A330, Sheet11!$A$2:$AF$799, MATCH('full data'!Z$1, Sheet11!$A$1:$AF$1, 0), FALSE)</f>
        <v>NFC West</v>
      </c>
      <c r="AA330" t="s">
        <v>892</v>
      </c>
      <c r="AB330">
        <f>VLOOKUP('full data'!$A330, Sheet11!$A$2:$AF$799, MATCH('full data'!AB$1, Sheet11!$A$1:$AF$1, 0), FALSE)</f>
        <v>0.13095238095238099</v>
      </c>
      <c r="AC330">
        <f>VLOOKUP('full data'!$A330, Sheet11!$A$2:$AF$799, MATCH('full data'!AC$1, Sheet11!$A$1:$AF$1, 0), FALSE)</f>
        <v>0.18681318681318679</v>
      </c>
      <c r="AD330" t="str">
        <f>VLOOKUP('full data'!$A330, Sheet11!$A$2:$AF$799, MATCH('full data'!AD$1, Sheet11!$A$1:$AF$1, 0), FALSE)</f>
        <v>0</v>
      </c>
      <c r="AE330" t="str">
        <f>VLOOKUP('full data'!$A330, Sheet11!$A$2:$AF$799, MATCH('full data'!AE$1, Sheet11!$A$1:$AF$1, 0), FALSE)</f>
        <v>0</v>
      </c>
      <c r="AF330">
        <f>VLOOKUP('full data'!$A330, Sheet11!$A$2:$AF$799, MATCH('full data'!AF$1, Sheet11!$A$1:$AF$1, 0), FALSE)</f>
        <v>0.1875</v>
      </c>
      <c r="AG330">
        <f>VLOOKUP('full data'!$A330, Sheet11!$A$2:$AF$799, MATCH('full data'!AG$1, Sheet11!$A$1:$AF$1, 0), FALSE)</f>
        <v>0.5</v>
      </c>
      <c r="AH330" s="3">
        <f>VLOOKUP('full data'!$A330, Sheet11!$A$2:$AF$799, MATCH('full data'!AH$1, Sheet11!$A$1:$AF$1, 0), FALSE)</f>
        <v>4.5285508884809873E-2</v>
      </c>
      <c r="AI330" s="2">
        <f t="shared" si="5"/>
        <v>0.22721503346852079</v>
      </c>
      <c r="AJ330" s="2">
        <f>AH330/SUMIFS($AH$2:$AH$799, $B$2:$B$799, B330)</f>
        <v>3.1377030596805661E-2</v>
      </c>
      <c r="AK330">
        <f>IF(AJ330=_xlfn.MAXIFS($AJ$2:$AJ$799, $B$2:$B$799, B330, $AA$2:$AA$799, AA330), 1, 0)</f>
        <v>0</v>
      </c>
      <c r="AL330" s="2">
        <f>AJ330-AI330</f>
        <v>-0.19583800287171513</v>
      </c>
      <c r="AM330">
        <f>IF(AK330=AE330, 1, 0)</f>
        <v>0</v>
      </c>
    </row>
    <row r="331" spans="1:39" hidden="1" x14ac:dyDescent="0.45">
      <c r="A331" t="s">
        <v>558</v>
      </c>
      <c r="B331">
        <v>2014</v>
      </c>
      <c r="C331" t="s">
        <v>94</v>
      </c>
      <c r="D331" t="str">
        <f>VLOOKUP(C331, ids!$A$2:$B$37,2,FALSE)</f>
        <v>Pittsburgh Steelers</v>
      </c>
      <c r="E331">
        <f>VLOOKUP('full data'!$A331, Sheet11!$A$2:$AF$799, MATCH('full data'!E$1, Sheet11!$A$1:$AF$1, 0), FALSE)</f>
        <v>16</v>
      </c>
      <c r="F331">
        <f>VLOOKUP('full data'!$A331, Sheet11!$A$2:$AF$799, MATCH('full data'!F$1, Sheet11!$A$1:$AF$1, 0), FALSE)</f>
        <v>10.14371455754709</v>
      </c>
      <c r="G331">
        <f>VLOOKUP('full data'!$A331, Sheet11!$A$2:$AF$799, MATCH('full data'!G$1, Sheet11!$A$1:$AF$1, 0), FALSE)</f>
        <v>-2.8790375968318909</v>
      </c>
      <c r="H331">
        <f>VLOOKUP('full data'!$A331, Sheet11!$A$2:$AF$799, MATCH('full data'!H$1, Sheet11!$A$1:$AF$1, 0), FALSE)</f>
        <v>12.18192656416298</v>
      </c>
      <c r="I331">
        <f>VLOOKUP('full data'!$A331, Sheet11!$A$2:$AF$799, MATCH('full data'!I$1, Sheet11!$A$1:$AF$1, 0), FALSE)</f>
        <v>52.125</v>
      </c>
      <c r="J331">
        <f>VLOOKUP('full data'!$A331, Sheet11!$A$2:$AF$799, MATCH('full data'!J$1, Sheet11!$A$1:$AF$1, 0), FALSE)</f>
        <v>0.90625</v>
      </c>
      <c r="K331">
        <f>VLOOKUP('full data'!$A331, Sheet11!$A$2:$AF$799, MATCH('full data'!K$1, Sheet11!$A$1:$AF$1, 0), FALSE)</f>
        <v>-10.75</v>
      </c>
      <c r="L331">
        <f>VLOOKUP('full data'!$A331, Sheet11!$A$2:$AF$799, MATCH('full data'!L$1, Sheet11!$A$1:$AF$1, 0), FALSE)</f>
        <v>0.625</v>
      </c>
      <c r="M331">
        <f>VLOOKUP('full data'!$A331, Sheet11!$A$2:$AF$799, MATCH('full data'!M$1, Sheet11!$A$1:$AF$1, 0), FALSE)</f>
        <v>0.625</v>
      </c>
      <c r="N331">
        <f>VLOOKUP('full data'!$A331, Sheet11!$A$2:$AF$799, MATCH('full data'!N$1, Sheet11!$A$1:$AF$1, 0), FALSE)</f>
        <v>0.6875</v>
      </c>
      <c r="O331">
        <f>VLOOKUP('full data'!$A331, Sheet11!$A$2:$AF$799, MATCH('full data'!O$1, Sheet11!$A$1:$AF$1, 0), FALSE)</f>
        <v>12.125</v>
      </c>
      <c r="P331">
        <f>VLOOKUP('full data'!$A331, Sheet11!$A$2:$AF$799, MATCH('full data'!P$1, Sheet11!$A$1:$AF$1, 0), FALSE)</f>
        <v>1</v>
      </c>
      <c r="Q331">
        <f>VLOOKUP('full data'!$A331, Sheet11!$A$2:$AF$799, MATCH('full data'!Q$1, Sheet11!$A$1:$AF$1, 0), FALSE)</f>
        <v>1.3125</v>
      </c>
      <c r="R331">
        <f>VLOOKUP('full data'!$A331, Sheet11!$A$2:$AF$799, MATCH('full data'!R$1, Sheet11!$A$1:$AF$1, 0), FALSE)</f>
        <v>11</v>
      </c>
      <c r="S331">
        <f>VLOOKUP('full data'!$A331, Sheet11!$A$2:$AF$799, MATCH('full data'!S$1, Sheet11!$A$1:$AF$1, 0), FALSE)</f>
        <v>5</v>
      </c>
      <c r="T331">
        <f>VLOOKUP('full data'!$A331, Sheet11!$A$2:$AF$799, MATCH('full data'!T$1, Sheet11!$A$1:$AF$1, 0), FALSE)</f>
        <v>0</v>
      </c>
      <c r="U331">
        <f>VLOOKUP('full data'!$A331, Sheet11!$A$2:$AF$799, MATCH('full data'!U$1, Sheet11!$A$1:$AF$1, 0), FALSE)</f>
        <v>0.6875</v>
      </c>
      <c r="V331">
        <f>VLOOKUP('full data'!$A331, Sheet11!$A$2:$AF$799, MATCH('full data'!V$1, Sheet11!$A$1:$AF$1, 0), FALSE)</f>
        <v>0.48579545454545447</v>
      </c>
      <c r="W331">
        <f>VLOOKUP('full data'!$A331, Sheet11!$A$2:$AF$799, MATCH('full data'!W$1, Sheet11!$A$1:$AF$1, 0), FALSE)</f>
        <v>0.451171875</v>
      </c>
      <c r="X331" t="str">
        <f>VLOOKUP('full data'!$A331, Sheet11!$A$2:$AF$799, MATCH('full data'!X$1, Sheet11!$A$1:$AF$1, 0), FALSE)</f>
        <v>3</v>
      </c>
      <c r="Y331">
        <f>VLOOKUP('full data'!$A331, Sheet11!$A$2:$AF$799, MATCH('full data'!Y$1, Sheet11!$A$1:$AF$1, 0), FALSE)</f>
        <v>1</v>
      </c>
      <c r="Z331" t="str">
        <f>VLOOKUP('full data'!$A331, Sheet11!$A$2:$AF$799, MATCH('full data'!Z$1, Sheet11!$A$1:$AF$1, 0), FALSE)</f>
        <v>AFC North</v>
      </c>
      <c r="AA331" t="s">
        <v>891</v>
      </c>
      <c r="AB331">
        <f>VLOOKUP('full data'!$A331, Sheet11!$A$2:$AF$799, MATCH('full data'!AB$1, Sheet11!$A$1:$AF$1, 0), FALSE)</f>
        <v>0.14035087719298239</v>
      </c>
      <c r="AC331">
        <f>VLOOKUP('full data'!$A331, Sheet11!$A$2:$AF$799, MATCH('full data'!AC$1, Sheet11!$A$1:$AF$1, 0), FALSE)</f>
        <v>0.21153846153846151</v>
      </c>
      <c r="AD331" t="str">
        <f>VLOOKUP('full data'!$A331, Sheet11!$A$2:$AF$799, MATCH('full data'!AD$1, Sheet11!$A$1:$AF$1, 0), FALSE)</f>
        <v>0</v>
      </c>
      <c r="AE331" t="str">
        <f>VLOOKUP('full data'!$A331, Sheet11!$A$2:$AF$799, MATCH('full data'!AE$1, Sheet11!$A$1:$AF$1, 0), FALSE)</f>
        <v>0</v>
      </c>
      <c r="AF331">
        <f>VLOOKUP('full data'!$A331, Sheet11!$A$2:$AF$799, MATCH('full data'!AF$1, Sheet11!$A$1:$AF$1, 0), FALSE)</f>
        <v>0.375</v>
      </c>
      <c r="AG331">
        <f>VLOOKUP('full data'!$A331, Sheet11!$A$2:$AF$799, MATCH('full data'!AG$1, Sheet11!$A$1:$AF$1, 0), FALSE)</f>
        <v>0.5</v>
      </c>
      <c r="AH331" s="3">
        <f>VLOOKUP('full data'!$A331, Sheet11!$A$2:$AF$799, MATCH('full data'!AH$1, Sheet11!$A$1:$AF$1, 0), FALSE)</f>
        <v>3.7350583809459881E-2</v>
      </c>
      <c r="AI331" s="2">
        <f t="shared" si="5"/>
        <v>0.26110719048883269</v>
      </c>
      <c r="AJ331" s="2">
        <f>AH331/SUMIFS($AH$2:$AH$799, $B$2:$B$799, B331)</f>
        <v>2.5879148536875212E-2</v>
      </c>
      <c r="AK331">
        <f>IF(AJ331=_xlfn.MAXIFS($AJ$2:$AJ$799, $B$2:$B$799, B331, $AA$2:$AA$799, AA331), 1, 0)</f>
        <v>0</v>
      </c>
      <c r="AL331" s="2">
        <f>AJ331-AI331</f>
        <v>-0.23522804195195748</v>
      </c>
      <c r="AM331">
        <f>IF(AK331=AE331, 1, 0)</f>
        <v>0</v>
      </c>
    </row>
    <row r="332" spans="1:39" hidden="1" x14ac:dyDescent="0.45">
      <c r="A332" t="s">
        <v>534</v>
      </c>
      <c r="B332">
        <v>2014</v>
      </c>
      <c r="C332" t="s">
        <v>40</v>
      </c>
      <c r="D332" t="str">
        <f>VLOOKUP(C332, ids!$A$2:$B$37,2,FALSE)</f>
        <v>Baltimore Ravens</v>
      </c>
      <c r="E332">
        <f>VLOOKUP('full data'!$A332, Sheet11!$A$2:$AF$799, MATCH('full data'!E$1, Sheet11!$A$1:$AF$1, 0), FALSE)</f>
        <v>16</v>
      </c>
      <c r="F332">
        <f>VLOOKUP('full data'!$A332, Sheet11!$A$2:$AF$799, MATCH('full data'!F$1, Sheet11!$A$1:$AF$1, 0), FALSE)</f>
        <v>4.5217220567501633</v>
      </c>
      <c r="G332">
        <f>VLOOKUP('full data'!$A332, Sheet11!$A$2:$AF$799, MATCH('full data'!G$1, Sheet11!$A$1:$AF$1, 0), FALSE)</f>
        <v>-1.610233821253729</v>
      </c>
      <c r="H332">
        <f>VLOOKUP('full data'!$A332, Sheet11!$A$2:$AF$799, MATCH('full data'!H$1, Sheet11!$A$1:$AF$1, 0), FALSE)</f>
        <v>6.2529983605446304</v>
      </c>
      <c r="I332">
        <f>VLOOKUP('full data'!$A332, Sheet11!$A$2:$AF$799, MATCH('full data'!I$1, Sheet11!$A$1:$AF$1, 0), FALSE)</f>
        <v>54.375</v>
      </c>
      <c r="J332">
        <f>VLOOKUP('full data'!$A332, Sheet11!$A$2:$AF$799, MATCH('full data'!J$1, Sheet11!$A$1:$AF$1, 0), FALSE)</f>
        <v>0.8529411764705882</v>
      </c>
      <c r="K332">
        <f>VLOOKUP('full data'!$A332, Sheet11!$A$2:$AF$799, MATCH('full data'!K$1, Sheet11!$A$1:$AF$1, 0), FALSE)</f>
        <v>-10.4375</v>
      </c>
      <c r="L332">
        <f>VLOOKUP('full data'!$A332, Sheet11!$A$2:$AF$799, MATCH('full data'!L$1, Sheet11!$A$1:$AF$1, 0), FALSE)</f>
        <v>0.75</v>
      </c>
      <c r="M332">
        <f>VLOOKUP('full data'!$A332, Sheet11!$A$2:$AF$799, MATCH('full data'!M$1, Sheet11!$A$1:$AF$1, 0), FALSE)</f>
        <v>0.6875</v>
      </c>
      <c r="N332">
        <f>VLOOKUP('full data'!$A332, Sheet11!$A$2:$AF$799, MATCH('full data'!N$1, Sheet11!$A$1:$AF$1, 0), FALSE)</f>
        <v>0.6875</v>
      </c>
      <c r="O332">
        <f>VLOOKUP('full data'!$A332, Sheet11!$A$2:$AF$799, MATCH('full data'!O$1, Sheet11!$A$1:$AF$1, 0), FALSE)</f>
        <v>22.625</v>
      </c>
      <c r="P332">
        <f>VLOOKUP('full data'!$A332, Sheet11!$A$2:$AF$799, MATCH('full data'!P$1, Sheet11!$A$1:$AF$1, 0), FALSE)</f>
        <v>0.875</v>
      </c>
      <c r="Q332">
        <f>VLOOKUP('full data'!$A332, Sheet11!$A$2:$AF$799, MATCH('full data'!Q$1, Sheet11!$A$1:$AF$1, 0), FALSE)</f>
        <v>1.375</v>
      </c>
      <c r="R332">
        <f>VLOOKUP('full data'!$A332, Sheet11!$A$2:$AF$799, MATCH('full data'!R$1, Sheet11!$A$1:$AF$1, 0), FALSE)</f>
        <v>10</v>
      </c>
      <c r="S332">
        <f>VLOOKUP('full data'!$A332, Sheet11!$A$2:$AF$799, MATCH('full data'!S$1, Sheet11!$A$1:$AF$1, 0), FALSE)</f>
        <v>6</v>
      </c>
      <c r="T332">
        <f>VLOOKUP('full data'!$A332, Sheet11!$A$2:$AF$799, MATCH('full data'!T$1, Sheet11!$A$1:$AF$1, 0), FALSE)</f>
        <v>0</v>
      </c>
      <c r="U332">
        <f>VLOOKUP('full data'!$A332, Sheet11!$A$2:$AF$799, MATCH('full data'!U$1, Sheet11!$A$1:$AF$1, 0), FALSE)</f>
        <v>0.625</v>
      </c>
      <c r="V332">
        <f>VLOOKUP('full data'!$A332, Sheet11!$A$2:$AF$799, MATCH('full data'!V$1, Sheet11!$A$1:$AF$1, 0), FALSE)</f>
        <v>0.37812499999999999</v>
      </c>
      <c r="W332">
        <f>VLOOKUP('full data'!$A332, Sheet11!$A$2:$AF$799, MATCH('full data'!W$1, Sheet11!$A$1:$AF$1, 0), FALSE)</f>
        <v>0.474609375</v>
      </c>
      <c r="X332" t="str">
        <f>VLOOKUP('full data'!$A332, Sheet11!$A$2:$AF$799, MATCH('full data'!X$1, Sheet11!$A$1:$AF$1, 0), FALSE)</f>
        <v>6</v>
      </c>
      <c r="Y332">
        <f>VLOOKUP('full data'!$A332, Sheet11!$A$2:$AF$799, MATCH('full data'!Y$1, Sheet11!$A$1:$AF$1, 0), FALSE)</f>
        <v>3</v>
      </c>
      <c r="Z332" t="str">
        <f>VLOOKUP('full data'!$A332, Sheet11!$A$2:$AF$799, MATCH('full data'!Z$1, Sheet11!$A$1:$AF$1, 0), FALSE)</f>
        <v>AFC North</v>
      </c>
      <c r="AA332" t="s">
        <v>891</v>
      </c>
      <c r="AB332">
        <f>VLOOKUP('full data'!$A332, Sheet11!$A$2:$AF$799, MATCH('full data'!AB$1, Sheet11!$A$1:$AF$1, 0), FALSE)</f>
        <v>0.12087912087912089</v>
      </c>
      <c r="AC332">
        <f>VLOOKUP('full data'!$A332, Sheet11!$A$2:$AF$799, MATCH('full data'!AC$1, Sheet11!$A$1:$AF$1, 0), FALSE)</f>
        <v>0.17582417582417581</v>
      </c>
      <c r="AD332" t="str">
        <f>VLOOKUP('full data'!$A332, Sheet11!$A$2:$AF$799, MATCH('full data'!AD$1, Sheet11!$A$1:$AF$1, 0), FALSE)</f>
        <v>0</v>
      </c>
      <c r="AE332" t="str">
        <f>VLOOKUP('full data'!$A332, Sheet11!$A$2:$AF$799, MATCH('full data'!AE$1, Sheet11!$A$1:$AF$1, 0), FALSE)</f>
        <v>0</v>
      </c>
      <c r="AF332">
        <f>VLOOKUP('full data'!$A332, Sheet11!$A$2:$AF$799, MATCH('full data'!AF$1, Sheet11!$A$1:$AF$1, 0), FALSE)</f>
        <v>0.125</v>
      </c>
      <c r="AG332">
        <f>VLOOKUP('full data'!$A332, Sheet11!$A$2:$AF$799, MATCH('full data'!AG$1, Sheet11!$A$1:$AF$1, 0), FALSE)</f>
        <v>0.5</v>
      </c>
      <c r="AH332" s="3">
        <f>VLOOKUP('full data'!$A332, Sheet11!$A$2:$AF$799, MATCH('full data'!AH$1, Sheet11!$A$1:$AF$1, 0), FALSE)</f>
        <v>2.8942781472550291E-2</v>
      </c>
      <c r="AI332" s="2">
        <f t="shared" si="5"/>
        <v>0.26110719048883269</v>
      </c>
      <c r="AJ332" s="2">
        <f>AH332/SUMIFS($AH$2:$AH$799, $B$2:$B$799, B332)</f>
        <v>2.0053623381617505E-2</v>
      </c>
      <c r="AK332">
        <f>IF(AJ332=_xlfn.MAXIFS($AJ$2:$AJ$799, $B$2:$B$799, B332, $AA$2:$AA$799, AA332), 1, 0)</f>
        <v>0</v>
      </c>
      <c r="AL332" s="2">
        <f>AJ332-AI332</f>
        <v>-0.24105356710721518</v>
      </c>
      <c r="AM332">
        <f>IF(AK332=AE332, 1, 0)</f>
        <v>0</v>
      </c>
    </row>
    <row r="333" spans="1:39" hidden="1" x14ac:dyDescent="0.45">
      <c r="A333" t="s">
        <v>535</v>
      </c>
      <c r="B333">
        <v>2014</v>
      </c>
      <c r="C333" t="s">
        <v>45</v>
      </c>
      <c r="D333" t="str">
        <f>VLOOKUP(C333, ids!$A$2:$B$37,2,FALSE)</f>
        <v>Buffalo Bills</v>
      </c>
      <c r="E333">
        <f>VLOOKUP('full data'!$A333, Sheet11!$A$2:$AF$799, MATCH('full data'!E$1, Sheet11!$A$1:$AF$1, 0), FALSE)</f>
        <v>16</v>
      </c>
      <c r="F333">
        <f>VLOOKUP('full data'!$A333, Sheet11!$A$2:$AF$799, MATCH('full data'!F$1, Sheet11!$A$1:$AF$1, 0), FALSE)</f>
        <v>-0.41938434988539419</v>
      </c>
      <c r="G333">
        <f>VLOOKUP('full data'!$A333, Sheet11!$A$2:$AF$799, MATCH('full data'!G$1, Sheet11!$A$1:$AF$1, 0), FALSE)</f>
        <v>-3.6385336044390368</v>
      </c>
      <c r="H333">
        <f>VLOOKUP('full data'!$A333, Sheet11!$A$2:$AF$799, MATCH('full data'!H$1, Sheet11!$A$1:$AF$1, 0), FALSE)</f>
        <v>3.2347849510956088</v>
      </c>
      <c r="I333">
        <f>VLOOKUP('full data'!$A333, Sheet11!$A$2:$AF$799, MATCH('full data'!I$1, Sheet11!$A$1:$AF$1, 0), FALSE)</f>
        <v>64.4375</v>
      </c>
      <c r="J333">
        <f>VLOOKUP('full data'!$A333, Sheet11!$A$2:$AF$799, MATCH('full data'!J$1, Sheet11!$A$1:$AF$1, 0), FALSE)</f>
        <v>0.89473684210526316</v>
      </c>
      <c r="K333">
        <f>VLOOKUP('full data'!$A333, Sheet11!$A$2:$AF$799, MATCH('full data'!K$1, Sheet11!$A$1:$AF$1, 0), FALSE)</f>
        <v>-15.125</v>
      </c>
      <c r="L333">
        <f>VLOOKUP('full data'!$A333, Sheet11!$A$2:$AF$799, MATCH('full data'!L$1, Sheet11!$A$1:$AF$1, 0), FALSE)</f>
        <v>0.8125</v>
      </c>
      <c r="M333">
        <f>VLOOKUP('full data'!$A333, Sheet11!$A$2:$AF$799, MATCH('full data'!M$1, Sheet11!$A$1:$AF$1, 0), FALSE)</f>
        <v>0.6875</v>
      </c>
      <c r="N333">
        <f>VLOOKUP('full data'!$A333, Sheet11!$A$2:$AF$799, MATCH('full data'!N$1, Sheet11!$A$1:$AF$1, 0), FALSE)</f>
        <v>1.1875</v>
      </c>
      <c r="O333">
        <f>VLOOKUP('full data'!$A333, Sheet11!$A$2:$AF$799, MATCH('full data'!O$1, Sheet11!$A$1:$AF$1, 0), FALSE)</f>
        <v>19.25</v>
      </c>
      <c r="P333">
        <f>VLOOKUP('full data'!$A333, Sheet11!$A$2:$AF$799, MATCH('full data'!P$1, Sheet11!$A$1:$AF$1, 0), FALSE)</f>
        <v>1.125</v>
      </c>
      <c r="Q333">
        <f>VLOOKUP('full data'!$A333, Sheet11!$A$2:$AF$799, MATCH('full data'!Q$1, Sheet11!$A$1:$AF$1, 0), FALSE)</f>
        <v>1.875</v>
      </c>
      <c r="R333">
        <f>VLOOKUP('full data'!$A333, Sheet11!$A$2:$AF$799, MATCH('full data'!R$1, Sheet11!$A$1:$AF$1, 0), FALSE)</f>
        <v>9</v>
      </c>
      <c r="S333">
        <f>VLOOKUP('full data'!$A333, Sheet11!$A$2:$AF$799, MATCH('full data'!S$1, Sheet11!$A$1:$AF$1, 0), FALSE)</f>
        <v>7</v>
      </c>
      <c r="T333">
        <f>VLOOKUP('full data'!$A333, Sheet11!$A$2:$AF$799, MATCH('full data'!T$1, Sheet11!$A$1:$AF$1, 0), FALSE)</f>
        <v>0</v>
      </c>
      <c r="U333">
        <f>VLOOKUP('full data'!$A333, Sheet11!$A$2:$AF$799, MATCH('full data'!U$1, Sheet11!$A$1:$AF$1, 0), FALSE)</f>
        <v>0.5625</v>
      </c>
      <c r="V333">
        <f>VLOOKUP('full data'!$A333, Sheet11!$A$2:$AF$799, MATCH('full data'!V$1, Sheet11!$A$1:$AF$1, 0), FALSE)</f>
        <v>0.4861111111111111</v>
      </c>
      <c r="W333">
        <f>VLOOKUP('full data'!$A333, Sheet11!$A$2:$AF$799, MATCH('full data'!W$1, Sheet11!$A$1:$AF$1, 0), FALSE)</f>
        <v>0.515625</v>
      </c>
      <c r="X333" t="str">
        <f>VLOOKUP('full data'!$A333, Sheet11!$A$2:$AF$799, MATCH('full data'!X$1, Sheet11!$A$1:$AF$1, 0), FALSE)</f>
        <v>0</v>
      </c>
      <c r="Y333">
        <f>VLOOKUP('full data'!$A333, Sheet11!$A$2:$AF$799, MATCH('full data'!Y$1, Sheet11!$A$1:$AF$1, 0), FALSE)</f>
        <v>2</v>
      </c>
      <c r="Z333" t="str">
        <f>VLOOKUP('full data'!$A333, Sheet11!$A$2:$AF$799, MATCH('full data'!Z$1, Sheet11!$A$1:$AF$1, 0), FALSE)</f>
        <v>AFC East</v>
      </c>
      <c r="AA333" t="s">
        <v>891</v>
      </c>
      <c r="AB333">
        <f>VLOOKUP('full data'!$A333, Sheet11!$A$2:$AF$799, MATCH('full data'!AB$1, Sheet11!$A$1:$AF$1, 0), FALSE)</f>
        <v>0.22448979591836729</v>
      </c>
      <c r="AC333">
        <f>VLOOKUP('full data'!$A333, Sheet11!$A$2:$AF$799, MATCH('full data'!AC$1, Sheet11!$A$1:$AF$1, 0), FALSE)</f>
        <v>0.22641509433962259</v>
      </c>
      <c r="AD333" t="str">
        <f>VLOOKUP('full data'!$A333, Sheet11!$A$2:$AF$799, MATCH('full data'!AD$1, Sheet11!$A$1:$AF$1, 0), FALSE)</f>
        <v>0</v>
      </c>
      <c r="AE333" t="str">
        <f>VLOOKUP('full data'!$A333, Sheet11!$A$2:$AF$799, MATCH('full data'!AE$1, Sheet11!$A$1:$AF$1, 0), FALSE)</f>
        <v>0</v>
      </c>
      <c r="AF333">
        <f>VLOOKUP('full data'!$A333, Sheet11!$A$2:$AF$799, MATCH('full data'!AF$1, Sheet11!$A$1:$AF$1, 0), FALSE)</f>
        <v>0.3125</v>
      </c>
      <c r="AG333">
        <f>VLOOKUP('full data'!$A333, Sheet11!$A$2:$AF$799, MATCH('full data'!AG$1, Sheet11!$A$1:$AF$1, 0), FALSE)</f>
        <v>0.5</v>
      </c>
      <c r="AH333" s="3">
        <f>VLOOKUP('full data'!$A333, Sheet11!$A$2:$AF$799, MATCH('full data'!AH$1, Sheet11!$A$1:$AF$1, 0), FALSE)</f>
        <v>2.86267004663265E-2</v>
      </c>
      <c r="AI333" s="2">
        <f t="shared" si="5"/>
        <v>0.26110719048883269</v>
      </c>
      <c r="AJ333" s="2">
        <f>AH333/SUMIFS($AH$2:$AH$799, $B$2:$B$799, B333)</f>
        <v>1.9834619915661537E-2</v>
      </c>
      <c r="AK333">
        <f>IF(AJ333=_xlfn.MAXIFS($AJ$2:$AJ$799, $B$2:$B$799, B333, $AA$2:$AA$799, AA333), 1, 0)</f>
        <v>0</v>
      </c>
      <c r="AL333" s="2">
        <f>AJ333-AI333</f>
        <v>-0.24127257057317114</v>
      </c>
      <c r="AM333">
        <f>IF(AK333=AE333, 1, 0)</f>
        <v>0</v>
      </c>
    </row>
    <row r="334" spans="1:39" hidden="1" x14ac:dyDescent="0.45">
      <c r="A334" t="s">
        <v>544</v>
      </c>
      <c r="B334">
        <v>2014</v>
      </c>
      <c r="C334" t="s">
        <v>154</v>
      </c>
      <c r="D334" t="str">
        <f>VLOOKUP(C334, ids!$A$2:$B$37,2,FALSE)</f>
        <v>Houston Texans</v>
      </c>
      <c r="E334">
        <f>VLOOKUP('full data'!$A334, Sheet11!$A$2:$AF$799, MATCH('full data'!E$1, Sheet11!$A$1:$AF$1, 0), FALSE)</f>
        <v>16</v>
      </c>
      <c r="F334">
        <f>VLOOKUP('full data'!$A334, Sheet11!$A$2:$AF$799, MATCH('full data'!F$1, Sheet11!$A$1:$AF$1, 0), FALSE)</f>
        <v>1.70922263685427</v>
      </c>
      <c r="G334">
        <f>VLOOKUP('full data'!$A334, Sheet11!$A$2:$AF$799, MATCH('full data'!G$1, Sheet11!$A$1:$AF$1, 0), FALSE)</f>
        <v>-2.5665260920122912</v>
      </c>
      <c r="H334">
        <f>VLOOKUP('full data'!$A334, Sheet11!$A$2:$AF$799, MATCH('full data'!H$1, Sheet11!$A$1:$AF$1, 0), FALSE)</f>
        <v>2.8785615926364931</v>
      </c>
      <c r="I334">
        <f>VLOOKUP('full data'!$A334, Sheet11!$A$2:$AF$799, MATCH('full data'!I$1, Sheet11!$A$1:$AF$1, 0), FALSE)</f>
        <v>52.125</v>
      </c>
      <c r="J334">
        <f>VLOOKUP('full data'!$A334, Sheet11!$A$2:$AF$799, MATCH('full data'!J$1, Sheet11!$A$1:$AF$1, 0), FALSE)</f>
        <v>0.8571428571428571</v>
      </c>
      <c r="K334">
        <f>VLOOKUP('full data'!$A334, Sheet11!$A$2:$AF$799, MATCH('full data'!K$1, Sheet11!$A$1:$AF$1, 0), FALSE)</f>
        <v>-6.75</v>
      </c>
      <c r="L334">
        <f>VLOOKUP('full data'!$A334, Sheet11!$A$2:$AF$799, MATCH('full data'!L$1, Sheet11!$A$1:$AF$1, 0), FALSE)</f>
        <v>0.8125</v>
      </c>
      <c r="M334">
        <f>VLOOKUP('full data'!$A334, Sheet11!$A$2:$AF$799, MATCH('full data'!M$1, Sheet11!$A$1:$AF$1, 0), FALSE)</f>
        <v>0.875</v>
      </c>
      <c r="N334">
        <f>VLOOKUP('full data'!$A334, Sheet11!$A$2:$AF$799, MATCH('full data'!N$1, Sheet11!$A$1:$AF$1, 0), FALSE)</f>
        <v>1.25</v>
      </c>
      <c r="O334">
        <f>VLOOKUP('full data'!$A334, Sheet11!$A$2:$AF$799, MATCH('full data'!O$1, Sheet11!$A$1:$AF$1, 0), FALSE)</f>
        <v>15.6875</v>
      </c>
      <c r="P334">
        <f>VLOOKUP('full data'!$A334, Sheet11!$A$2:$AF$799, MATCH('full data'!P$1, Sheet11!$A$1:$AF$1, 0), FALSE)</f>
        <v>1.125</v>
      </c>
      <c r="Q334">
        <f>VLOOKUP('full data'!$A334, Sheet11!$A$2:$AF$799, MATCH('full data'!Q$1, Sheet11!$A$1:$AF$1, 0), FALSE)</f>
        <v>2.125</v>
      </c>
      <c r="R334">
        <f>VLOOKUP('full data'!$A334, Sheet11!$A$2:$AF$799, MATCH('full data'!R$1, Sheet11!$A$1:$AF$1, 0), FALSE)</f>
        <v>9</v>
      </c>
      <c r="S334">
        <f>VLOOKUP('full data'!$A334, Sheet11!$A$2:$AF$799, MATCH('full data'!S$1, Sheet11!$A$1:$AF$1, 0), FALSE)</f>
        <v>7</v>
      </c>
      <c r="T334">
        <f>VLOOKUP('full data'!$A334, Sheet11!$A$2:$AF$799, MATCH('full data'!T$1, Sheet11!$A$1:$AF$1, 0), FALSE)</f>
        <v>0</v>
      </c>
      <c r="U334">
        <f>VLOOKUP('full data'!$A334, Sheet11!$A$2:$AF$799, MATCH('full data'!U$1, Sheet11!$A$1:$AF$1, 0), FALSE)</f>
        <v>0.5625</v>
      </c>
      <c r="V334">
        <f>VLOOKUP('full data'!$A334, Sheet11!$A$2:$AF$799, MATCH('full data'!V$1, Sheet11!$A$1:$AF$1, 0), FALSE)</f>
        <v>0.2986111111111111</v>
      </c>
      <c r="W334">
        <f>VLOOKUP('full data'!$A334, Sheet11!$A$2:$AF$799, MATCH('full data'!W$1, Sheet11!$A$1:$AF$1, 0), FALSE)</f>
        <v>0.447265625</v>
      </c>
      <c r="X334" t="str">
        <f>VLOOKUP('full data'!$A334, Sheet11!$A$2:$AF$799, MATCH('full data'!X$1, Sheet11!$A$1:$AF$1, 0), FALSE)</f>
        <v>0</v>
      </c>
      <c r="Y334">
        <f>VLOOKUP('full data'!$A334, Sheet11!$A$2:$AF$799, MATCH('full data'!Y$1, Sheet11!$A$1:$AF$1, 0), FALSE)</f>
        <v>2</v>
      </c>
      <c r="Z334" t="str">
        <f>VLOOKUP('full data'!$A334, Sheet11!$A$2:$AF$799, MATCH('full data'!Z$1, Sheet11!$A$1:$AF$1, 0), FALSE)</f>
        <v>AFC South</v>
      </c>
      <c r="AA334" t="s">
        <v>891</v>
      </c>
      <c r="AB334">
        <f>VLOOKUP('full data'!$A334, Sheet11!$A$2:$AF$799, MATCH('full data'!AB$1, Sheet11!$A$1:$AF$1, 0), FALSE)</f>
        <v>0.33333333333333331</v>
      </c>
      <c r="AC334">
        <f>VLOOKUP('full data'!$A334, Sheet11!$A$2:$AF$799, MATCH('full data'!AC$1, Sheet11!$A$1:$AF$1, 0), FALSE)</f>
        <v>4.3478260869565223E-2</v>
      </c>
      <c r="AD334" t="str">
        <f>VLOOKUP('full data'!$A334, Sheet11!$A$2:$AF$799, MATCH('full data'!AD$1, Sheet11!$A$1:$AF$1, 0), FALSE)</f>
        <v>0</v>
      </c>
      <c r="AE334" t="str">
        <f>VLOOKUP('full data'!$A334, Sheet11!$A$2:$AF$799, MATCH('full data'!AE$1, Sheet11!$A$1:$AF$1, 0), FALSE)</f>
        <v>0</v>
      </c>
      <c r="AF334">
        <f>VLOOKUP('full data'!$A334, Sheet11!$A$2:$AF$799, MATCH('full data'!AF$1, Sheet11!$A$1:$AF$1, 0), FALSE)</f>
        <v>0.3125</v>
      </c>
      <c r="AG334">
        <f>VLOOKUP('full data'!$A334, Sheet11!$A$2:$AF$799, MATCH('full data'!AG$1, Sheet11!$A$1:$AF$1, 0), FALSE)</f>
        <v>0.5</v>
      </c>
      <c r="AH334" s="3">
        <f>VLOOKUP('full data'!$A334, Sheet11!$A$2:$AF$799, MATCH('full data'!AH$1, Sheet11!$A$1:$AF$1, 0), FALSE)</f>
        <v>2.612033897825658E-2</v>
      </c>
      <c r="AI334" s="2">
        <f t="shared" si="5"/>
        <v>0.26110719048883269</v>
      </c>
      <c r="AJ334" s="2">
        <f>AH334/SUMIFS($AH$2:$AH$799, $B$2:$B$799, B334)</f>
        <v>1.8098033907588563E-2</v>
      </c>
      <c r="AK334">
        <f>IF(AJ334=_xlfn.MAXIFS($AJ$2:$AJ$799, $B$2:$B$799, B334, $AA$2:$AA$799, AA334), 1, 0)</f>
        <v>0</v>
      </c>
      <c r="AL334" s="2">
        <f>AJ334-AI334</f>
        <v>-0.24300915658124411</v>
      </c>
      <c r="AM334">
        <f>IF(AK334=AE334, 1, 0)</f>
        <v>0</v>
      </c>
    </row>
    <row r="335" spans="1:39" hidden="1" x14ac:dyDescent="0.45">
      <c r="A335" t="s">
        <v>538</v>
      </c>
      <c r="B335">
        <v>2014</v>
      </c>
      <c r="C335" t="s">
        <v>53</v>
      </c>
      <c r="D335" t="str">
        <f>VLOOKUP(C335, ids!$A$2:$B$37,2,FALSE)</f>
        <v>Cincinnati Bengals</v>
      </c>
      <c r="E335">
        <f>VLOOKUP('full data'!$A335, Sheet11!$A$2:$AF$799, MATCH('full data'!E$1, Sheet11!$A$1:$AF$1, 0), FALSE)</f>
        <v>16</v>
      </c>
      <c r="F335">
        <f>VLOOKUP('full data'!$A335, Sheet11!$A$2:$AF$799, MATCH('full data'!F$1, Sheet11!$A$1:$AF$1, 0), FALSE)</f>
        <v>-6.5566616766139396E-2</v>
      </c>
      <c r="G335">
        <f>VLOOKUP('full data'!$A335, Sheet11!$A$2:$AF$799, MATCH('full data'!G$1, Sheet11!$A$1:$AF$1, 0), FALSE)</f>
        <v>-0.62532987819427521</v>
      </c>
      <c r="H335">
        <f>VLOOKUP('full data'!$A335, Sheet11!$A$2:$AF$799, MATCH('full data'!H$1, Sheet11!$A$1:$AF$1, 0), FALSE)</f>
        <v>2.7373202904416369</v>
      </c>
      <c r="I335">
        <f>VLOOKUP('full data'!$A335, Sheet11!$A$2:$AF$799, MATCH('full data'!I$1, Sheet11!$A$1:$AF$1, 0), FALSE)</f>
        <v>50.75</v>
      </c>
      <c r="J335">
        <f>VLOOKUP('full data'!$A335, Sheet11!$A$2:$AF$799, MATCH('full data'!J$1, Sheet11!$A$1:$AF$1, 0), FALSE)</f>
        <v>0.78787878787878785</v>
      </c>
      <c r="K335">
        <f>VLOOKUP('full data'!$A335, Sheet11!$A$2:$AF$799, MATCH('full data'!K$1, Sheet11!$A$1:$AF$1, 0), FALSE)</f>
        <v>-8.125</v>
      </c>
      <c r="L335">
        <f>VLOOKUP('full data'!$A335, Sheet11!$A$2:$AF$799, MATCH('full data'!L$1, Sheet11!$A$1:$AF$1, 0), FALSE)</f>
        <v>1.0625</v>
      </c>
      <c r="M335">
        <f>VLOOKUP('full data'!$A335, Sheet11!$A$2:$AF$799, MATCH('full data'!M$1, Sheet11!$A$1:$AF$1, 0), FALSE)</f>
        <v>0.375</v>
      </c>
      <c r="N335">
        <f>VLOOKUP('full data'!$A335, Sheet11!$A$2:$AF$799, MATCH('full data'!N$1, Sheet11!$A$1:$AF$1, 0), FALSE)</f>
        <v>1.25</v>
      </c>
      <c r="O335">
        <f>VLOOKUP('full data'!$A335, Sheet11!$A$2:$AF$799, MATCH('full data'!O$1, Sheet11!$A$1:$AF$1, 0), FALSE)</f>
        <v>7.8125</v>
      </c>
      <c r="P335">
        <f>VLOOKUP('full data'!$A335, Sheet11!$A$2:$AF$799, MATCH('full data'!P$1, Sheet11!$A$1:$AF$1, 0), FALSE)</f>
        <v>1.375</v>
      </c>
      <c r="Q335">
        <f>VLOOKUP('full data'!$A335, Sheet11!$A$2:$AF$799, MATCH('full data'!Q$1, Sheet11!$A$1:$AF$1, 0), FALSE)</f>
        <v>1.625</v>
      </c>
      <c r="R335">
        <f>VLOOKUP('full data'!$A335, Sheet11!$A$2:$AF$799, MATCH('full data'!R$1, Sheet11!$A$1:$AF$1, 0), FALSE)</f>
        <v>10</v>
      </c>
      <c r="S335">
        <f>VLOOKUP('full data'!$A335, Sheet11!$A$2:$AF$799, MATCH('full data'!S$1, Sheet11!$A$1:$AF$1, 0), FALSE)</f>
        <v>5</v>
      </c>
      <c r="T335">
        <f>VLOOKUP('full data'!$A335, Sheet11!$A$2:$AF$799, MATCH('full data'!T$1, Sheet11!$A$1:$AF$1, 0), FALSE)</f>
        <v>1</v>
      </c>
      <c r="U335">
        <f>VLOOKUP('full data'!$A335, Sheet11!$A$2:$AF$799, MATCH('full data'!U$1, Sheet11!$A$1:$AF$1, 0), FALSE)</f>
        <v>0.65625</v>
      </c>
      <c r="V335">
        <f>VLOOKUP('full data'!$A335, Sheet11!$A$2:$AF$799, MATCH('full data'!V$1, Sheet11!$A$1:$AF$1, 0), FALSE)</f>
        <v>0.42499999999999999</v>
      </c>
      <c r="W335">
        <f>VLOOKUP('full data'!$A335, Sheet11!$A$2:$AF$799, MATCH('full data'!W$1, Sheet11!$A$1:$AF$1, 0), FALSE)</f>
        <v>0.498046875</v>
      </c>
      <c r="X335" t="str">
        <f>VLOOKUP('full data'!$A335, Sheet11!$A$2:$AF$799, MATCH('full data'!X$1, Sheet11!$A$1:$AF$1, 0), FALSE)</f>
        <v>5</v>
      </c>
      <c r="Y335">
        <f>VLOOKUP('full data'!$A335, Sheet11!$A$2:$AF$799, MATCH('full data'!Y$1, Sheet11!$A$1:$AF$1, 0), FALSE)</f>
        <v>2</v>
      </c>
      <c r="Z335" t="str">
        <f>VLOOKUP('full data'!$A335, Sheet11!$A$2:$AF$799, MATCH('full data'!Z$1, Sheet11!$A$1:$AF$1, 0), FALSE)</f>
        <v>AFC North</v>
      </c>
      <c r="AA335" t="s">
        <v>891</v>
      </c>
      <c r="AB335">
        <f>VLOOKUP('full data'!$A335, Sheet11!$A$2:$AF$799, MATCH('full data'!AB$1, Sheet11!$A$1:$AF$1, 0), FALSE)</f>
        <v>0.16867469879518071</v>
      </c>
      <c r="AC335">
        <f>VLOOKUP('full data'!$A335, Sheet11!$A$2:$AF$799, MATCH('full data'!AC$1, Sheet11!$A$1:$AF$1, 0), FALSE)</f>
        <v>0.15555555555555561</v>
      </c>
      <c r="AD335" t="str">
        <f>VLOOKUP('full data'!$A335, Sheet11!$A$2:$AF$799, MATCH('full data'!AD$1, Sheet11!$A$1:$AF$1, 0), FALSE)</f>
        <v>0</v>
      </c>
      <c r="AE335" t="str">
        <f>VLOOKUP('full data'!$A335, Sheet11!$A$2:$AF$799, MATCH('full data'!AE$1, Sheet11!$A$1:$AF$1, 0), FALSE)</f>
        <v>0</v>
      </c>
      <c r="AF335">
        <f>VLOOKUP('full data'!$A335, Sheet11!$A$2:$AF$799, MATCH('full data'!AF$1, Sheet11!$A$1:$AF$1, 0), FALSE)</f>
        <v>0.3125</v>
      </c>
      <c r="AG335">
        <f>VLOOKUP('full data'!$A335, Sheet11!$A$2:$AF$799, MATCH('full data'!AG$1, Sheet11!$A$1:$AF$1, 0), FALSE)</f>
        <v>0.5</v>
      </c>
      <c r="AH335" s="3">
        <f>VLOOKUP('full data'!$A335, Sheet11!$A$2:$AF$799, MATCH('full data'!AH$1, Sheet11!$A$1:$AF$1, 0), FALSE)</f>
        <v>1.8509289193437559E-2</v>
      </c>
      <c r="AI335" s="2">
        <f t="shared" si="5"/>
        <v>0.26110719048883269</v>
      </c>
      <c r="AJ335" s="2">
        <f>AH335/SUMIFS($AH$2:$AH$799, $B$2:$B$799, B335)</f>
        <v>1.2824555749718455E-2</v>
      </c>
      <c r="AK335">
        <f>IF(AJ335=_xlfn.MAXIFS($AJ$2:$AJ$799, $B$2:$B$799, B335, $AA$2:$AA$799, AA335), 1, 0)</f>
        <v>0</v>
      </c>
      <c r="AL335" s="2">
        <f>AJ335-AI335</f>
        <v>-0.24828263473911422</v>
      </c>
      <c r="AM335">
        <f>IF(AK335=AE335, 1, 0)</f>
        <v>0</v>
      </c>
    </row>
    <row r="336" spans="1:39" hidden="1" x14ac:dyDescent="0.45">
      <c r="A336" t="s">
        <v>560</v>
      </c>
      <c r="B336">
        <v>2014</v>
      </c>
      <c r="C336" t="s">
        <v>100</v>
      </c>
      <c r="D336" t="str">
        <f>VLOOKUP(C336, ids!$A$2:$B$37,2,FALSE)</f>
        <v>San Francisco 49ers</v>
      </c>
      <c r="E336">
        <f>VLOOKUP('full data'!$A336, Sheet11!$A$2:$AF$799, MATCH('full data'!E$1, Sheet11!$A$1:$AF$1, 0), FALSE)</f>
        <v>16</v>
      </c>
      <c r="F336">
        <f>VLOOKUP('full data'!$A336, Sheet11!$A$2:$AF$799, MATCH('full data'!F$1, Sheet11!$A$1:$AF$1, 0), FALSE)</f>
        <v>0.2151378774649749</v>
      </c>
      <c r="G336">
        <f>VLOOKUP('full data'!$A336, Sheet11!$A$2:$AF$799, MATCH('full data'!G$1, Sheet11!$A$1:$AF$1, 0), FALSE)</f>
        <v>-3.4496921981786062</v>
      </c>
      <c r="H336">
        <f>VLOOKUP('full data'!$A336, Sheet11!$A$2:$AF$799, MATCH('full data'!H$1, Sheet11!$A$1:$AF$1, 0), FALSE)</f>
        <v>5.3304095801971938</v>
      </c>
      <c r="I336">
        <f>VLOOKUP('full data'!$A336, Sheet11!$A$2:$AF$799, MATCH('full data'!I$1, Sheet11!$A$1:$AF$1, 0), FALSE)</f>
        <v>58.5625</v>
      </c>
      <c r="J336">
        <f>VLOOKUP('full data'!$A336, Sheet11!$A$2:$AF$799, MATCH('full data'!J$1, Sheet11!$A$1:$AF$1, 0), FALSE)</f>
        <v>0.80645161290322576</v>
      </c>
      <c r="K336">
        <f>VLOOKUP('full data'!$A336, Sheet11!$A$2:$AF$799, MATCH('full data'!K$1, Sheet11!$A$1:$AF$1, 0), FALSE)</f>
        <v>-21.5</v>
      </c>
      <c r="L336">
        <f>VLOOKUP('full data'!$A336, Sheet11!$A$2:$AF$799, MATCH('full data'!L$1, Sheet11!$A$1:$AF$1, 0), FALSE)</f>
        <v>0.625</v>
      </c>
      <c r="M336">
        <f>VLOOKUP('full data'!$A336, Sheet11!$A$2:$AF$799, MATCH('full data'!M$1, Sheet11!$A$1:$AF$1, 0), FALSE)</f>
        <v>0.375</v>
      </c>
      <c r="N336">
        <f>VLOOKUP('full data'!$A336, Sheet11!$A$2:$AF$799, MATCH('full data'!N$1, Sheet11!$A$1:$AF$1, 0), FALSE)</f>
        <v>1.4375</v>
      </c>
      <c r="O336">
        <f>VLOOKUP('full data'!$A336, Sheet11!$A$2:$AF$799, MATCH('full data'!O$1, Sheet11!$A$1:$AF$1, 0), FALSE)</f>
        <v>12.25</v>
      </c>
      <c r="P336">
        <f>VLOOKUP('full data'!$A336, Sheet11!$A$2:$AF$799, MATCH('full data'!P$1, Sheet11!$A$1:$AF$1, 0), FALSE)</f>
        <v>1.25</v>
      </c>
      <c r="Q336">
        <f>VLOOKUP('full data'!$A336, Sheet11!$A$2:$AF$799, MATCH('full data'!Q$1, Sheet11!$A$1:$AF$1, 0), FALSE)</f>
        <v>1.8125</v>
      </c>
      <c r="R336">
        <f>VLOOKUP('full data'!$A336, Sheet11!$A$2:$AF$799, MATCH('full data'!R$1, Sheet11!$A$1:$AF$1, 0), FALSE)</f>
        <v>8</v>
      </c>
      <c r="S336">
        <f>VLOOKUP('full data'!$A336, Sheet11!$A$2:$AF$799, MATCH('full data'!S$1, Sheet11!$A$1:$AF$1, 0), FALSE)</f>
        <v>8</v>
      </c>
      <c r="T336">
        <f>VLOOKUP('full data'!$A336, Sheet11!$A$2:$AF$799, MATCH('full data'!T$1, Sheet11!$A$1:$AF$1, 0), FALSE)</f>
        <v>0</v>
      </c>
      <c r="U336">
        <f>VLOOKUP('full data'!$A336, Sheet11!$A$2:$AF$799, MATCH('full data'!U$1, Sheet11!$A$1:$AF$1, 0), FALSE)</f>
        <v>0.5</v>
      </c>
      <c r="V336">
        <f>VLOOKUP('full data'!$A336, Sheet11!$A$2:$AF$799, MATCH('full data'!V$1, Sheet11!$A$1:$AF$1, 0), FALSE)</f>
        <v>0.5078125</v>
      </c>
      <c r="W336">
        <f>VLOOKUP('full data'!$A336, Sheet11!$A$2:$AF$799, MATCH('full data'!W$1, Sheet11!$A$1:$AF$1, 0), FALSE)</f>
        <v>0.52734375</v>
      </c>
      <c r="X336" t="str">
        <f>VLOOKUP('full data'!$A336, Sheet11!$A$2:$AF$799, MATCH('full data'!X$1, Sheet11!$A$1:$AF$1, 0), FALSE)</f>
        <v>0</v>
      </c>
      <c r="Y336">
        <f>VLOOKUP('full data'!$A336, Sheet11!$A$2:$AF$799, MATCH('full data'!Y$1, Sheet11!$A$1:$AF$1, 0), FALSE)</f>
        <v>3</v>
      </c>
      <c r="Z336" t="str">
        <f>VLOOKUP('full data'!$A336, Sheet11!$A$2:$AF$799, MATCH('full data'!Z$1, Sheet11!$A$1:$AF$1, 0), FALSE)</f>
        <v>NFC West</v>
      </c>
      <c r="AA336" t="s">
        <v>892</v>
      </c>
      <c r="AB336">
        <f>VLOOKUP('full data'!$A336, Sheet11!$A$2:$AF$799, MATCH('full data'!AB$1, Sheet11!$A$1:$AF$1, 0), FALSE)</f>
        <v>0.24</v>
      </c>
      <c r="AC336">
        <f>VLOOKUP('full data'!$A336, Sheet11!$A$2:$AF$799, MATCH('full data'!AC$1, Sheet11!$A$1:$AF$1, 0), FALSE)</f>
        <v>0.15151515151515149</v>
      </c>
      <c r="AD336" t="str">
        <f>VLOOKUP('full data'!$A336, Sheet11!$A$2:$AF$799, MATCH('full data'!AD$1, Sheet11!$A$1:$AF$1, 0), FALSE)</f>
        <v>0</v>
      </c>
      <c r="AE336" t="str">
        <f>VLOOKUP('full data'!$A336, Sheet11!$A$2:$AF$799, MATCH('full data'!AE$1, Sheet11!$A$1:$AF$1, 0), FALSE)</f>
        <v>0</v>
      </c>
      <c r="AF336">
        <f>VLOOKUP('full data'!$A336, Sheet11!$A$2:$AF$799, MATCH('full data'!AF$1, Sheet11!$A$1:$AF$1, 0), FALSE)</f>
        <v>0.625</v>
      </c>
      <c r="AG336">
        <f>VLOOKUP('full data'!$A336, Sheet11!$A$2:$AF$799, MATCH('full data'!AG$1, Sheet11!$A$1:$AF$1, 0), FALSE)</f>
        <v>0.5</v>
      </c>
      <c r="AH336" s="3">
        <f>VLOOKUP('full data'!$A336, Sheet11!$A$2:$AF$799, MATCH('full data'!AH$1, Sheet11!$A$1:$AF$1, 0), FALSE)</f>
        <v>1.3472627969845739E-2</v>
      </c>
      <c r="AI336" s="2">
        <f t="shared" si="5"/>
        <v>0.22721503346852079</v>
      </c>
      <c r="AJ336" s="2">
        <f>AH336/SUMIFS($AH$2:$AH$799, $B$2:$B$799, B336)</f>
        <v>9.3347976083145278E-3</v>
      </c>
      <c r="AK336">
        <f>IF(AJ336=_xlfn.MAXIFS($AJ$2:$AJ$799, $B$2:$B$799, B336, $AA$2:$AA$799, AA336), 1, 0)</f>
        <v>0</v>
      </c>
      <c r="AL336" s="2">
        <f>AJ336-AI336</f>
        <v>-0.21788023586020627</v>
      </c>
      <c r="AM336">
        <f>IF(AK336=AE336, 1, 0)</f>
        <v>0</v>
      </c>
    </row>
    <row r="337" spans="1:39" hidden="1" x14ac:dyDescent="0.45">
      <c r="A337" t="s">
        <v>552</v>
      </c>
      <c r="B337">
        <v>2014</v>
      </c>
      <c r="C337" t="s">
        <v>79</v>
      </c>
      <c r="D337" t="str">
        <f>VLOOKUP(C337, ids!$A$2:$B$37,2,FALSE)</f>
        <v>Minnesota Vikings</v>
      </c>
      <c r="E337">
        <f>VLOOKUP('full data'!$A337, Sheet11!$A$2:$AF$799, MATCH('full data'!E$1, Sheet11!$A$1:$AF$1, 0), FALSE)</f>
        <v>16</v>
      </c>
      <c r="F337">
        <f>VLOOKUP('full data'!$A337, Sheet11!$A$2:$AF$799, MATCH('full data'!F$1, Sheet11!$A$1:$AF$1, 0), FALSE)</f>
        <v>-2.038314473991512</v>
      </c>
      <c r="G337">
        <f>VLOOKUP('full data'!$A337, Sheet11!$A$2:$AF$799, MATCH('full data'!G$1, Sheet11!$A$1:$AF$1, 0), FALSE)</f>
        <v>-0.26589955827090989</v>
      </c>
      <c r="H337">
        <f>VLOOKUP('full data'!$A337, Sheet11!$A$2:$AF$799, MATCH('full data'!H$1, Sheet11!$A$1:$AF$1, 0), FALSE)</f>
        <v>2.9215310824340639</v>
      </c>
      <c r="I337">
        <f>VLOOKUP('full data'!$A337, Sheet11!$A$2:$AF$799, MATCH('full data'!I$1, Sheet11!$A$1:$AF$1, 0), FALSE)</f>
        <v>52.25</v>
      </c>
      <c r="J337">
        <f>VLOOKUP('full data'!$A337, Sheet11!$A$2:$AF$799, MATCH('full data'!J$1, Sheet11!$A$1:$AF$1, 0), FALSE)</f>
        <v>0.74285714285714288</v>
      </c>
      <c r="K337">
        <f>VLOOKUP('full data'!$A337, Sheet11!$A$2:$AF$799, MATCH('full data'!K$1, Sheet11!$A$1:$AF$1, 0), FALSE)</f>
        <v>-20.125</v>
      </c>
      <c r="L337">
        <f>VLOOKUP('full data'!$A337, Sheet11!$A$2:$AF$799, MATCH('full data'!L$1, Sheet11!$A$1:$AF$1, 0), FALSE)</f>
        <v>1.125</v>
      </c>
      <c r="M337">
        <f>VLOOKUP('full data'!$A337, Sheet11!$A$2:$AF$799, MATCH('full data'!M$1, Sheet11!$A$1:$AF$1, 0), FALSE)</f>
        <v>0.375</v>
      </c>
      <c r="N337">
        <f>VLOOKUP('full data'!$A337, Sheet11!$A$2:$AF$799, MATCH('full data'!N$1, Sheet11!$A$1:$AF$1, 0), FALSE)</f>
        <v>0.8125</v>
      </c>
      <c r="O337">
        <f>VLOOKUP('full data'!$A337, Sheet11!$A$2:$AF$799, MATCH('full data'!O$1, Sheet11!$A$1:$AF$1, 0), FALSE)</f>
        <v>13.5625</v>
      </c>
      <c r="P337">
        <f>VLOOKUP('full data'!$A337, Sheet11!$A$2:$AF$799, MATCH('full data'!P$1, Sheet11!$A$1:$AF$1, 0), FALSE)</f>
        <v>1.1875</v>
      </c>
      <c r="Q337">
        <f>VLOOKUP('full data'!$A337, Sheet11!$A$2:$AF$799, MATCH('full data'!Q$1, Sheet11!$A$1:$AF$1, 0), FALSE)</f>
        <v>1.1875</v>
      </c>
      <c r="R337">
        <f>VLOOKUP('full data'!$A337, Sheet11!$A$2:$AF$799, MATCH('full data'!R$1, Sheet11!$A$1:$AF$1, 0), FALSE)</f>
        <v>7</v>
      </c>
      <c r="S337">
        <f>VLOOKUP('full data'!$A337, Sheet11!$A$2:$AF$799, MATCH('full data'!S$1, Sheet11!$A$1:$AF$1, 0), FALSE)</f>
        <v>9</v>
      </c>
      <c r="T337">
        <f>VLOOKUP('full data'!$A337, Sheet11!$A$2:$AF$799, MATCH('full data'!T$1, Sheet11!$A$1:$AF$1, 0), FALSE)</f>
        <v>0</v>
      </c>
      <c r="U337">
        <f>VLOOKUP('full data'!$A337, Sheet11!$A$2:$AF$799, MATCH('full data'!U$1, Sheet11!$A$1:$AF$1, 0), FALSE)</f>
        <v>0.4375</v>
      </c>
      <c r="V337">
        <f>VLOOKUP('full data'!$A337, Sheet11!$A$2:$AF$799, MATCH('full data'!V$1, Sheet11!$A$1:$AF$1, 0), FALSE)</f>
        <v>0.3080357142857143</v>
      </c>
      <c r="W337">
        <f>VLOOKUP('full data'!$A337, Sheet11!$A$2:$AF$799, MATCH('full data'!W$1, Sheet11!$A$1:$AF$1, 0), FALSE)</f>
        <v>0.474609375</v>
      </c>
      <c r="X337" t="str">
        <f>VLOOKUP('full data'!$A337, Sheet11!$A$2:$AF$799, MATCH('full data'!X$1, Sheet11!$A$1:$AF$1, 0), FALSE)</f>
        <v>0</v>
      </c>
      <c r="Y337">
        <f>VLOOKUP('full data'!$A337, Sheet11!$A$2:$AF$799, MATCH('full data'!Y$1, Sheet11!$A$1:$AF$1, 0), FALSE)</f>
        <v>3</v>
      </c>
      <c r="Z337" t="str">
        <f>VLOOKUP('full data'!$A337, Sheet11!$A$2:$AF$799, MATCH('full data'!Z$1, Sheet11!$A$1:$AF$1, 0), FALSE)</f>
        <v>NFC North</v>
      </c>
      <c r="AA337" t="s">
        <v>892</v>
      </c>
      <c r="AB337">
        <f>VLOOKUP('full data'!$A337, Sheet11!$A$2:$AF$799, MATCH('full data'!AB$1, Sheet11!$A$1:$AF$1, 0), FALSE)</f>
        <v>0.34782608695652167</v>
      </c>
      <c r="AC337">
        <f>VLOOKUP('full data'!$A337, Sheet11!$A$2:$AF$799, MATCH('full data'!AC$1, Sheet11!$A$1:$AF$1, 0), FALSE)</f>
        <v>0.19047619047619049</v>
      </c>
      <c r="AD337" t="str">
        <f>VLOOKUP('full data'!$A337, Sheet11!$A$2:$AF$799, MATCH('full data'!AD$1, Sheet11!$A$1:$AF$1, 0), FALSE)</f>
        <v>0</v>
      </c>
      <c r="AE337" t="str">
        <f>VLOOKUP('full data'!$A337, Sheet11!$A$2:$AF$799, MATCH('full data'!AE$1, Sheet11!$A$1:$AF$1, 0), FALSE)</f>
        <v>0</v>
      </c>
      <c r="AF337">
        <f>VLOOKUP('full data'!$A337, Sheet11!$A$2:$AF$799, MATCH('full data'!AF$1, Sheet11!$A$1:$AF$1, 0), FALSE)</f>
        <v>6.25E-2</v>
      </c>
      <c r="AG337">
        <f>VLOOKUP('full data'!$A337, Sheet11!$A$2:$AF$799, MATCH('full data'!AG$1, Sheet11!$A$1:$AF$1, 0), FALSE)</f>
        <v>0.5</v>
      </c>
      <c r="AH337" s="3">
        <f>VLOOKUP('full data'!$A337, Sheet11!$A$2:$AF$799, MATCH('full data'!AH$1, Sheet11!$A$1:$AF$1, 0), FALSE)</f>
        <v>1.230393697064181E-2</v>
      </c>
      <c r="AI337" s="2">
        <f t="shared" si="5"/>
        <v>0.22721503346852079</v>
      </c>
      <c r="AJ337" s="2">
        <f>AH337/SUMIFS($AH$2:$AH$799, $B$2:$B$799, B337)</f>
        <v>8.5250451258259557E-3</v>
      </c>
      <c r="AK337">
        <f>IF(AJ337=_xlfn.MAXIFS($AJ$2:$AJ$799, $B$2:$B$799, B337, $AA$2:$AA$799, AA337), 1, 0)</f>
        <v>0</v>
      </c>
      <c r="AL337" s="2">
        <f>AJ337-AI337</f>
        <v>-0.21868998834269482</v>
      </c>
      <c r="AM337">
        <f>IF(AK337=AE337, 1, 0)</f>
        <v>0</v>
      </c>
    </row>
    <row r="338" spans="1:39" hidden="1" x14ac:dyDescent="0.45">
      <c r="A338" t="s">
        <v>536</v>
      </c>
      <c r="B338">
        <v>2014</v>
      </c>
      <c r="C338" t="s">
        <v>48</v>
      </c>
      <c r="D338" t="str">
        <f>VLOOKUP(C338, ids!$A$2:$B$37,2,FALSE)</f>
        <v>Carolina Panthers</v>
      </c>
      <c r="E338">
        <f>VLOOKUP('full data'!$A338, Sheet11!$A$2:$AF$799, MATCH('full data'!E$1, Sheet11!$A$1:$AF$1, 0), FALSE)</f>
        <v>16</v>
      </c>
      <c r="F338">
        <f>VLOOKUP('full data'!$A338, Sheet11!$A$2:$AF$799, MATCH('full data'!F$1, Sheet11!$A$1:$AF$1, 0), FALSE)</f>
        <v>0.89196764251550031</v>
      </c>
      <c r="G338">
        <f>VLOOKUP('full data'!$A338, Sheet11!$A$2:$AF$799, MATCH('full data'!G$1, Sheet11!$A$1:$AF$1, 0), FALSE)</f>
        <v>-1.818838264584606</v>
      </c>
      <c r="H338">
        <f>VLOOKUP('full data'!$A338, Sheet11!$A$2:$AF$799, MATCH('full data'!H$1, Sheet11!$A$1:$AF$1, 0), FALSE)</f>
        <v>5.3983864922637181</v>
      </c>
      <c r="I338">
        <f>VLOOKUP('full data'!$A338, Sheet11!$A$2:$AF$799, MATCH('full data'!I$1, Sheet11!$A$1:$AF$1, 0), FALSE)</f>
        <v>47.25</v>
      </c>
      <c r="J338">
        <f>VLOOKUP('full data'!$A338, Sheet11!$A$2:$AF$799, MATCH('full data'!J$1, Sheet11!$A$1:$AF$1, 0), FALSE)</f>
        <v>0.82857142857142863</v>
      </c>
      <c r="K338">
        <f>VLOOKUP('full data'!$A338, Sheet11!$A$2:$AF$799, MATCH('full data'!K$1, Sheet11!$A$1:$AF$1, 0), FALSE)</f>
        <v>-19.8125</v>
      </c>
      <c r="L338">
        <f>VLOOKUP('full data'!$A338, Sheet11!$A$2:$AF$799, MATCH('full data'!L$1, Sheet11!$A$1:$AF$1, 0), FALSE)</f>
        <v>0.75</v>
      </c>
      <c r="M338">
        <f>VLOOKUP('full data'!$A338, Sheet11!$A$2:$AF$799, MATCH('full data'!M$1, Sheet11!$A$1:$AF$1, 0), FALSE)</f>
        <v>0.75</v>
      </c>
      <c r="N338">
        <f>VLOOKUP('full data'!$A338, Sheet11!$A$2:$AF$799, MATCH('full data'!N$1, Sheet11!$A$1:$AF$1, 0), FALSE)</f>
        <v>0.875</v>
      </c>
      <c r="O338">
        <f>VLOOKUP('full data'!$A338, Sheet11!$A$2:$AF$799, MATCH('full data'!O$1, Sheet11!$A$1:$AF$1, 0), FALSE)</f>
        <v>16.75</v>
      </c>
      <c r="P338">
        <f>VLOOKUP('full data'!$A338, Sheet11!$A$2:$AF$799, MATCH('full data'!P$1, Sheet11!$A$1:$AF$1, 0), FALSE)</f>
        <v>1.25</v>
      </c>
      <c r="Q338">
        <f>VLOOKUP('full data'!$A338, Sheet11!$A$2:$AF$799, MATCH('full data'!Q$1, Sheet11!$A$1:$AF$1, 0), FALSE)</f>
        <v>1.625</v>
      </c>
      <c r="R338">
        <f>VLOOKUP('full data'!$A338, Sheet11!$A$2:$AF$799, MATCH('full data'!R$1, Sheet11!$A$1:$AF$1, 0), FALSE)</f>
        <v>7</v>
      </c>
      <c r="S338">
        <f>VLOOKUP('full data'!$A338, Sheet11!$A$2:$AF$799, MATCH('full data'!S$1, Sheet11!$A$1:$AF$1, 0), FALSE)</f>
        <v>8</v>
      </c>
      <c r="T338">
        <f>VLOOKUP('full data'!$A338, Sheet11!$A$2:$AF$799, MATCH('full data'!T$1, Sheet11!$A$1:$AF$1, 0), FALSE)</f>
        <v>1</v>
      </c>
      <c r="U338">
        <f>VLOOKUP('full data'!$A338, Sheet11!$A$2:$AF$799, MATCH('full data'!U$1, Sheet11!$A$1:$AF$1, 0), FALSE)</f>
        <v>0.46875</v>
      </c>
      <c r="V338">
        <f>VLOOKUP('full data'!$A338, Sheet11!$A$2:$AF$799, MATCH('full data'!V$1, Sheet11!$A$1:$AF$1, 0), FALSE)</f>
        <v>0.35714285714285721</v>
      </c>
      <c r="W338">
        <f>VLOOKUP('full data'!$A338, Sheet11!$A$2:$AF$799, MATCH('full data'!W$1, Sheet11!$A$1:$AF$1, 0), FALSE)</f>
        <v>0.490234375</v>
      </c>
      <c r="X338" t="str">
        <f>VLOOKUP('full data'!$A338, Sheet11!$A$2:$AF$799, MATCH('full data'!X$1, Sheet11!$A$1:$AF$1, 0), FALSE)</f>
        <v>4</v>
      </c>
      <c r="Y338">
        <f>VLOOKUP('full data'!$A338, Sheet11!$A$2:$AF$799, MATCH('full data'!Y$1, Sheet11!$A$1:$AF$1, 0), FALSE)</f>
        <v>1</v>
      </c>
      <c r="Z338" t="str">
        <f>VLOOKUP('full data'!$A338, Sheet11!$A$2:$AF$799, MATCH('full data'!Z$1, Sheet11!$A$1:$AF$1, 0), FALSE)</f>
        <v>NFC South</v>
      </c>
      <c r="AA338" t="s">
        <v>892</v>
      </c>
      <c r="AB338">
        <f>VLOOKUP('full data'!$A338, Sheet11!$A$2:$AF$799, MATCH('full data'!AB$1, Sheet11!$A$1:$AF$1, 0), FALSE)</f>
        <v>0.2134831460674157</v>
      </c>
      <c r="AC338">
        <f>VLOOKUP('full data'!$A338, Sheet11!$A$2:$AF$799, MATCH('full data'!AC$1, Sheet11!$A$1:$AF$1, 0), FALSE)</f>
        <v>0.26470588235294118</v>
      </c>
      <c r="AD338" t="str">
        <f>VLOOKUP('full data'!$A338, Sheet11!$A$2:$AF$799, MATCH('full data'!AD$1, Sheet11!$A$1:$AF$1, 0), FALSE)</f>
        <v>0</v>
      </c>
      <c r="AE338" t="str">
        <f>VLOOKUP('full data'!$A338, Sheet11!$A$2:$AF$799, MATCH('full data'!AE$1, Sheet11!$A$1:$AF$1, 0), FALSE)</f>
        <v>0</v>
      </c>
      <c r="AF338">
        <f>VLOOKUP('full data'!$A338, Sheet11!$A$2:$AF$799, MATCH('full data'!AF$1, Sheet11!$A$1:$AF$1, 0), FALSE)</f>
        <v>0.5</v>
      </c>
      <c r="AG338">
        <f>VLOOKUP('full data'!$A338, Sheet11!$A$2:$AF$799, MATCH('full data'!AG$1, Sheet11!$A$1:$AF$1, 0), FALSE)</f>
        <v>0.5</v>
      </c>
      <c r="AH338" s="3">
        <f>VLOOKUP('full data'!$A338, Sheet11!$A$2:$AF$799, MATCH('full data'!AH$1, Sheet11!$A$1:$AF$1, 0), FALSE)</f>
        <v>8.9297487762650986E-3</v>
      </c>
      <c r="AI338" s="2">
        <f t="shared" si="5"/>
        <v>0.22721503346852079</v>
      </c>
      <c r="AJ338" s="2">
        <f>AH338/SUMIFS($AH$2:$AH$799, $B$2:$B$799, B338)</f>
        <v>6.1871668768779531E-3</v>
      </c>
      <c r="AK338">
        <f>IF(AJ338=_xlfn.MAXIFS($AJ$2:$AJ$799, $B$2:$B$799, B338, $AA$2:$AA$799, AA338), 1, 0)</f>
        <v>0</v>
      </c>
      <c r="AL338" s="2">
        <f>AJ338-AI338</f>
        <v>-0.22102786659164284</v>
      </c>
      <c r="AM338">
        <f>IF(AK338=AE338, 1, 0)</f>
        <v>0</v>
      </c>
    </row>
    <row r="339" spans="1:39" hidden="1" x14ac:dyDescent="0.45">
      <c r="A339" t="s">
        <v>547</v>
      </c>
      <c r="B339">
        <v>2014</v>
      </c>
      <c r="C339" t="s">
        <v>74</v>
      </c>
      <c r="D339" t="str">
        <f>VLOOKUP(C339, ids!$A$2:$B$37,2,FALSE)</f>
        <v>Kansas City Chiefs</v>
      </c>
      <c r="E339">
        <f>VLOOKUP('full data'!$A339, Sheet11!$A$2:$AF$799, MATCH('full data'!E$1, Sheet11!$A$1:$AF$1, 0), FALSE)</f>
        <v>16</v>
      </c>
      <c r="F339">
        <f>VLOOKUP('full data'!$A339, Sheet11!$A$2:$AF$799, MATCH('full data'!F$1, Sheet11!$A$1:$AF$1, 0), FALSE)</f>
        <v>3.4719423006320311</v>
      </c>
      <c r="G339">
        <f>VLOOKUP('full data'!$A339, Sheet11!$A$2:$AF$799, MATCH('full data'!G$1, Sheet11!$A$1:$AF$1, 0), FALSE)</f>
        <v>-0.44581653923638209</v>
      </c>
      <c r="H339">
        <f>VLOOKUP('full data'!$A339, Sheet11!$A$2:$AF$799, MATCH('full data'!H$1, Sheet11!$A$1:$AF$1, 0), FALSE)</f>
        <v>6.760852100316149</v>
      </c>
      <c r="I339">
        <f>VLOOKUP('full data'!$A339, Sheet11!$A$2:$AF$799, MATCH('full data'!I$1, Sheet11!$A$1:$AF$1, 0), FALSE)</f>
        <v>42.5625</v>
      </c>
      <c r="J339">
        <f>VLOOKUP('full data'!$A339, Sheet11!$A$2:$AF$799, MATCH('full data'!J$1, Sheet11!$A$1:$AF$1, 0), FALSE)</f>
        <v>0.83333333333333337</v>
      </c>
      <c r="K339">
        <f>VLOOKUP('full data'!$A339, Sheet11!$A$2:$AF$799, MATCH('full data'!K$1, Sheet11!$A$1:$AF$1, 0), FALSE)</f>
        <v>-15.375</v>
      </c>
      <c r="L339">
        <f>VLOOKUP('full data'!$A339, Sheet11!$A$2:$AF$799, MATCH('full data'!L$1, Sheet11!$A$1:$AF$1, 0), FALSE)</f>
        <v>0.375</v>
      </c>
      <c r="M339">
        <f>VLOOKUP('full data'!$A339, Sheet11!$A$2:$AF$799, MATCH('full data'!M$1, Sheet11!$A$1:$AF$1, 0), FALSE)</f>
        <v>0.4375</v>
      </c>
      <c r="N339">
        <f>VLOOKUP('full data'!$A339, Sheet11!$A$2:$AF$799, MATCH('full data'!N$1, Sheet11!$A$1:$AF$1, 0), FALSE)</f>
        <v>0.375</v>
      </c>
      <c r="O339">
        <f>VLOOKUP('full data'!$A339, Sheet11!$A$2:$AF$799, MATCH('full data'!O$1, Sheet11!$A$1:$AF$1, 0), FALSE)</f>
        <v>15.8125</v>
      </c>
      <c r="P339">
        <f>VLOOKUP('full data'!$A339, Sheet11!$A$2:$AF$799, MATCH('full data'!P$1, Sheet11!$A$1:$AF$1, 0), FALSE)</f>
        <v>0.6875</v>
      </c>
      <c r="Q339">
        <f>VLOOKUP('full data'!$A339, Sheet11!$A$2:$AF$799, MATCH('full data'!Q$1, Sheet11!$A$1:$AF$1, 0), FALSE)</f>
        <v>0.8125</v>
      </c>
      <c r="R339">
        <f>VLOOKUP('full data'!$A339, Sheet11!$A$2:$AF$799, MATCH('full data'!R$1, Sheet11!$A$1:$AF$1, 0), FALSE)</f>
        <v>9</v>
      </c>
      <c r="S339">
        <f>VLOOKUP('full data'!$A339, Sheet11!$A$2:$AF$799, MATCH('full data'!S$1, Sheet11!$A$1:$AF$1, 0), FALSE)</f>
        <v>7</v>
      </c>
      <c r="T339">
        <f>VLOOKUP('full data'!$A339, Sheet11!$A$2:$AF$799, MATCH('full data'!T$1, Sheet11!$A$1:$AF$1, 0), FALSE)</f>
        <v>0</v>
      </c>
      <c r="U339">
        <f>VLOOKUP('full data'!$A339, Sheet11!$A$2:$AF$799, MATCH('full data'!U$1, Sheet11!$A$1:$AF$1, 0), FALSE)</f>
        <v>0.5625</v>
      </c>
      <c r="V339">
        <f>VLOOKUP('full data'!$A339, Sheet11!$A$2:$AF$799, MATCH('full data'!V$1, Sheet11!$A$1:$AF$1, 0), FALSE)</f>
        <v>0.5</v>
      </c>
      <c r="W339">
        <f>VLOOKUP('full data'!$A339, Sheet11!$A$2:$AF$799, MATCH('full data'!W$1, Sheet11!$A$1:$AF$1, 0), FALSE)</f>
        <v>0.51171875</v>
      </c>
      <c r="X339" t="str">
        <f>VLOOKUP('full data'!$A339, Sheet11!$A$2:$AF$799, MATCH('full data'!X$1, Sheet11!$A$1:$AF$1, 0), FALSE)</f>
        <v>0</v>
      </c>
      <c r="Y339">
        <f>VLOOKUP('full data'!$A339, Sheet11!$A$2:$AF$799, MATCH('full data'!Y$1, Sheet11!$A$1:$AF$1, 0), FALSE)</f>
        <v>2</v>
      </c>
      <c r="Z339" t="str">
        <f>VLOOKUP('full data'!$A339, Sheet11!$A$2:$AF$799, MATCH('full data'!Z$1, Sheet11!$A$1:$AF$1, 0), FALSE)</f>
        <v>AFC West</v>
      </c>
      <c r="AA339" t="s">
        <v>891</v>
      </c>
      <c r="AB339">
        <f>VLOOKUP('full data'!$A339, Sheet11!$A$2:$AF$799, MATCH('full data'!AB$1, Sheet11!$A$1:$AF$1, 0), FALSE)</f>
        <v>0.08</v>
      </c>
      <c r="AC339">
        <f>VLOOKUP('full data'!$A339, Sheet11!$A$2:$AF$799, MATCH('full data'!AC$1, Sheet11!$A$1:$AF$1, 0), FALSE)</f>
        <v>6.25E-2</v>
      </c>
      <c r="AD339" t="str">
        <f>VLOOKUP('full data'!$A339, Sheet11!$A$2:$AF$799, MATCH('full data'!AD$1, Sheet11!$A$1:$AF$1, 0), FALSE)</f>
        <v>0</v>
      </c>
      <c r="AE339" t="str">
        <f>VLOOKUP('full data'!$A339, Sheet11!$A$2:$AF$799, MATCH('full data'!AE$1, Sheet11!$A$1:$AF$1, 0), FALSE)</f>
        <v>0</v>
      </c>
      <c r="AF339">
        <f>VLOOKUP('full data'!$A339, Sheet11!$A$2:$AF$799, MATCH('full data'!AF$1, Sheet11!$A$1:$AF$1, 0), FALSE)</f>
        <v>0.3125</v>
      </c>
      <c r="AG339">
        <f>VLOOKUP('full data'!$A339, Sheet11!$A$2:$AF$799, MATCH('full data'!AG$1, Sheet11!$A$1:$AF$1, 0), FALSE)</f>
        <v>0.5</v>
      </c>
      <c r="AH339" s="3">
        <f>VLOOKUP('full data'!$A339, Sheet11!$A$2:$AF$799, MATCH('full data'!AH$1, Sheet11!$A$1:$AF$1, 0), FALSE)</f>
        <v>8.3812087407793504E-3</v>
      </c>
      <c r="AI339" s="2">
        <f t="shared" si="5"/>
        <v>0.26110719048883269</v>
      </c>
      <c r="AJ339" s="2">
        <f>AH339/SUMIFS($AH$2:$AH$799, $B$2:$B$799, B339)</f>
        <v>5.8070992150396107E-3</v>
      </c>
      <c r="AK339">
        <f>IF(AJ339=_xlfn.MAXIFS($AJ$2:$AJ$799, $B$2:$B$799, B339, $AA$2:$AA$799, AA339), 1, 0)</f>
        <v>0</v>
      </c>
      <c r="AL339" s="2">
        <f>AJ339-AI339</f>
        <v>-0.25530009127379305</v>
      </c>
      <c r="AM339">
        <f>IF(AK339=AE339, 1, 0)</f>
        <v>0</v>
      </c>
    </row>
    <row r="340" spans="1:39" hidden="1" x14ac:dyDescent="0.45">
      <c r="A340" t="s">
        <v>551</v>
      </c>
      <c r="B340">
        <v>2014</v>
      </c>
      <c r="C340" t="s">
        <v>76</v>
      </c>
      <c r="D340" t="str">
        <f>VLOOKUP(C340, ids!$A$2:$B$37,2,FALSE)</f>
        <v>Miami Dolphins</v>
      </c>
      <c r="E340">
        <f>VLOOKUP('full data'!$A340, Sheet11!$A$2:$AF$799, MATCH('full data'!E$1, Sheet11!$A$1:$AF$1, 0), FALSE)</f>
        <v>16</v>
      </c>
      <c r="F340">
        <f>VLOOKUP('full data'!$A340, Sheet11!$A$2:$AF$799, MATCH('full data'!F$1, Sheet11!$A$1:$AF$1, 0), FALSE)</f>
        <v>1.831563732761504</v>
      </c>
      <c r="G340">
        <f>VLOOKUP('full data'!$A340, Sheet11!$A$2:$AF$799, MATCH('full data'!G$1, Sheet11!$A$1:$AF$1, 0), FALSE)</f>
        <v>-1.8792419585874109</v>
      </c>
      <c r="H340">
        <f>VLOOKUP('full data'!$A340, Sheet11!$A$2:$AF$799, MATCH('full data'!H$1, Sheet11!$A$1:$AF$1, 0), FALSE)</f>
        <v>6.0415934658298864</v>
      </c>
      <c r="I340">
        <f>VLOOKUP('full data'!$A340, Sheet11!$A$2:$AF$799, MATCH('full data'!I$1, Sheet11!$A$1:$AF$1, 0), FALSE)</f>
        <v>39.6875</v>
      </c>
      <c r="J340">
        <f>VLOOKUP('full data'!$A340, Sheet11!$A$2:$AF$799, MATCH('full data'!J$1, Sheet11!$A$1:$AF$1, 0), FALSE)</f>
        <v>0.78378378378378377</v>
      </c>
      <c r="K340">
        <f>VLOOKUP('full data'!$A340, Sheet11!$A$2:$AF$799, MATCH('full data'!K$1, Sheet11!$A$1:$AF$1, 0), FALSE)</f>
        <v>-21.0625</v>
      </c>
      <c r="L340">
        <f>VLOOKUP('full data'!$A340, Sheet11!$A$2:$AF$799, MATCH('full data'!L$1, Sheet11!$A$1:$AF$1, 0), FALSE)</f>
        <v>0.75</v>
      </c>
      <c r="M340">
        <f>VLOOKUP('full data'!$A340, Sheet11!$A$2:$AF$799, MATCH('full data'!M$1, Sheet11!$A$1:$AF$1, 0), FALSE)</f>
        <v>0.6875</v>
      </c>
      <c r="N340">
        <f>VLOOKUP('full data'!$A340, Sheet11!$A$2:$AF$799, MATCH('full data'!N$1, Sheet11!$A$1:$AF$1, 0), FALSE)</f>
        <v>0.875</v>
      </c>
      <c r="O340">
        <f>VLOOKUP('full data'!$A340, Sheet11!$A$2:$AF$799, MATCH('full data'!O$1, Sheet11!$A$1:$AF$1, 0), FALSE)</f>
        <v>13.1875</v>
      </c>
      <c r="P340">
        <f>VLOOKUP('full data'!$A340, Sheet11!$A$2:$AF$799, MATCH('full data'!P$1, Sheet11!$A$1:$AF$1, 0), FALSE)</f>
        <v>1.0625</v>
      </c>
      <c r="Q340">
        <f>VLOOKUP('full data'!$A340, Sheet11!$A$2:$AF$799, MATCH('full data'!Q$1, Sheet11!$A$1:$AF$1, 0), FALSE)</f>
        <v>1.5625</v>
      </c>
      <c r="R340">
        <f>VLOOKUP('full data'!$A340, Sheet11!$A$2:$AF$799, MATCH('full data'!R$1, Sheet11!$A$1:$AF$1, 0), FALSE)</f>
        <v>8</v>
      </c>
      <c r="S340">
        <f>VLOOKUP('full data'!$A340, Sheet11!$A$2:$AF$799, MATCH('full data'!S$1, Sheet11!$A$1:$AF$1, 0), FALSE)</f>
        <v>8</v>
      </c>
      <c r="T340">
        <f>VLOOKUP('full data'!$A340, Sheet11!$A$2:$AF$799, MATCH('full data'!T$1, Sheet11!$A$1:$AF$1, 0), FALSE)</f>
        <v>0</v>
      </c>
      <c r="U340">
        <f>VLOOKUP('full data'!$A340, Sheet11!$A$2:$AF$799, MATCH('full data'!U$1, Sheet11!$A$1:$AF$1, 0), FALSE)</f>
        <v>0.5</v>
      </c>
      <c r="V340">
        <f>VLOOKUP('full data'!$A340, Sheet11!$A$2:$AF$799, MATCH('full data'!V$1, Sheet11!$A$1:$AF$1, 0), FALSE)</f>
        <v>0.40625</v>
      </c>
      <c r="W340">
        <f>VLOOKUP('full data'!$A340, Sheet11!$A$2:$AF$799, MATCH('full data'!W$1, Sheet11!$A$1:$AF$1, 0), FALSE)</f>
        <v>0.51171875</v>
      </c>
      <c r="X340" t="str">
        <f>VLOOKUP('full data'!$A340, Sheet11!$A$2:$AF$799, MATCH('full data'!X$1, Sheet11!$A$1:$AF$1, 0), FALSE)</f>
        <v>0</v>
      </c>
      <c r="Y340">
        <f>VLOOKUP('full data'!$A340, Sheet11!$A$2:$AF$799, MATCH('full data'!Y$1, Sheet11!$A$1:$AF$1, 0), FALSE)</f>
        <v>3</v>
      </c>
      <c r="Z340" t="str">
        <f>VLOOKUP('full data'!$A340, Sheet11!$A$2:$AF$799, MATCH('full data'!Z$1, Sheet11!$A$1:$AF$1, 0), FALSE)</f>
        <v>AFC East</v>
      </c>
      <c r="AA340" t="s">
        <v>891</v>
      </c>
      <c r="AB340">
        <f>VLOOKUP('full data'!$A340, Sheet11!$A$2:$AF$799, MATCH('full data'!AB$1, Sheet11!$A$1:$AF$1, 0), FALSE)</f>
        <v>0.125</v>
      </c>
      <c r="AC340">
        <f>VLOOKUP('full data'!$A340, Sheet11!$A$2:$AF$799, MATCH('full data'!AC$1, Sheet11!$A$1:$AF$1, 0), FALSE)</f>
        <v>0.22222222222222221</v>
      </c>
      <c r="AD340" t="str">
        <f>VLOOKUP('full data'!$A340, Sheet11!$A$2:$AF$799, MATCH('full data'!AD$1, Sheet11!$A$1:$AF$1, 0), FALSE)</f>
        <v>0</v>
      </c>
      <c r="AE340" t="str">
        <f>VLOOKUP('full data'!$A340, Sheet11!$A$2:$AF$799, MATCH('full data'!AE$1, Sheet11!$A$1:$AF$1, 0), FALSE)</f>
        <v>0</v>
      </c>
      <c r="AF340">
        <f>VLOOKUP('full data'!$A340, Sheet11!$A$2:$AF$799, MATCH('full data'!AF$1, Sheet11!$A$1:$AF$1, 0), FALSE)</f>
        <v>0.3125</v>
      </c>
      <c r="AG340">
        <f>VLOOKUP('full data'!$A340, Sheet11!$A$2:$AF$799, MATCH('full data'!AG$1, Sheet11!$A$1:$AF$1, 0), FALSE)</f>
        <v>0.5</v>
      </c>
      <c r="AH340" s="3">
        <f>VLOOKUP('full data'!$A340, Sheet11!$A$2:$AF$799, MATCH('full data'!AH$1, Sheet11!$A$1:$AF$1, 0), FALSE)</f>
        <v>6.2220880597114274E-3</v>
      </c>
      <c r="AI340" s="2">
        <f t="shared" si="5"/>
        <v>0.26110719048883269</v>
      </c>
      <c r="AJ340" s="2">
        <f>AH340/SUMIFS($AH$2:$AH$799, $B$2:$B$799, B340)</f>
        <v>4.3111064054106472E-3</v>
      </c>
      <c r="AK340">
        <f>IF(AJ340=_xlfn.MAXIFS($AJ$2:$AJ$799, $B$2:$B$799, B340, $AA$2:$AA$799, AA340), 1, 0)</f>
        <v>0</v>
      </c>
      <c r="AL340" s="2">
        <f>AJ340-AI340</f>
        <v>-0.25679608408342203</v>
      </c>
      <c r="AM340">
        <f>IF(AK340=AE340, 1, 0)</f>
        <v>0</v>
      </c>
    </row>
    <row r="341" spans="1:39" hidden="1" x14ac:dyDescent="0.45">
      <c r="A341" t="s">
        <v>549</v>
      </c>
      <c r="B341">
        <v>2014</v>
      </c>
      <c r="C341" t="s">
        <v>195</v>
      </c>
      <c r="D341" t="str">
        <f>VLOOKUP(C341, ids!$A$2:$B$37,2,FALSE)</f>
        <v>Los Angeles Chargers</v>
      </c>
      <c r="E341">
        <f>VLOOKUP('full data'!$A341, Sheet11!$A$2:$AF$799, MATCH('full data'!E$1, Sheet11!$A$1:$AF$1, 0), FALSE)</f>
        <v>16</v>
      </c>
      <c r="F341">
        <f>VLOOKUP('full data'!$A341, Sheet11!$A$2:$AF$799, MATCH('full data'!F$1, Sheet11!$A$1:$AF$1, 0), FALSE)</f>
        <v>4.50297619871424</v>
      </c>
      <c r="G341">
        <f>VLOOKUP('full data'!$A341, Sheet11!$A$2:$AF$799, MATCH('full data'!G$1, Sheet11!$A$1:$AF$1, 0), FALSE)</f>
        <v>-3.2370596080974048</v>
      </c>
      <c r="H341">
        <f>VLOOKUP('full data'!$A341, Sheet11!$A$2:$AF$799, MATCH('full data'!H$1, Sheet11!$A$1:$AF$1, 0), FALSE)</f>
        <v>8.1381124443938724</v>
      </c>
      <c r="I341">
        <f>VLOOKUP('full data'!$A341, Sheet11!$A$2:$AF$799, MATCH('full data'!I$1, Sheet11!$A$1:$AF$1, 0), FALSE)</f>
        <v>60.4375</v>
      </c>
      <c r="J341">
        <f>VLOOKUP('full data'!$A341, Sheet11!$A$2:$AF$799, MATCH('full data'!J$1, Sheet11!$A$1:$AF$1, 0), FALSE)</f>
        <v>0.84615384615384615</v>
      </c>
      <c r="K341">
        <f>VLOOKUP('full data'!$A341, Sheet11!$A$2:$AF$799, MATCH('full data'!K$1, Sheet11!$A$1:$AF$1, 0), FALSE)</f>
        <v>-12.375</v>
      </c>
      <c r="L341">
        <f>VLOOKUP('full data'!$A341, Sheet11!$A$2:$AF$799, MATCH('full data'!L$1, Sheet11!$A$1:$AF$1, 0), FALSE)</f>
        <v>1.125</v>
      </c>
      <c r="M341">
        <f>VLOOKUP('full data'!$A341, Sheet11!$A$2:$AF$799, MATCH('full data'!M$1, Sheet11!$A$1:$AF$1, 0), FALSE)</f>
        <v>0.6875</v>
      </c>
      <c r="N341">
        <f>VLOOKUP('full data'!$A341, Sheet11!$A$2:$AF$799, MATCH('full data'!N$1, Sheet11!$A$1:$AF$1, 0), FALSE)</f>
        <v>0.4375</v>
      </c>
      <c r="O341">
        <f>VLOOKUP('full data'!$A341, Sheet11!$A$2:$AF$799, MATCH('full data'!O$1, Sheet11!$A$1:$AF$1, 0), FALSE)</f>
        <v>11.125</v>
      </c>
      <c r="P341">
        <f>VLOOKUP('full data'!$A341, Sheet11!$A$2:$AF$799, MATCH('full data'!P$1, Sheet11!$A$1:$AF$1, 0), FALSE)</f>
        <v>1.25</v>
      </c>
      <c r="Q341">
        <f>VLOOKUP('full data'!$A341, Sheet11!$A$2:$AF$799, MATCH('full data'!Q$1, Sheet11!$A$1:$AF$1, 0), FALSE)</f>
        <v>1.125</v>
      </c>
      <c r="R341">
        <f>VLOOKUP('full data'!$A341, Sheet11!$A$2:$AF$799, MATCH('full data'!R$1, Sheet11!$A$1:$AF$1, 0), FALSE)</f>
        <v>9</v>
      </c>
      <c r="S341">
        <f>VLOOKUP('full data'!$A341, Sheet11!$A$2:$AF$799, MATCH('full data'!S$1, Sheet11!$A$1:$AF$1, 0), FALSE)</f>
        <v>7</v>
      </c>
      <c r="T341">
        <f>VLOOKUP('full data'!$A341, Sheet11!$A$2:$AF$799, MATCH('full data'!T$1, Sheet11!$A$1:$AF$1, 0), FALSE)</f>
        <v>0</v>
      </c>
      <c r="U341">
        <f>VLOOKUP('full data'!$A341, Sheet11!$A$2:$AF$799, MATCH('full data'!U$1, Sheet11!$A$1:$AF$1, 0), FALSE)</f>
        <v>0.5625</v>
      </c>
      <c r="V341">
        <f>VLOOKUP('full data'!$A341, Sheet11!$A$2:$AF$799, MATCH('full data'!V$1, Sheet11!$A$1:$AF$1, 0), FALSE)</f>
        <v>0.40277780000000002</v>
      </c>
      <c r="W341">
        <f>VLOOKUP('full data'!$A341, Sheet11!$A$2:$AF$799, MATCH('full data'!W$1, Sheet11!$A$1:$AF$1, 0), FALSE)</f>
        <v>0.51171880000000003</v>
      </c>
      <c r="X341" t="str">
        <f>VLOOKUP('full data'!$A341, Sheet11!$A$2:$AF$799, MATCH('full data'!X$1, Sheet11!$A$1:$AF$1, 0), FALSE)</f>
        <v>0</v>
      </c>
      <c r="Y341">
        <f>VLOOKUP('full data'!$A341, Sheet11!$A$2:$AF$799, MATCH('full data'!Y$1, Sheet11!$A$1:$AF$1, 0), FALSE)</f>
        <v>3</v>
      </c>
      <c r="Z341" t="str">
        <f>VLOOKUP('full data'!$A341, Sheet11!$A$2:$AF$799, MATCH('full data'!Z$1, Sheet11!$A$1:$AF$1, 0), FALSE)</f>
        <v>AFC West</v>
      </c>
      <c r="AA341" t="s">
        <v>891</v>
      </c>
      <c r="AB341">
        <f>VLOOKUP('full data'!$A341, Sheet11!$A$2:$AF$799, MATCH('full data'!AB$1, Sheet11!$A$1:$AF$1, 0), FALSE)</f>
        <v>6.25E-2</v>
      </c>
      <c r="AC341">
        <f>VLOOKUP('full data'!$A341, Sheet11!$A$2:$AF$799, MATCH('full data'!AC$1, Sheet11!$A$1:$AF$1, 0), FALSE)</f>
        <v>0.08</v>
      </c>
      <c r="AD341" t="str">
        <f>VLOOKUP('full data'!$A341, Sheet11!$A$2:$AF$799, MATCH('full data'!AD$1, Sheet11!$A$1:$AF$1, 0), FALSE)</f>
        <v>0</v>
      </c>
      <c r="AE341" t="str">
        <f>VLOOKUP('full data'!$A341, Sheet11!$A$2:$AF$799, MATCH('full data'!AE$1, Sheet11!$A$1:$AF$1, 0), FALSE)</f>
        <v>0</v>
      </c>
      <c r="AF341">
        <f>VLOOKUP('full data'!$A341, Sheet11!$A$2:$AF$799, MATCH('full data'!AF$1, Sheet11!$A$1:$AF$1, 0), FALSE)</f>
        <v>0.125</v>
      </c>
      <c r="AG341">
        <f>VLOOKUP('full data'!$A341, Sheet11!$A$2:$AF$799, MATCH('full data'!AG$1, Sheet11!$A$1:$AF$1, 0), FALSE)</f>
        <v>0.5</v>
      </c>
      <c r="AH341" s="3">
        <f>VLOOKUP('full data'!$A341, Sheet11!$A$2:$AF$799, MATCH('full data'!AH$1, Sheet11!$A$1:$AF$1, 0), FALSE)</f>
        <v>4.2810756077821654E-3</v>
      </c>
      <c r="AI341" s="2">
        <f t="shared" si="5"/>
        <v>0.26110719048883269</v>
      </c>
      <c r="AJ341" s="2">
        <f>AH341/SUMIFS($AH$2:$AH$799, $B$2:$B$799, B341)</f>
        <v>2.9662345337511903E-3</v>
      </c>
      <c r="AK341">
        <f>IF(AJ341=_xlfn.MAXIFS($AJ$2:$AJ$799, $B$2:$B$799, B341, $AA$2:$AA$799, AA341), 1, 0)</f>
        <v>0</v>
      </c>
      <c r="AL341" s="2">
        <f>AJ341-AI341</f>
        <v>-0.25814095595508152</v>
      </c>
      <c r="AM341">
        <f>IF(AK341=AE341, 1, 0)</f>
        <v>0</v>
      </c>
    </row>
    <row r="342" spans="1:39" hidden="1" x14ac:dyDescent="0.45">
      <c r="A342" t="s">
        <v>554</v>
      </c>
      <c r="B342">
        <v>2014</v>
      </c>
      <c r="C342" t="s">
        <v>83</v>
      </c>
      <c r="D342" t="str">
        <f>VLOOKUP(C342, ids!$A$2:$B$37,2,FALSE)</f>
        <v>New Orleans Saints</v>
      </c>
      <c r="E342">
        <f>VLOOKUP('full data'!$A342, Sheet11!$A$2:$AF$799, MATCH('full data'!E$1, Sheet11!$A$1:$AF$1, 0), FALSE)</f>
        <v>16</v>
      </c>
      <c r="F342">
        <f>VLOOKUP('full data'!$A342, Sheet11!$A$2:$AF$799, MATCH('full data'!F$1, Sheet11!$A$1:$AF$1, 0), FALSE)</f>
        <v>6.1933040258138927</v>
      </c>
      <c r="G342">
        <f>VLOOKUP('full data'!$A342, Sheet11!$A$2:$AF$799, MATCH('full data'!G$1, Sheet11!$A$1:$AF$1, 0), FALSE)</f>
        <v>-0.89282209798529144</v>
      </c>
      <c r="H342">
        <f>VLOOKUP('full data'!$A342, Sheet11!$A$2:$AF$799, MATCH('full data'!H$1, Sheet11!$A$1:$AF$1, 0), FALSE)</f>
        <v>8.9048490142420693</v>
      </c>
      <c r="I342">
        <f>VLOOKUP('full data'!$A342, Sheet11!$A$2:$AF$799, MATCH('full data'!I$1, Sheet11!$A$1:$AF$1, 0), FALSE)</f>
        <v>41.875</v>
      </c>
      <c r="J342">
        <f>VLOOKUP('full data'!$A342, Sheet11!$A$2:$AF$799, MATCH('full data'!J$1, Sheet11!$A$1:$AF$1, 0), FALSE)</f>
        <v>0.86363636363636365</v>
      </c>
      <c r="K342">
        <f>VLOOKUP('full data'!$A342, Sheet11!$A$2:$AF$799, MATCH('full data'!K$1, Sheet11!$A$1:$AF$1, 0), FALSE)</f>
        <v>-11.75</v>
      </c>
      <c r="L342">
        <f>VLOOKUP('full data'!$A342, Sheet11!$A$2:$AF$799, MATCH('full data'!L$1, Sheet11!$A$1:$AF$1, 0), FALSE)</f>
        <v>1.0625</v>
      </c>
      <c r="M342">
        <f>VLOOKUP('full data'!$A342, Sheet11!$A$2:$AF$799, MATCH('full data'!M$1, Sheet11!$A$1:$AF$1, 0), FALSE)</f>
        <v>0.3125</v>
      </c>
      <c r="N342">
        <f>VLOOKUP('full data'!$A342, Sheet11!$A$2:$AF$799, MATCH('full data'!N$1, Sheet11!$A$1:$AF$1, 0), FALSE)</f>
        <v>0.75</v>
      </c>
      <c r="O342">
        <f>VLOOKUP('full data'!$A342, Sheet11!$A$2:$AF$799, MATCH('full data'!O$1, Sheet11!$A$1:$AF$1, 0), FALSE)</f>
        <v>11.75</v>
      </c>
      <c r="P342">
        <f>VLOOKUP('full data'!$A342, Sheet11!$A$2:$AF$799, MATCH('full data'!P$1, Sheet11!$A$1:$AF$1, 0), FALSE)</f>
        <v>1.4375</v>
      </c>
      <c r="Q342">
        <f>VLOOKUP('full data'!$A342, Sheet11!$A$2:$AF$799, MATCH('full data'!Q$1, Sheet11!$A$1:$AF$1, 0), FALSE)</f>
        <v>1.0625</v>
      </c>
      <c r="R342">
        <f>VLOOKUP('full data'!$A342, Sheet11!$A$2:$AF$799, MATCH('full data'!R$1, Sheet11!$A$1:$AF$1, 0), FALSE)</f>
        <v>7</v>
      </c>
      <c r="S342">
        <f>VLOOKUP('full data'!$A342, Sheet11!$A$2:$AF$799, MATCH('full data'!S$1, Sheet11!$A$1:$AF$1, 0), FALSE)</f>
        <v>9</v>
      </c>
      <c r="T342">
        <f>VLOOKUP('full data'!$A342, Sheet11!$A$2:$AF$799, MATCH('full data'!T$1, Sheet11!$A$1:$AF$1, 0), FALSE)</f>
        <v>0</v>
      </c>
      <c r="U342">
        <f>VLOOKUP('full data'!$A342, Sheet11!$A$2:$AF$799, MATCH('full data'!U$1, Sheet11!$A$1:$AF$1, 0), FALSE)</f>
        <v>0.4375</v>
      </c>
      <c r="V342">
        <f>VLOOKUP('full data'!$A342, Sheet11!$A$2:$AF$799, MATCH('full data'!V$1, Sheet11!$A$1:$AF$1, 0), FALSE)</f>
        <v>0.41517857142857151</v>
      </c>
      <c r="W342">
        <f>VLOOKUP('full data'!$A342, Sheet11!$A$2:$AF$799, MATCH('full data'!W$1, Sheet11!$A$1:$AF$1, 0), FALSE)</f>
        <v>0.486328125</v>
      </c>
      <c r="X342" t="str">
        <f>VLOOKUP('full data'!$A342, Sheet11!$A$2:$AF$799, MATCH('full data'!X$1, Sheet11!$A$1:$AF$1, 0), FALSE)</f>
        <v>0</v>
      </c>
      <c r="Y342">
        <f>VLOOKUP('full data'!$A342, Sheet11!$A$2:$AF$799, MATCH('full data'!Y$1, Sheet11!$A$1:$AF$1, 0), FALSE)</f>
        <v>2</v>
      </c>
      <c r="Z342" t="str">
        <f>VLOOKUP('full data'!$A342, Sheet11!$A$2:$AF$799, MATCH('full data'!Z$1, Sheet11!$A$1:$AF$1, 0), FALSE)</f>
        <v>NFC South</v>
      </c>
      <c r="AA342" t="s">
        <v>892</v>
      </c>
      <c r="AB342">
        <f>VLOOKUP('full data'!$A342, Sheet11!$A$2:$AF$799, MATCH('full data'!AB$1, Sheet11!$A$1:$AF$1, 0), FALSE)</f>
        <v>0.26923076923076922</v>
      </c>
      <c r="AC342">
        <f>VLOOKUP('full data'!$A342, Sheet11!$A$2:$AF$799, MATCH('full data'!AC$1, Sheet11!$A$1:$AF$1, 0), FALSE)</f>
        <v>0.36</v>
      </c>
      <c r="AD342" t="str">
        <f>VLOOKUP('full data'!$A342, Sheet11!$A$2:$AF$799, MATCH('full data'!AD$1, Sheet11!$A$1:$AF$1, 0), FALSE)</f>
        <v>0</v>
      </c>
      <c r="AE342" t="str">
        <f>VLOOKUP('full data'!$A342, Sheet11!$A$2:$AF$799, MATCH('full data'!AE$1, Sheet11!$A$1:$AF$1, 0), FALSE)</f>
        <v>0</v>
      </c>
      <c r="AF342">
        <f>VLOOKUP('full data'!$A342, Sheet11!$A$2:$AF$799, MATCH('full data'!AF$1, Sheet11!$A$1:$AF$1, 0), FALSE)</f>
        <v>0.375</v>
      </c>
      <c r="AG342">
        <f>VLOOKUP('full data'!$A342, Sheet11!$A$2:$AF$799, MATCH('full data'!AG$1, Sheet11!$A$1:$AF$1, 0), FALSE)</f>
        <v>0.5</v>
      </c>
      <c r="AH342" s="3">
        <f>VLOOKUP('full data'!$A342, Sheet11!$A$2:$AF$799, MATCH('full data'!AH$1, Sheet11!$A$1:$AF$1, 0), FALSE)</f>
        <v>3.392114084068362E-3</v>
      </c>
      <c r="AI342" s="2">
        <f t="shared" si="5"/>
        <v>0.22721503346852079</v>
      </c>
      <c r="AJ342" s="2">
        <f>AH342/SUMIFS($AH$2:$AH$799, $B$2:$B$799, B342)</f>
        <v>2.3502985839112373E-3</v>
      </c>
      <c r="AK342">
        <f>IF(AJ342=_xlfn.MAXIFS($AJ$2:$AJ$799, $B$2:$B$799, B342, $AA$2:$AA$799, AA342), 1, 0)</f>
        <v>0</v>
      </c>
      <c r="AL342" s="2">
        <f>AJ342-AI342</f>
        <v>-0.22486473488460956</v>
      </c>
      <c r="AM342">
        <f>IF(AK342=AE342, 1, 0)</f>
        <v>0</v>
      </c>
    </row>
    <row r="343" spans="1:39" hidden="1" x14ac:dyDescent="0.45">
      <c r="A343" t="s">
        <v>555</v>
      </c>
      <c r="B343">
        <v>2014</v>
      </c>
      <c r="C343" t="s">
        <v>86</v>
      </c>
      <c r="D343" t="str">
        <f>VLOOKUP(C343, ids!$A$2:$B$37,2,FALSE)</f>
        <v>New York Giants</v>
      </c>
      <c r="E343">
        <f>VLOOKUP('full data'!$A343, Sheet11!$A$2:$AF$799, MATCH('full data'!E$1, Sheet11!$A$1:$AF$1, 0), FALSE)</f>
        <v>16</v>
      </c>
      <c r="F343">
        <f>VLOOKUP('full data'!$A343, Sheet11!$A$2:$AF$799, MATCH('full data'!F$1, Sheet11!$A$1:$AF$1, 0), FALSE)</f>
        <v>4.0401149578250646</v>
      </c>
      <c r="G343">
        <f>VLOOKUP('full data'!$A343, Sheet11!$A$2:$AF$799, MATCH('full data'!G$1, Sheet11!$A$1:$AF$1, 0), FALSE)</f>
        <v>-3.5676623970000838</v>
      </c>
      <c r="H343">
        <f>VLOOKUP('full data'!$A343, Sheet11!$A$2:$AF$799, MATCH('full data'!H$1, Sheet11!$A$1:$AF$1, 0), FALSE)</f>
        <v>6.2481510160982019</v>
      </c>
      <c r="I343">
        <f>VLOOKUP('full data'!$A343, Sheet11!$A$2:$AF$799, MATCH('full data'!I$1, Sheet11!$A$1:$AF$1, 0), FALSE)</f>
        <v>56</v>
      </c>
      <c r="J343">
        <f>VLOOKUP('full data'!$A343, Sheet11!$A$2:$AF$799, MATCH('full data'!J$1, Sheet11!$A$1:$AF$1, 0), FALSE)</f>
        <v>0.92307692307692313</v>
      </c>
      <c r="K343">
        <f>VLOOKUP('full data'!$A343, Sheet11!$A$2:$AF$799, MATCH('full data'!K$1, Sheet11!$A$1:$AF$1, 0), FALSE)</f>
        <v>-12.375</v>
      </c>
      <c r="L343">
        <f>VLOOKUP('full data'!$A343, Sheet11!$A$2:$AF$799, MATCH('full data'!L$1, Sheet11!$A$1:$AF$1, 0), FALSE)</f>
        <v>0.875</v>
      </c>
      <c r="M343">
        <f>VLOOKUP('full data'!$A343, Sheet11!$A$2:$AF$799, MATCH('full data'!M$1, Sheet11!$A$1:$AF$1, 0), FALSE)</f>
        <v>0.5</v>
      </c>
      <c r="N343">
        <f>VLOOKUP('full data'!$A343, Sheet11!$A$2:$AF$799, MATCH('full data'!N$1, Sheet11!$A$1:$AF$1, 0), FALSE)</f>
        <v>1.0625</v>
      </c>
      <c r="O343">
        <f>VLOOKUP('full data'!$A343, Sheet11!$A$2:$AF$799, MATCH('full data'!O$1, Sheet11!$A$1:$AF$1, 0), FALSE)</f>
        <v>19.5625</v>
      </c>
      <c r="P343">
        <f>VLOOKUP('full data'!$A343, Sheet11!$A$2:$AF$799, MATCH('full data'!P$1, Sheet11!$A$1:$AF$1, 0), FALSE)</f>
        <v>1.125</v>
      </c>
      <c r="Q343">
        <f>VLOOKUP('full data'!$A343, Sheet11!$A$2:$AF$799, MATCH('full data'!Q$1, Sheet11!$A$1:$AF$1, 0), FALSE)</f>
        <v>1.5625</v>
      </c>
      <c r="R343">
        <f>VLOOKUP('full data'!$A343, Sheet11!$A$2:$AF$799, MATCH('full data'!R$1, Sheet11!$A$1:$AF$1, 0), FALSE)</f>
        <v>6</v>
      </c>
      <c r="S343">
        <f>VLOOKUP('full data'!$A343, Sheet11!$A$2:$AF$799, MATCH('full data'!S$1, Sheet11!$A$1:$AF$1, 0), FALSE)</f>
        <v>10</v>
      </c>
      <c r="T343">
        <f>VLOOKUP('full data'!$A343, Sheet11!$A$2:$AF$799, MATCH('full data'!T$1, Sheet11!$A$1:$AF$1, 0), FALSE)</f>
        <v>0</v>
      </c>
      <c r="U343">
        <f>VLOOKUP('full data'!$A343, Sheet11!$A$2:$AF$799, MATCH('full data'!U$1, Sheet11!$A$1:$AF$1, 0), FALSE)</f>
        <v>0.375</v>
      </c>
      <c r="V343">
        <f>VLOOKUP('full data'!$A343, Sheet11!$A$2:$AF$799, MATCH('full data'!V$1, Sheet11!$A$1:$AF$1, 0), FALSE)</f>
        <v>0.32291666666666669</v>
      </c>
      <c r="W343">
        <f>VLOOKUP('full data'!$A343, Sheet11!$A$2:$AF$799, MATCH('full data'!W$1, Sheet11!$A$1:$AF$1, 0), FALSE)</f>
        <v>0.51171875</v>
      </c>
      <c r="X343" t="str">
        <f>VLOOKUP('full data'!$A343, Sheet11!$A$2:$AF$799, MATCH('full data'!X$1, Sheet11!$A$1:$AF$1, 0), FALSE)</f>
        <v>0</v>
      </c>
      <c r="Y343">
        <f>VLOOKUP('full data'!$A343, Sheet11!$A$2:$AF$799, MATCH('full data'!Y$1, Sheet11!$A$1:$AF$1, 0), FALSE)</f>
        <v>3</v>
      </c>
      <c r="Z343" t="str">
        <f>VLOOKUP('full data'!$A343, Sheet11!$A$2:$AF$799, MATCH('full data'!Z$1, Sheet11!$A$1:$AF$1, 0), FALSE)</f>
        <v>NFC East</v>
      </c>
      <c r="AA343" t="s">
        <v>892</v>
      </c>
      <c r="AB343">
        <f>VLOOKUP('full data'!$A343, Sheet11!$A$2:$AF$799, MATCH('full data'!AB$1, Sheet11!$A$1:$AF$1, 0), FALSE)</f>
        <v>0.25</v>
      </c>
      <c r="AC343">
        <f>VLOOKUP('full data'!$A343, Sheet11!$A$2:$AF$799, MATCH('full data'!AC$1, Sheet11!$A$1:$AF$1, 0), FALSE)</f>
        <v>0.15625</v>
      </c>
      <c r="AD343" t="str">
        <f>VLOOKUP('full data'!$A343, Sheet11!$A$2:$AF$799, MATCH('full data'!AD$1, Sheet11!$A$1:$AF$1, 0), FALSE)</f>
        <v>0</v>
      </c>
      <c r="AE343" t="str">
        <f>VLOOKUP('full data'!$A343, Sheet11!$A$2:$AF$799, MATCH('full data'!AE$1, Sheet11!$A$1:$AF$1, 0), FALSE)</f>
        <v>0</v>
      </c>
      <c r="AF343">
        <f>VLOOKUP('full data'!$A343, Sheet11!$A$2:$AF$799, MATCH('full data'!AF$1, Sheet11!$A$1:$AF$1, 0), FALSE)</f>
        <v>0.25</v>
      </c>
      <c r="AG343">
        <f>VLOOKUP('full data'!$A343, Sheet11!$A$2:$AF$799, MATCH('full data'!AG$1, Sheet11!$A$1:$AF$1, 0), FALSE)</f>
        <v>0.5</v>
      </c>
      <c r="AH343" s="3">
        <f>VLOOKUP('full data'!$A343, Sheet11!$A$2:$AF$799, MATCH('full data'!AH$1, Sheet11!$A$1:$AF$1, 0), FALSE)</f>
        <v>2.3124537101990449E-3</v>
      </c>
      <c r="AI343" s="2">
        <f t="shared" si="5"/>
        <v>0.22721503346852079</v>
      </c>
      <c r="AJ343" s="2">
        <f>AH343/SUMIFS($AH$2:$AH$799, $B$2:$B$799, B343)</f>
        <v>1.6022328688670279E-3</v>
      </c>
      <c r="AK343">
        <f>IF(AJ343=_xlfn.MAXIFS($AJ$2:$AJ$799, $B$2:$B$799, B343, $AA$2:$AA$799, AA343), 1, 0)</f>
        <v>0</v>
      </c>
      <c r="AL343" s="2">
        <f>AJ343-AI343</f>
        <v>-0.22561280059965377</v>
      </c>
      <c r="AM343">
        <f>IF(AK343=AE343, 1, 0)</f>
        <v>0</v>
      </c>
    </row>
    <row r="344" spans="1:39" hidden="1" x14ac:dyDescent="0.45">
      <c r="A344" t="s">
        <v>539</v>
      </c>
      <c r="B344">
        <v>2014</v>
      </c>
      <c r="C344" t="s">
        <v>55</v>
      </c>
      <c r="D344" t="str">
        <f>VLOOKUP(C344, ids!$A$2:$B$37,2,FALSE)</f>
        <v>Cleveland Browns</v>
      </c>
      <c r="E344">
        <f>VLOOKUP('full data'!$A344, Sheet11!$A$2:$AF$799, MATCH('full data'!E$1, Sheet11!$A$1:$AF$1, 0), FALSE)</f>
        <v>16</v>
      </c>
      <c r="F344">
        <f>VLOOKUP('full data'!$A344, Sheet11!$A$2:$AF$799, MATCH('full data'!F$1, Sheet11!$A$1:$AF$1, 0), FALSE)</f>
        <v>-1.3347946474638519</v>
      </c>
      <c r="G344">
        <f>VLOOKUP('full data'!$A344, Sheet11!$A$2:$AF$799, MATCH('full data'!G$1, Sheet11!$A$1:$AF$1, 0), FALSE)</f>
        <v>-3.7247114621764852</v>
      </c>
      <c r="H344">
        <f>VLOOKUP('full data'!$A344, Sheet11!$A$2:$AF$799, MATCH('full data'!H$1, Sheet11!$A$1:$AF$1, 0), FALSE)</f>
        <v>1.990471787397238</v>
      </c>
      <c r="I344">
        <f>VLOOKUP('full data'!$A344, Sheet11!$A$2:$AF$799, MATCH('full data'!I$1, Sheet11!$A$1:$AF$1, 0), FALSE)</f>
        <v>58.25</v>
      </c>
      <c r="J344">
        <f>VLOOKUP('full data'!$A344, Sheet11!$A$2:$AF$799, MATCH('full data'!J$1, Sheet11!$A$1:$AF$1, 0), FALSE)</f>
        <v>0.78125</v>
      </c>
      <c r="K344">
        <f>VLOOKUP('full data'!$A344, Sheet11!$A$2:$AF$799, MATCH('full data'!K$1, Sheet11!$A$1:$AF$1, 0), FALSE)</f>
        <v>-13.3125</v>
      </c>
      <c r="L344">
        <f>VLOOKUP('full data'!$A344, Sheet11!$A$2:$AF$799, MATCH('full data'!L$1, Sheet11!$A$1:$AF$1, 0), FALSE)</f>
        <v>1</v>
      </c>
      <c r="M344">
        <f>VLOOKUP('full data'!$A344, Sheet11!$A$2:$AF$799, MATCH('full data'!M$1, Sheet11!$A$1:$AF$1, 0), FALSE)</f>
        <v>0.5</v>
      </c>
      <c r="N344">
        <f>VLOOKUP('full data'!$A344, Sheet11!$A$2:$AF$799, MATCH('full data'!N$1, Sheet11!$A$1:$AF$1, 0), FALSE)</f>
        <v>1.3125</v>
      </c>
      <c r="O344">
        <f>VLOOKUP('full data'!$A344, Sheet11!$A$2:$AF$799, MATCH('full data'!O$1, Sheet11!$A$1:$AF$1, 0), FALSE)</f>
        <v>11.625</v>
      </c>
      <c r="P344">
        <f>VLOOKUP('full data'!$A344, Sheet11!$A$2:$AF$799, MATCH('full data'!P$1, Sheet11!$A$1:$AF$1, 0), FALSE)</f>
        <v>1.3125</v>
      </c>
      <c r="Q344">
        <f>VLOOKUP('full data'!$A344, Sheet11!$A$2:$AF$799, MATCH('full data'!Q$1, Sheet11!$A$1:$AF$1, 0), FALSE)</f>
        <v>1.8125</v>
      </c>
      <c r="R344">
        <f>VLOOKUP('full data'!$A344, Sheet11!$A$2:$AF$799, MATCH('full data'!R$1, Sheet11!$A$1:$AF$1, 0), FALSE)</f>
        <v>7</v>
      </c>
      <c r="S344">
        <f>VLOOKUP('full data'!$A344, Sheet11!$A$2:$AF$799, MATCH('full data'!S$1, Sheet11!$A$1:$AF$1, 0), FALSE)</f>
        <v>9</v>
      </c>
      <c r="T344">
        <f>VLOOKUP('full data'!$A344, Sheet11!$A$2:$AF$799, MATCH('full data'!T$1, Sheet11!$A$1:$AF$1, 0), FALSE)</f>
        <v>0</v>
      </c>
      <c r="U344">
        <f>VLOOKUP('full data'!$A344, Sheet11!$A$2:$AF$799, MATCH('full data'!U$1, Sheet11!$A$1:$AF$1, 0), FALSE)</f>
        <v>0.4375</v>
      </c>
      <c r="V344">
        <f>VLOOKUP('full data'!$A344, Sheet11!$A$2:$AF$799, MATCH('full data'!V$1, Sheet11!$A$1:$AF$1, 0), FALSE)</f>
        <v>0.3705357142857143</v>
      </c>
      <c r="W344">
        <f>VLOOKUP('full data'!$A344, Sheet11!$A$2:$AF$799, MATCH('full data'!W$1, Sheet11!$A$1:$AF$1, 0), FALSE)</f>
        <v>0.478515625</v>
      </c>
      <c r="X344" t="str">
        <f>VLOOKUP('full data'!$A344, Sheet11!$A$2:$AF$799, MATCH('full data'!X$1, Sheet11!$A$1:$AF$1, 0), FALSE)</f>
        <v>0</v>
      </c>
      <c r="Y344">
        <f>VLOOKUP('full data'!$A344, Sheet11!$A$2:$AF$799, MATCH('full data'!Y$1, Sheet11!$A$1:$AF$1, 0), FALSE)</f>
        <v>4</v>
      </c>
      <c r="Z344" t="str">
        <f>VLOOKUP('full data'!$A344, Sheet11!$A$2:$AF$799, MATCH('full data'!Z$1, Sheet11!$A$1:$AF$1, 0), FALSE)</f>
        <v>AFC North</v>
      </c>
      <c r="AA344" t="s">
        <v>891</v>
      </c>
      <c r="AB344">
        <f>VLOOKUP('full data'!$A344, Sheet11!$A$2:$AF$799, MATCH('full data'!AB$1, Sheet11!$A$1:$AF$1, 0), FALSE)</f>
        <v>0.19230769230769229</v>
      </c>
      <c r="AC344">
        <f>VLOOKUP('full data'!$A344, Sheet11!$A$2:$AF$799, MATCH('full data'!AC$1, Sheet11!$A$1:$AF$1, 0), FALSE)</f>
        <v>0.1290322580645161</v>
      </c>
      <c r="AD344" t="str">
        <f>VLOOKUP('full data'!$A344, Sheet11!$A$2:$AF$799, MATCH('full data'!AD$1, Sheet11!$A$1:$AF$1, 0), FALSE)</f>
        <v>0</v>
      </c>
      <c r="AE344" t="str">
        <f>VLOOKUP('full data'!$A344, Sheet11!$A$2:$AF$799, MATCH('full data'!AE$1, Sheet11!$A$1:$AF$1, 0), FALSE)</f>
        <v>0</v>
      </c>
      <c r="AF344">
        <f>VLOOKUP('full data'!$A344, Sheet11!$A$2:$AF$799, MATCH('full data'!AF$1, Sheet11!$A$1:$AF$1, 0), FALSE)</f>
        <v>0.3125</v>
      </c>
      <c r="AG344">
        <f>VLOOKUP('full data'!$A344, Sheet11!$A$2:$AF$799, MATCH('full data'!AG$1, Sheet11!$A$1:$AF$1, 0), FALSE)</f>
        <v>0.5</v>
      </c>
      <c r="AH344" s="3">
        <f>VLOOKUP('full data'!$A344, Sheet11!$A$2:$AF$799, MATCH('full data'!AH$1, Sheet11!$A$1:$AF$1, 0), FALSE)</f>
        <v>2.1885354735701312E-3</v>
      </c>
      <c r="AI344" s="2">
        <f t="shared" si="5"/>
        <v>0.26110719048883269</v>
      </c>
      <c r="AJ344" s="2">
        <f>AH344/SUMIFS($AH$2:$AH$799, $B$2:$B$799, B344)</f>
        <v>1.5163734759186614E-3</v>
      </c>
      <c r="AK344">
        <f>IF(AJ344=_xlfn.MAXIFS($AJ$2:$AJ$799, $B$2:$B$799, B344, $AA$2:$AA$799, AA344), 1, 0)</f>
        <v>0</v>
      </c>
      <c r="AL344" s="2">
        <f>AJ344-AI344</f>
        <v>-0.25959081701291403</v>
      </c>
      <c r="AM344">
        <f>IF(AK344=AE344, 1, 0)</f>
        <v>0</v>
      </c>
    </row>
    <row r="345" spans="1:39" hidden="1" x14ac:dyDescent="0.45">
      <c r="A345" t="s">
        <v>533</v>
      </c>
      <c r="B345">
        <v>2014</v>
      </c>
      <c r="C345" t="s">
        <v>37</v>
      </c>
      <c r="D345" t="str">
        <f>VLOOKUP(C345, ids!$A$2:$B$37,2,FALSE)</f>
        <v>Atlanta Falcons</v>
      </c>
      <c r="E345">
        <f>VLOOKUP('full data'!$A345, Sheet11!$A$2:$AF$799, MATCH('full data'!E$1, Sheet11!$A$1:$AF$1, 0), FALSE)</f>
        <v>16</v>
      </c>
      <c r="F345">
        <f>VLOOKUP('full data'!$A345, Sheet11!$A$2:$AF$799, MATCH('full data'!F$1, Sheet11!$A$1:$AF$1, 0), FALSE)</f>
        <v>4.5697344242089422</v>
      </c>
      <c r="G345">
        <f>VLOOKUP('full data'!$A345, Sheet11!$A$2:$AF$799, MATCH('full data'!G$1, Sheet11!$A$1:$AF$1, 0), FALSE)</f>
        <v>-2.8714997650815359</v>
      </c>
      <c r="H345">
        <f>VLOOKUP('full data'!$A345, Sheet11!$A$2:$AF$799, MATCH('full data'!H$1, Sheet11!$A$1:$AF$1, 0), FALSE)</f>
        <v>7.7756736146816401</v>
      </c>
      <c r="I345">
        <f>VLOOKUP('full data'!$A345, Sheet11!$A$2:$AF$799, MATCH('full data'!I$1, Sheet11!$A$1:$AF$1, 0), FALSE)</f>
        <v>52.5</v>
      </c>
      <c r="J345">
        <f>VLOOKUP('full data'!$A345, Sheet11!$A$2:$AF$799, MATCH('full data'!J$1, Sheet11!$A$1:$AF$1, 0), FALSE)</f>
        <v>0.90625</v>
      </c>
      <c r="K345">
        <f>VLOOKUP('full data'!$A345, Sheet11!$A$2:$AF$799, MATCH('full data'!K$1, Sheet11!$A$1:$AF$1, 0), FALSE)</f>
        <v>-12.8125</v>
      </c>
      <c r="L345">
        <f>VLOOKUP('full data'!$A345, Sheet11!$A$2:$AF$799, MATCH('full data'!L$1, Sheet11!$A$1:$AF$1, 0), FALSE)</f>
        <v>0.9375</v>
      </c>
      <c r="M345">
        <f>VLOOKUP('full data'!$A345, Sheet11!$A$2:$AF$799, MATCH('full data'!M$1, Sheet11!$A$1:$AF$1, 0), FALSE)</f>
        <v>0.75</v>
      </c>
      <c r="N345">
        <f>VLOOKUP('full data'!$A345, Sheet11!$A$2:$AF$799, MATCH('full data'!N$1, Sheet11!$A$1:$AF$1, 0), FALSE)</f>
        <v>1</v>
      </c>
      <c r="O345">
        <f>VLOOKUP('full data'!$A345, Sheet11!$A$2:$AF$799, MATCH('full data'!O$1, Sheet11!$A$1:$AF$1, 0), FALSE)</f>
        <v>8.75</v>
      </c>
      <c r="P345">
        <f>VLOOKUP('full data'!$A345, Sheet11!$A$2:$AF$799, MATCH('full data'!P$1, Sheet11!$A$1:$AF$1, 0), FALSE)</f>
        <v>1.1875</v>
      </c>
      <c r="Q345">
        <f>VLOOKUP('full data'!$A345, Sheet11!$A$2:$AF$799, MATCH('full data'!Q$1, Sheet11!$A$1:$AF$1, 0), FALSE)</f>
        <v>1.75</v>
      </c>
      <c r="R345">
        <f>VLOOKUP('full data'!$A345, Sheet11!$A$2:$AF$799, MATCH('full data'!R$1, Sheet11!$A$1:$AF$1, 0), FALSE)</f>
        <v>6</v>
      </c>
      <c r="S345">
        <f>VLOOKUP('full data'!$A345, Sheet11!$A$2:$AF$799, MATCH('full data'!S$1, Sheet11!$A$1:$AF$1, 0), FALSE)</f>
        <v>10</v>
      </c>
      <c r="T345">
        <f>VLOOKUP('full data'!$A345, Sheet11!$A$2:$AF$799, MATCH('full data'!T$1, Sheet11!$A$1:$AF$1, 0), FALSE)</f>
        <v>0</v>
      </c>
      <c r="U345">
        <f>VLOOKUP('full data'!$A345, Sheet11!$A$2:$AF$799, MATCH('full data'!U$1, Sheet11!$A$1:$AF$1, 0), FALSE)</f>
        <v>0.375</v>
      </c>
      <c r="V345">
        <f>VLOOKUP('full data'!$A345, Sheet11!$A$2:$AF$799, MATCH('full data'!V$1, Sheet11!$A$1:$AF$1, 0), FALSE)</f>
        <v>0.38020833333333331</v>
      </c>
      <c r="W345">
        <f>VLOOKUP('full data'!$A345, Sheet11!$A$2:$AF$799, MATCH('full data'!W$1, Sheet11!$A$1:$AF$1, 0), FALSE)</f>
        <v>0.482421875</v>
      </c>
      <c r="X345" t="str">
        <f>VLOOKUP('full data'!$A345, Sheet11!$A$2:$AF$799, MATCH('full data'!X$1, Sheet11!$A$1:$AF$1, 0), FALSE)</f>
        <v>0</v>
      </c>
      <c r="Y345">
        <f>VLOOKUP('full data'!$A345, Sheet11!$A$2:$AF$799, MATCH('full data'!Y$1, Sheet11!$A$1:$AF$1, 0), FALSE)</f>
        <v>3</v>
      </c>
      <c r="Z345" t="str">
        <f>VLOOKUP('full data'!$A345, Sheet11!$A$2:$AF$799, MATCH('full data'!Z$1, Sheet11!$A$1:$AF$1, 0), FALSE)</f>
        <v>NFC South</v>
      </c>
      <c r="AA345" t="s">
        <v>892</v>
      </c>
      <c r="AB345">
        <f>VLOOKUP('full data'!$A345, Sheet11!$A$2:$AF$799, MATCH('full data'!AB$1, Sheet11!$A$1:$AF$1, 0), FALSE)</f>
        <v>0.30769230769230771</v>
      </c>
      <c r="AC345">
        <f>VLOOKUP('full data'!$A345, Sheet11!$A$2:$AF$799, MATCH('full data'!AC$1, Sheet11!$A$1:$AF$1, 0), FALSE)</f>
        <v>0.16666666666666671</v>
      </c>
      <c r="AD345" t="str">
        <f>VLOOKUP('full data'!$A345, Sheet11!$A$2:$AF$799, MATCH('full data'!AD$1, Sheet11!$A$1:$AF$1, 0), FALSE)</f>
        <v>0</v>
      </c>
      <c r="AE345" t="str">
        <f>VLOOKUP('full data'!$A345, Sheet11!$A$2:$AF$799, MATCH('full data'!AE$1, Sheet11!$A$1:$AF$1, 0), FALSE)</f>
        <v>0</v>
      </c>
      <c r="AF345">
        <f>VLOOKUP('full data'!$A345, Sheet11!$A$2:$AF$799, MATCH('full data'!AF$1, Sheet11!$A$1:$AF$1, 0), FALSE)</f>
        <v>0.25</v>
      </c>
      <c r="AG345">
        <f>VLOOKUP('full data'!$A345, Sheet11!$A$2:$AF$799, MATCH('full data'!AG$1, Sheet11!$A$1:$AF$1, 0), FALSE)</f>
        <v>0.5</v>
      </c>
      <c r="AH345" s="3">
        <f>VLOOKUP('full data'!$A345, Sheet11!$A$2:$AF$799, MATCH('full data'!AH$1, Sheet11!$A$1:$AF$1, 0), FALSE)</f>
        <v>1.6688267548257429E-3</v>
      </c>
      <c r="AI345" s="2">
        <f t="shared" si="5"/>
        <v>0.22721503346852079</v>
      </c>
      <c r="AJ345" s="2">
        <f>AH345/SUMIFS($AH$2:$AH$799, $B$2:$B$799, B345)</f>
        <v>1.1562822067458164E-3</v>
      </c>
      <c r="AK345">
        <f>IF(AJ345=_xlfn.MAXIFS($AJ$2:$AJ$799, $B$2:$B$799, B345, $AA$2:$AA$799, AA345), 1, 0)</f>
        <v>0</v>
      </c>
      <c r="AL345" s="2">
        <f>AJ345-AI345</f>
        <v>-0.22605875126177497</v>
      </c>
      <c r="AM345">
        <f>IF(AK345=AE345, 1, 0)</f>
        <v>0</v>
      </c>
    </row>
    <row r="346" spans="1:39" hidden="1" x14ac:dyDescent="0.45">
      <c r="A346" t="s">
        <v>548</v>
      </c>
      <c r="B346">
        <v>2014</v>
      </c>
      <c r="C346" t="s">
        <v>192</v>
      </c>
      <c r="D346" t="str">
        <f>VLOOKUP(C346, ids!$A$2:$B$37,2,FALSE)</f>
        <v>Los Angeles Rams</v>
      </c>
      <c r="E346">
        <f>VLOOKUP('full data'!$A346, Sheet11!$A$2:$AF$799, MATCH('full data'!E$1, Sheet11!$A$1:$AF$1, 0), FALSE)</f>
        <v>16</v>
      </c>
      <c r="F346">
        <f>VLOOKUP('full data'!$A346, Sheet11!$A$2:$AF$799, MATCH('full data'!F$1, Sheet11!$A$1:$AF$1, 0), FALSE)</f>
        <v>-3.1447902990590859</v>
      </c>
      <c r="G346">
        <f>VLOOKUP('full data'!$A346, Sheet11!$A$2:$AF$799, MATCH('full data'!G$1, Sheet11!$A$1:$AF$1, 0), FALSE)</f>
        <v>-3.687143272110315</v>
      </c>
      <c r="H346">
        <f>VLOOKUP('full data'!$A346, Sheet11!$A$2:$AF$799, MATCH('full data'!H$1, Sheet11!$A$1:$AF$1, 0), FALSE)</f>
        <v>2.8282671605167522</v>
      </c>
      <c r="I346">
        <f>VLOOKUP('full data'!$A346, Sheet11!$A$2:$AF$799, MATCH('full data'!I$1, Sheet11!$A$1:$AF$1, 0), FALSE)</f>
        <v>71.1875</v>
      </c>
      <c r="J346">
        <f>VLOOKUP('full data'!$A346, Sheet11!$A$2:$AF$799, MATCH('full data'!J$1, Sheet11!$A$1:$AF$1, 0), FALSE)</f>
        <v>0.8</v>
      </c>
      <c r="K346">
        <f>VLOOKUP('full data'!$A346, Sheet11!$A$2:$AF$799, MATCH('full data'!K$1, Sheet11!$A$1:$AF$1, 0), FALSE)</f>
        <v>-18.4375</v>
      </c>
      <c r="L346">
        <f>VLOOKUP('full data'!$A346, Sheet11!$A$2:$AF$799, MATCH('full data'!L$1, Sheet11!$A$1:$AF$1, 0), FALSE)</f>
        <v>1</v>
      </c>
      <c r="M346">
        <f>VLOOKUP('full data'!$A346, Sheet11!$A$2:$AF$799, MATCH('full data'!M$1, Sheet11!$A$1:$AF$1, 0), FALSE)</f>
        <v>0.75</v>
      </c>
      <c r="N346">
        <f>VLOOKUP('full data'!$A346, Sheet11!$A$2:$AF$799, MATCH('full data'!N$1, Sheet11!$A$1:$AF$1, 0), FALSE)</f>
        <v>0.8125</v>
      </c>
      <c r="O346">
        <f>VLOOKUP('full data'!$A346, Sheet11!$A$2:$AF$799, MATCH('full data'!O$1, Sheet11!$A$1:$AF$1, 0), FALSE)</f>
        <v>16.5625</v>
      </c>
      <c r="P346">
        <f>VLOOKUP('full data'!$A346, Sheet11!$A$2:$AF$799, MATCH('full data'!P$1, Sheet11!$A$1:$AF$1, 0), FALSE)</f>
        <v>1.4375</v>
      </c>
      <c r="Q346">
        <f>VLOOKUP('full data'!$A346, Sheet11!$A$2:$AF$799, MATCH('full data'!Q$1, Sheet11!$A$1:$AF$1, 0), FALSE)</f>
        <v>1.5625</v>
      </c>
      <c r="R346">
        <f>VLOOKUP('full data'!$A346, Sheet11!$A$2:$AF$799, MATCH('full data'!R$1, Sheet11!$A$1:$AF$1, 0), FALSE)</f>
        <v>6</v>
      </c>
      <c r="S346">
        <f>VLOOKUP('full data'!$A346, Sheet11!$A$2:$AF$799, MATCH('full data'!S$1, Sheet11!$A$1:$AF$1, 0), FALSE)</f>
        <v>10</v>
      </c>
      <c r="T346">
        <f>VLOOKUP('full data'!$A346, Sheet11!$A$2:$AF$799, MATCH('full data'!T$1, Sheet11!$A$1:$AF$1, 0), FALSE)</f>
        <v>0</v>
      </c>
      <c r="U346">
        <f>VLOOKUP('full data'!$A346, Sheet11!$A$2:$AF$799, MATCH('full data'!U$1, Sheet11!$A$1:$AF$1, 0), FALSE)</f>
        <v>0.375</v>
      </c>
      <c r="V346">
        <f>VLOOKUP('full data'!$A346, Sheet11!$A$2:$AF$799, MATCH('full data'!V$1, Sheet11!$A$1:$AF$1, 0), FALSE)</f>
        <v>0.4270833</v>
      </c>
      <c r="W346">
        <f>VLOOKUP('full data'!$A346, Sheet11!$A$2:$AF$799, MATCH('full data'!W$1, Sheet11!$A$1:$AF$1, 0), FALSE)</f>
        <v>0.53125</v>
      </c>
      <c r="X346" t="str">
        <f>VLOOKUP('full data'!$A346, Sheet11!$A$2:$AF$799, MATCH('full data'!X$1, Sheet11!$A$1:$AF$1, 0), FALSE)</f>
        <v>0</v>
      </c>
      <c r="Y346">
        <f>VLOOKUP('full data'!$A346, Sheet11!$A$2:$AF$799, MATCH('full data'!Y$1, Sheet11!$A$1:$AF$1, 0), FALSE)</f>
        <v>4</v>
      </c>
      <c r="Z346" t="str">
        <f>VLOOKUP('full data'!$A346, Sheet11!$A$2:$AF$799, MATCH('full data'!Z$1, Sheet11!$A$1:$AF$1, 0), FALSE)</f>
        <v>NFC West</v>
      </c>
      <c r="AA346" t="s">
        <v>892</v>
      </c>
      <c r="AB346">
        <f>VLOOKUP('full data'!$A346, Sheet11!$A$2:$AF$799, MATCH('full data'!AB$1, Sheet11!$A$1:$AF$1, 0), FALSE)</f>
        <v>0.10526315789473679</v>
      </c>
      <c r="AC346">
        <f>VLOOKUP('full data'!$A346, Sheet11!$A$2:$AF$799, MATCH('full data'!AC$1, Sheet11!$A$1:$AF$1, 0), FALSE)</f>
        <v>0.3</v>
      </c>
      <c r="AD346" t="str">
        <f>VLOOKUP('full data'!$A346, Sheet11!$A$2:$AF$799, MATCH('full data'!AD$1, Sheet11!$A$1:$AF$1, 0), FALSE)</f>
        <v>0</v>
      </c>
      <c r="AE346" t="str">
        <f>VLOOKUP('full data'!$A346, Sheet11!$A$2:$AF$799, MATCH('full data'!AE$1, Sheet11!$A$1:$AF$1, 0), FALSE)</f>
        <v>0</v>
      </c>
      <c r="AF346">
        <f>VLOOKUP('full data'!$A346, Sheet11!$A$2:$AF$799, MATCH('full data'!AF$1, Sheet11!$A$1:$AF$1, 0), FALSE)</f>
        <v>0.4375</v>
      </c>
      <c r="AG346">
        <f>VLOOKUP('full data'!$A346, Sheet11!$A$2:$AF$799, MATCH('full data'!AG$1, Sheet11!$A$1:$AF$1, 0), FALSE)</f>
        <v>0.5</v>
      </c>
      <c r="AH346" s="3">
        <f>VLOOKUP('full data'!$A346, Sheet11!$A$2:$AF$799, MATCH('full data'!AH$1, Sheet11!$A$1:$AF$1, 0), FALSE)</f>
        <v>1.0458033813200559E-3</v>
      </c>
      <c r="AI346" s="2">
        <f t="shared" si="5"/>
        <v>0.22721503346852079</v>
      </c>
      <c r="AJ346" s="2">
        <f>AH346/SUMIFS($AH$2:$AH$799, $B$2:$B$799, B346)</f>
        <v>7.2460717571684586E-4</v>
      </c>
      <c r="AK346">
        <f>IF(AJ346=_xlfn.MAXIFS($AJ$2:$AJ$799, $B$2:$B$799, B346, $AA$2:$AA$799, AA346), 1, 0)</f>
        <v>0</v>
      </c>
      <c r="AL346" s="2">
        <f>AJ346-AI346</f>
        <v>-0.22649042629280394</v>
      </c>
      <c r="AM346">
        <f>IF(AK346=AE346, 1, 0)</f>
        <v>0</v>
      </c>
    </row>
    <row r="347" spans="1:39" hidden="1" x14ac:dyDescent="0.45">
      <c r="A347" t="s">
        <v>537</v>
      </c>
      <c r="B347">
        <v>2014</v>
      </c>
      <c r="C347" t="s">
        <v>50</v>
      </c>
      <c r="D347" t="str">
        <f>VLOOKUP(C347, ids!$A$2:$B$37,2,FALSE)</f>
        <v>Chicago Bears</v>
      </c>
      <c r="E347">
        <f>VLOOKUP('full data'!$A347, Sheet11!$A$2:$AF$799, MATCH('full data'!E$1, Sheet11!$A$1:$AF$1, 0), FALSE)</f>
        <v>16</v>
      </c>
      <c r="F347">
        <f>VLOOKUP('full data'!$A347, Sheet11!$A$2:$AF$799, MATCH('full data'!F$1, Sheet11!$A$1:$AF$1, 0), FALSE)</f>
        <v>-2.1807476602451712</v>
      </c>
      <c r="G347">
        <f>VLOOKUP('full data'!$A347, Sheet11!$A$2:$AF$799, MATCH('full data'!G$1, Sheet11!$A$1:$AF$1, 0), FALSE)</f>
        <v>-0.71361591216842046</v>
      </c>
      <c r="H347">
        <f>VLOOKUP('full data'!$A347, Sheet11!$A$2:$AF$799, MATCH('full data'!H$1, Sheet11!$A$1:$AF$1, 0), FALSE)</f>
        <v>1.8051111532777571</v>
      </c>
      <c r="I347">
        <f>VLOOKUP('full data'!$A347, Sheet11!$A$2:$AF$799, MATCH('full data'!I$1, Sheet11!$A$1:$AF$1, 0), FALSE)</f>
        <v>62.3125</v>
      </c>
      <c r="J347">
        <f>VLOOKUP('full data'!$A347, Sheet11!$A$2:$AF$799, MATCH('full data'!J$1, Sheet11!$A$1:$AF$1, 0), FALSE)</f>
        <v>0.75</v>
      </c>
      <c r="K347">
        <f>VLOOKUP('full data'!$A347, Sheet11!$A$2:$AF$799, MATCH('full data'!K$1, Sheet11!$A$1:$AF$1, 0), FALSE)</f>
        <v>-15.1875</v>
      </c>
      <c r="L347">
        <f>VLOOKUP('full data'!$A347, Sheet11!$A$2:$AF$799, MATCH('full data'!L$1, Sheet11!$A$1:$AF$1, 0), FALSE)</f>
        <v>1.1875</v>
      </c>
      <c r="M347">
        <f>VLOOKUP('full data'!$A347, Sheet11!$A$2:$AF$799, MATCH('full data'!M$1, Sheet11!$A$1:$AF$1, 0), FALSE)</f>
        <v>0.625</v>
      </c>
      <c r="N347">
        <f>VLOOKUP('full data'!$A347, Sheet11!$A$2:$AF$799, MATCH('full data'!N$1, Sheet11!$A$1:$AF$1, 0), FALSE)</f>
        <v>0.875</v>
      </c>
      <c r="O347">
        <f>VLOOKUP('full data'!$A347, Sheet11!$A$2:$AF$799, MATCH('full data'!O$1, Sheet11!$A$1:$AF$1, 0), FALSE)</f>
        <v>14.25</v>
      </c>
      <c r="P347">
        <f>VLOOKUP('full data'!$A347, Sheet11!$A$2:$AF$799, MATCH('full data'!P$1, Sheet11!$A$1:$AF$1, 0), FALSE)</f>
        <v>1.625</v>
      </c>
      <c r="Q347">
        <f>VLOOKUP('full data'!$A347, Sheet11!$A$2:$AF$799, MATCH('full data'!Q$1, Sheet11!$A$1:$AF$1, 0), FALSE)</f>
        <v>1.5</v>
      </c>
      <c r="R347">
        <f>VLOOKUP('full data'!$A347, Sheet11!$A$2:$AF$799, MATCH('full data'!R$1, Sheet11!$A$1:$AF$1, 0), FALSE)</f>
        <v>5</v>
      </c>
      <c r="S347">
        <f>VLOOKUP('full data'!$A347, Sheet11!$A$2:$AF$799, MATCH('full data'!S$1, Sheet11!$A$1:$AF$1, 0), FALSE)</f>
        <v>11</v>
      </c>
      <c r="T347">
        <f>VLOOKUP('full data'!$A347, Sheet11!$A$2:$AF$799, MATCH('full data'!T$1, Sheet11!$A$1:$AF$1, 0), FALSE)</f>
        <v>0</v>
      </c>
      <c r="U347">
        <f>VLOOKUP('full data'!$A347, Sheet11!$A$2:$AF$799, MATCH('full data'!U$1, Sheet11!$A$1:$AF$1, 0), FALSE)</f>
        <v>0.3125</v>
      </c>
      <c r="V347">
        <f>VLOOKUP('full data'!$A347, Sheet11!$A$2:$AF$799, MATCH('full data'!V$1, Sheet11!$A$1:$AF$1, 0), FALSE)</f>
        <v>0.33750000000000002</v>
      </c>
      <c r="W347">
        <f>VLOOKUP('full data'!$A347, Sheet11!$A$2:$AF$799, MATCH('full data'!W$1, Sheet11!$A$1:$AF$1, 0), FALSE)</f>
        <v>0.529296875</v>
      </c>
      <c r="X347" t="str">
        <f>VLOOKUP('full data'!$A347, Sheet11!$A$2:$AF$799, MATCH('full data'!X$1, Sheet11!$A$1:$AF$1, 0), FALSE)</f>
        <v>0</v>
      </c>
      <c r="Y347">
        <f>VLOOKUP('full data'!$A347, Sheet11!$A$2:$AF$799, MATCH('full data'!Y$1, Sheet11!$A$1:$AF$1, 0), FALSE)</f>
        <v>4</v>
      </c>
      <c r="Z347" t="str">
        <f>VLOOKUP('full data'!$A347, Sheet11!$A$2:$AF$799, MATCH('full data'!Z$1, Sheet11!$A$1:$AF$1, 0), FALSE)</f>
        <v>NFC North</v>
      </c>
      <c r="AA347" t="s">
        <v>892</v>
      </c>
      <c r="AB347">
        <f>VLOOKUP('full data'!$A347, Sheet11!$A$2:$AF$799, MATCH('full data'!AB$1, Sheet11!$A$1:$AF$1, 0), FALSE)</f>
        <v>0.19047619047619049</v>
      </c>
      <c r="AC347">
        <f>VLOOKUP('full data'!$A347, Sheet11!$A$2:$AF$799, MATCH('full data'!AC$1, Sheet11!$A$1:$AF$1, 0), FALSE)</f>
        <v>0.34782608695652167</v>
      </c>
      <c r="AD347" t="str">
        <f>VLOOKUP('full data'!$A347, Sheet11!$A$2:$AF$799, MATCH('full data'!AD$1, Sheet11!$A$1:$AF$1, 0), FALSE)</f>
        <v>0</v>
      </c>
      <c r="AE347" t="str">
        <f>VLOOKUP('full data'!$A347, Sheet11!$A$2:$AF$799, MATCH('full data'!AE$1, Sheet11!$A$1:$AF$1, 0), FALSE)</f>
        <v>0</v>
      </c>
      <c r="AF347">
        <f>VLOOKUP('full data'!$A347, Sheet11!$A$2:$AF$799, MATCH('full data'!AF$1, Sheet11!$A$1:$AF$1, 0), FALSE)</f>
        <v>0.4375</v>
      </c>
      <c r="AG347">
        <f>VLOOKUP('full data'!$A347, Sheet11!$A$2:$AF$799, MATCH('full data'!AG$1, Sheet11!$A$1:$AF$1, 0), FALSE)</f>
        <v>0.5</v>
      </c>
      <c r="AH347" s="3">
        <f>VLOOKUP('full data'!$A347, Sheet11!$A$2:$AF$799, MATCH('full data'!AH$1, Sheet11!$A$1:$AF$1, 0), FALSE)</f>
        <v>5.4819591761638676E-4</v>
      </c>
      <c r="AI347" s="2">
        <f t="shared" si="5"/>
        <v>0.22721503346852079</v>
      </c>
      <c r="AJ347" s="2">
        <f>AH347/SUMIFS($AH$2:$AH$799, $B$2:$B$799, B347)</f>
        <v>3.7982923243384326E-4</v>
      </c>
      <c r="AK347">
        <f>IF(AJ347=_xlfn.MAXIFS($AJ$2:$AJ$799, $B$2:$B$799, B347, $AA$2:$AA$799, AA347), 1, 0)</f>
        <v>0</v>
      </c>
      <c r="AL347" s="2">
        <f>AJ347-AI347</f>
        <v>-0.22683520423608694</v>
      </c>
      <c r="AM347">
        <f>IF(AK347=AE347, 1, 0)</f>
        <v>0</v>
      </c>
    </row>
    <row r="348" spans="1:39" hidden="1" x14ac:dyDescent="0.45">
      <c r="A348" t="s">
        <v>563</v>
      </c>
      <c r="B348">
        <v>2014</v>
      </c>
      <c r="C348" t="s">
        <v>108</v>
      </c>
      <c r="D348" t="str">
        <f>VLOOKUP(C348, ids!$A$2:$B$37,2,FALSE)</f>
        <v>Washigngton Redskins</v>
      </c>
      <c r="E348">
        <f>VLOOKUP('full data'!$A348, Sheet11!$A$2:$AF$799, MATCH('full data'!E$1, Sheet11!$A$1:$AF$1, 0), FALSE)</f>
        <v>16</v>
      </c>
      <c r="F348">
        <f>VLOOKUP('full data'!$A348, Sheet11!$A$2:$AF$799, MATCH('full data'!F$1, Sheet11!$A$1:$AF$1, 0), FALSE)</f>
        <v>-1.0966558097470791</v>
      </c>
      <c r="G348">
        <f>VLOOKUP('full data'!$A348, Sheet11!$A$2:$AF$799, MATCH('full data'!G$1, Sheet11!$A$1:$AF$1, 0), FALSE)</f>
        <v>-2.2770429274670838</v>
      </c>
      <c r="H348">
        <f>VLOOKUP('full data'!$A348, Sheet11!$A$2:$AF$799, MATCH('full data'!H$1, Sheet11!$A$1:$AF$1, 0), FALSE)</f>
        <v>4.560125052469199</v>
      </c>
      <c r="I348">
        <f>VLOOKUP('full data'!$A348, Sheet11!$A$2:$AF$799, MATCH('full data'!I$1, Sheet11!$A$1:$AF$1, 0), FALSE)</f>
        <v>69.6875</v>
      </c>
      <c r="J348">
        <f>VLOOKUP('full data'!$A348, Sheet11!$A$2:$AF$799, MATCH('full data'!J$1, Sheet11!$A$1:$AF$1, 0), FALSE)</f>
        <v>0.88888888888888884</v>
      </c>
      <c r="K348">
        <f>VLOOKUP('full data'!$A348, Sheet11!$A$2:$AF$799, MATCH('full data'!K$1, Sheet11!$A$1:$AF$1, 0), FALSE)</f>
        <v>-25.875</v>
      </c>
      <c r="L348">
        <f>VLOOKUP('full data'!$A348, Sheet11!$A$2:$AF$799, MATCH('full data'!L$1, Sheet11!$A$1:$AF$1, 0), FALSE)</f>
        <v>1.125</v>
      </c>
      <c r="M348">
        <f>VLOOKUP('full data'!$A348, Sheet11!$A$2:$AF$799, MATCH('full data'!M$1, Sheet11!$A$1:$AF$1, 0), FALSE)</f>
        <v>0.75</v>
      </c>
      <c r="N348">
        <f>VLOOKUP('full data'!$A348, Sheet11!$A$2:$AF$799, MATCH('full data'!N$1, Sheet11!$A$1:$AF$1, 0), FALSE)</f>
        <v>0.4375</v>
      </c>
      <c r="O348">
        <f>VLOOKUP('full data'!$A348, Sheet11!$A$2:$AF$799, MATCH('full data'!O$1, Sheet11!$A$1:$AF$1, 0), FALSE)</f>
        <v>15.0625</v>
      </c>
      <c r="P348">
        <f>VLOOKUP('full data'!$A348, Sheet11!$A$2:$AF$799, MATCH('full data'!P$1, Sheet11!$A$1:$AF$1, 0), FALSE)</f>
        <v>1.5625</v>
      </c>
      <c r="Q348">
        <f>VLOOKUP('full data'!$A348, Sheet11!$A$2:$AF$799, MATCH('full data'!Q$1, Sheet11!$A$1:$AF$1, 0), FALSE)</f>
        <v>1.1875</v>
      </c>
      <c r="R348">
        <f>VLOOKUP('full data'!$A348, Sheet11!$A$2:$AF$799, MATCH('full data'!R$1, Sheet11!$A$1:$AF$1, 0), FALSE)</f>
        <v>4</v>
      </c>
      <c r="S348">
        <f>VLOOKUP('full data'!$A348, Sheet11!$A$2:$AF$799, MATCH('full data'!S$1, Sheet11!$A$1:$AF$1, 0), FALSE)</f>
        <v>12</v>
      </c>
      <c r="T348">
        <f>VLOOKUP('full data'!$A348, Sheet11!$A$2:$AF$799, MATCH('full data'!T$1, Sheet11!$A$1:$AF$1, 0), FALSE)</f>
        <v>0</v>
      </c>
      <c r="U348">
        <f>VLOOKUP('full data'!$A348, Sheet11!$A$2:$AF$799, MATCH('full data'!U$1, Sheet11!$A$1:$AF$1, 0), FALSE)</f>
        <v>0.25</v>
      </c>
      <c r="V348">
        <f>VLOOKUP('full data'!$A348, Sheet11!$A$2:$AF$799, MATCH('full data'!V$1, Sheet11!$A$1:$AF$1, 0), FALSE)</f>
        <v>0.421875</v>
      </c>
      <c r="W348">
        <f>VLOOKUP('full data'!$A348, Sheet11!$A$2:$AF$799, MATCH('full data'!W$1, Sheet11!$A$1:$AF$1, 0), FALSE)</f>
        <v>0.49609375</v>
      </c>
      <c r="X348" t="str">
        <f>VLOOKUP('full data'!$A348, Sheet11!$A$2:$AF$799, MATCH('full data'!X$1, Sheet11!$A$1:$AF$1, 0), FALSE)</f>
        <v>0</v>
      </c>
      <c r="Y348">
        <f>VLOOKUP('full data'!$A348, Sheet11!$A$2:$AF$799, MATCH('full data'!Y$1, Sheet11!$A$1:$AF$1, 0), FALSE)</f>
        <v>4</v>
      </c>
      <c r="Z348" t="str">
        <f>VLOOKUP('full data'!$A348, Sheet11!$A$2:$AF$799, MATCH('full data'!Z$1, Sheet11!$A$1:$AF$1, 0), FALSE)</f>
        <v>NFC East</v>
      </c>
      <c r="AA348" t="s">
        <v>892</v>
      </c>
      <c r="AB348">
        <f>VLOOKUP('full data'!$A348, Sheet11!$A$2:$AF$799, MATCH('full data'!AB$1, Sheet11!$A$1:$AF$1, 0), FALSE)</f>
        <v>0.16666666666666671</v>
      </c>
      <c r="AC348">
        <f>VLOOKUP('full data'!$A348, Sheet11!$A$2:$AF$799, MATCH('full data'!AC$1, Sheet11!$A$1:$AF$1, 0), FALSE)</f>
        <v>0.1785714285714286</v>
      </c>
      <c r="AD348" t="str">
        <f>VLOOKUP('full data'!$A348, Sheet11!$A$2:$AF$799, MATCH('full data'!AD$1, Sheet11!$A$1:$AF$1, 0), FALSE)</f>
        <v>0</v>
      </c>
      <c r="AE348" t="str">
        <f>VLOOKUP('full data'!$A348, Sheet11!$A$2:$AF$799, MATCH('full data'!AE$1, Sheet11!$A$1:$AF$1, 0), FALSE)</f>
        <v>0</v>
      </c>
      <c r="AF348">
        <f>VLOOKUP('full data'!$A348, Sheet11!$A$2:$AF$799, MATCH('full data'!AF$1, Sheet11!$A$1:$AF$1, 0), FALSE)</f>
        <v>0.4375</v>
      </c>
      <c r="AG348">
        <f>VLOOKUP('full data'!$A348, Sheet11!$A$2:$AF$799, MATCH('full data'!AG$1, Sheet11!$A$1:$AF$1, 0), FALSE)</f>
        <v>0.5</v>
      </c>
      <c r="AH348" s="3">
        <f>VLOOKUP('full data'!$A348, Sheet11!$A$2:$AF$799, MATCH('full data'!AH$1, Sheet11!$A$1:$AF$1, 0), FALSE)</f>
        <v>4.588887716489262E-4</v>
      </c>
      <c r="AI348" s="2">
        <f t="shared" si="5"/>
        <v>0.22721503346852079</v>
      </c>
      <c r="AJ348" s="2">
        <f>AH348/SUMIFS($AH$2:$AH$799, $B$2:$B$799, B348)</f>
        <v>3.17950871771889E-4</v>
      </c>
      <c r="AK348">
        <f>IF(AJ348=_xlfn.MAXIFS($AJ$2:$AJ$799, $B$2:$B$799, B348, $AA$2:$AA$799, AA348), 1, 0)</f>
        <v>0</v>
      </c>
      <c r="AL348" s="2">
        <f>AJ348-AI348</f>
        <v>-0.2268970825967489</v>
      </c>
      <c r="AM348">
        <f>IF(AK348=AE348, 1, 0)</f>
        <v>0</v>
      </c>
    </row>
    <row r="349" spans="1:39" hidden="1" x14ac:dyDescent="0.45">
      <c r="A349" t="s">
        <v>556</v>
      </c>
      <c r="B349">
        <v>2014</v>
      </c>
      <c r="C349" t="s">
        <v>88</v>
      </c>
      <c r="D349" t="str">
        <f>VLOOKUP(C349, ids!$A$2:$B$37,2,FALSE)</f>
        <v>New York Jets</v>
      </c>
      <c r="E349">
        <f>VLOOKUP('full data'!$A349, Sheet11!$A$2:$AF$799, MATCH('full data'!E$1, Sheet11!$A$1:$AF$1, 0), FALSE)</f>
        <v>16</v>
      </c>
      <c r="F349">
        <f>VLOOKUP('full data'!$A349, Sheet11!$A$2:$AF$799, MATCH('full data'!F$1, Sheet11!$A$1:$AF$1, 0), FALSE)</f>
        <v>-3.9558766624590591</v>
      </c>
      <c r="G349">
        <f>VLOOKUP('full data'!$A349, Sheet11!$A$2:$AF$799, MATCH('full data'!G$1, Sheet11!$A$1:$AF$1, 0), FALSE)</f>
        <v>-1.9332239247440191</v>
      </c>
      <c r="H349">
        <f>VLOOKUP('full data'!$A349, Sheet11!$A$2:$AF$799, MATCH('full data'!H$1, Sheet11!$A$1:$AF$1, 0), FALSE)</f>
        <v>1.479699649793919</v>
      </c>
      <c r="I349">
        <f>VLOOKUP('full data'!$A349, Sheet11!$A$2:$AF$799, MATCH('full data'!I$1, Sheet11!$A$1:$AF$1, 0), FALSE)</f>
        <v>58.25</v>
      </c>
      <c r="J349">
        <f>VLOOKUP('full data'!$A349, Sheet11!$A$2:$AF$799, MATCH('full data'!J$1, Sheet11!$A$1:$AF$1, 0), FALSE)</f>
        <v>0.82051282051282048</v>
      </c>
      <c r="K349">
        <f>VLOOKUP('full data'!$A349, Sheet11!$A$2:$AF$799, MATCH('full data'!K$1, Sheet11!$A$1:$AF$1, 0), FALSE)</f>
        <v>-16.25</v>
      </c>
      <c r="L349">
        <f>VLOOKUP('full data'!$A349, Sheet11!$A$2:$AF$799, MATCH('full data'!L$1, Sheet11!$A$1:$AF$1, 0), FALSE)</f>
        <v>0.9375</v>
      </c>
      <c r="M349">
        <f>VLOOKUP('full data'!$A349, Sheet11!$A$2:$AF$799, MATCH('full data'!M$1, Sheet11!$A$1:$AF$1, 0), FALSE)</f>
        <v>0.4375</v>
      </c>
      <c r="N349">
        <f>VLOOKUP('full data'!$A349, Sheet11!$A$2:$AF$799, MATCH('full data'!N$1, Sheet11!$A$1:$AF$1, 0), FALSE)</f>
        <v>0.375</v>
      </c>
      <c r="O349">
        <f>VLOOKUP('full data'!$A349, Sheet11!$A$2:$AF$799, MATCH('full data'!O$1, Sheet11!$A$1:$AF$1, 0), FALSE)</f>
        <v>19.375</v>
      </c>
      <c r="P349">
        <f>VLOOKUP('full data'!$A349, Sheet11!$A$2:$AF$799, MATCH('full data'!P$1, Sheet11!$A$1:$AF$1, 0), FALSE)</f>
        <v>1.375</v>
      </c>
      <c r="Q349">
        <f>VLOOKUP('full data'!$A349, Sheet11!$A$2:$AF$799, MATCH('full data'!Q$1, Sheet11!$A$1:$AF$1, 0), FALSE)</f>
        <v>0.8125</v>
      </c>
      <c r="R349">
        <f>VLOOKUP('full data'!$A349, Sheet11!$A$2:$AF$799, MATCH('full data'!R$1, Sheet11!$A$1:$AF$1, 0), FALSE)</f>
        <v>4</v>
      </c>
      <c r="S349">
        <f>VLOOKUP('full data'!$A349, Sheet11!$A$2:$AF$799, MATCH('full data'!S$1, Sheet11!$A$1:$AF$1, 0), FALSE)</f>
        <v>12</v>
      </c>
      <c r="T349">
        <f>VLOOKUP('full data'!$A349, Sheet11!$A$2:$AF$799, MATCH('full data'!T$1, Sheet11!$A$1:$AF$1, 0), FALSE)</f>
        <v>0</v>
      </c>
      <c r="U349">
        <f>VLOOKUP('full data'!$A349, Sheet11!$A$2:$AF$799, MATCH('full data'!U$1, Sheet11!$A$1:$AF$1, 0), FALSE)</f>
        <v>0.25</v>
      </c>
      <c r="V349">
        <f>VLOOKUP('full data'!$A349, Sheet11!$A$2:$AF$799, MATCH('full data'!V$1, Sheet11!$A$1:$AF$1, 0), FALSE)</f>
        <v>0.375</v>
      </c>
      <c r="W349">
        <f>VLOOKUP('full data'!$A349, Sheet11!$A$2:$AF$799, MATCH('full data'!W$1, Sheet11!$A$1:$AF$1, 0), FALSE)</f>
        <v>0.54296875</v>
      </c>
      <c r="X349" t="str">
        <f>VLOOKUP('full data'!$A349, Sheet11!$A$2:$AF$799, MATCH('full data'!X$1, Sheet11!$A$1:$AF$1, 0), FALSE)</f>
        <v>0</v>
      </c>
      <c r="Y349">
        <f>VLOOKUP('full data'!$A349, Sheet11!$A$2:$AF$799, MATCH('full data'!Y$1, Sheet11!$A$1:$AF$1, 0), FALSE)</f>
        <v>4</v>
      </c>
      <c r="Z349" t="str">
        <f>VLOOKUP('full data'!$A349, Sheet11!$A$2:$AF$799, MATCH('full data'!Z$1, Sheet11!$A$1:$AF$1, 0), FALSE)</f>
        <v>AFC East</v>
      </c>
      <c r="AA349" t="s">
        <v>891</v>
      </c>
      <c r="AB349">
        <f>VLOOKUP('full data'!$A349, Sheet11!$A$2:$AF$799, MATCH('full data'!AB$1, Sheet11!$A$1:$AF$1, 0), FALSE)</f>
        <v>0.22222222222222221</v>
      </c>
      <c r="AC349">
        <f>VLOOKUP('full data'!$A349, Sheet11!$A$2:$AF$799, MATCH('full data'!AC$1, Sheet11!$A$1:$AF$1, 0), FALSE)</f>
        <v>0.125</v>
      </c>
      <c r="AD349" t="str">
        <f>VLOOKUP('full data'!$A349, Sheet11!$A$2:$AF$799, MATCH('full data'!AD$1, Sheet11!$A$1:$AF$1, 0), FALSE)</f>
        <v>0</v>
      </c>
      <c r="AE349" t="str">
        <f>VLOOKUP('full data'!$A349, Sheet11!$A$2:$AF$799, MATCH('full data'!AE$1, Sheet11!$A$1:$AF$1, 0), FALSE)</f>
        <v>0</v>
      </c>
      <c r="AF349">
        <f>VLOOKUP('full data'!$A349, Sheet11!$A$2:$AF$799, MATCH('full data'!AF$1, Sheet11!$A$1:$AF$1, 0), FALSE)</f>
        <v>0.4375</v>
      </c>
      <c r="AG349">
        <f>VLOOKUP('full data'!$A349, Sheet11!$A$2:$AF$799, MATCH('full data'!AG$1, Sheet11!$A$1:$AF$1, 0), FALSE)</f>
        <v>0.5</v>
      </c>
      <c r="AH349" s="3">
        <f>VLOOKUP('full data'!$A349, Sheet11!$A$2:$AF$799, MATCH('full data'!AH$1, Sheet11!$A$1:$AF$1, 0), FALSE)</f>
        <v>4.5703391364823408E-4</v>
      </c>
      <c r="AI349" s="2">
        <f t="shared" si="5"/>
        <v>0.26110719048883269</v>
      </c>
      <c r="AJ349" s="2">
        <f>AH349/SUMIFS($AH$2:$AH$799, $B$2:$B$799, B349)</f>
        <v>3.166656938491127E-4</v>
      </c>
      <c r="AK349">
        <f>IF(AJ349=_xlfn.MAXIFS($AJ$2:$AJ$799, $B$2:$B$799, B349, $AA$2:$AA$799, AA349), 1, 0)</f>
        <v>0</v>
      </c>
      <c r="AL349" s="2">
        <f>AJ349-AI349</f>
        <v>-0.26079052479498355</v>
      </c>
      <c r="AM349">
        <f>IF(AK349=AE349, 1, 0)</f>
        <v>0</v>
      </c>
    </row>
    <row r="350" spans="1:39" hidden="1" x14ac:dyDescent="0.45">
      <c r="A350" t="s">
        <v>561</v>
      </c>
      <c r="B350">
        <v>2014</v>
      </c>
      <c r="C350" t="s">
        <v>104</v>
      </c>
      <c r="D350" t="str">
        <f>VLOOKUP(C350, ids!$A$2:$B$37,2,FALSE)</f>
        <v>Tampa Bay Buccaneers</v>
      </c>
      <c r="E350">
        <f>VLOOKUP('full data'!$A350, Sheet11!$A$2:$AF$799, MATCH('full data'!E$1, Sheet11!$A$1:$AF$1, 0), FALSE)</f>
        <v>16</v>
      </c>
      <c r="F350">
        <f>VLOOKUP('full data'!$A350, Sheet11!$A$2:$AF$799, MATCH('full data'!F$1, Sheet11!$A$1:$AF$1, 0), FALSE)</f>
        <v>-1.900589598474683</v>
      </c>
      <c r="G350">
        <f>VLOOKUP('full data'!$A350, Sheet11!$A$2:$AF$799, MATCH('full data'!G$1, Sheet11!$A$1:$AF$1, 0), FALSE)</f>
        <v>-2.8027727014116519</v>
      </c>
      <c r="H350">
        <f>VLOOKUP('full data'!$A350, Sheet11!$A$2:$AF$799, MATCH('full data'!H$1, Sheet11!$A$1:$AF$1, 0), FALSE)</f>
        <v>1.8262319388973851</v>
      </c>
      <c r="I350">
        <f>VLOOKUP('full data'!$A350, Sheet11!$A$2:$AF$799, MATCH('full data'!I$1, Sheet11!$A$1:$AF$1, 0), FALSE)</f>
        <v>58.6875</v>
      </c>
      <c r="J350">
        <f>VLOOKUP('full data'!$A350, Sheet11!$A$2:$AF$799, MATCH('full data'!J$1, Sheet11!$A$1:$AF$1, 0), FALSE)</f>
        <v>0.83333333333333337</v>
      </c>
      <c r="K350">
        <f>VLOOKUP('full data'!$A350, Sheet11!$A$2:$AF$799, MATCH('full data'!K$1, Sheet11!$A$1:$AF$1, 0), FALSE)</f>
        <v>-20.375</v>
      </c>
      <c r="L350">
        <f>VLOOKUP('full data'!$A350, Sheet11!$A$2:$AF$799, MATCH('full data'!L$1, Sheet11!$A$1:$AF$1, 0), FALSE)</f>
        <v>1.25</v>
      </c>
      <c r="M350">
        <f>VLOOKUP('full data'!$A350, Sheet11!$A$2:$AF$799, MATCH('full data'!M$1, Sheet11!$A$1:$AF$1, 0), FALSE)</f>
        <v>0.6875</v>
      </c>
      <c r="N350">
        <f>VLOOKUP('full data'!$A350, Sheet11!$A$2:$AF$799, MATCH('full data'!N$1, Sheet11!$A$1:$AF$1, 0), FALSE)</f>
        <v>0.875</v>
      </c>
      <c r="O350">
        <f>VLOOKUP('full data'!$A350, Sheet11!$A$2:$AF$799, MATCH('full data'!O$1, Sheet11!$A$1:$AF$1, 0), FALSE)</f>
        <v>13.125</v>
      </c>
      <c r="P350">
        <f>VLOOKUP('full data'!$A350, Sheet11!$A$2:$AF$799, MATCH('full data'!P$1, Sheet11!$A$1:$AF$1, 0), FALSE)</f>
        <v>1.625</v>
      </c>
      <c r="Q350">
        <f>VLOOKUP('full data'!$A350, Sheet11!$A$2:$AF$799, MATCH('full data'!Q$1, Sheet11!$A$1:$AF$1, 0), FALSE)</f>
        <v>1.5625</v>
      </c>
      <c r="R350">
        <f>VLOOKUP('full data'!$A350, Sheet11!$A$2:$AF$799, MATCH('full data'!R$1, Sheet11!$A$1:$AF$1, 0), FALSE)</f>
        <v>2</v>
      </c>
      <c r="S350">
        <f>VLOOKUP('full data'!$A350, Sheet11!$A$2:$AF$799, MATCH('full data'!S$1, Sheet11!$A$1:$AF$1, 0), FALSE)</f>
        <v>14</v>
      </c>
      <c r="T350">
        <f>VLOOKUP('full data'!$A350, Sheet11!$A$2:$AF$799, MATCH('full data'!T$1, Sheet11!$A$1:$AF$1, 0), FALSE)</f>
        <v>0</v>
      </c>
      <c r="U350">
        <f>VLOOKUP('full data'!$A350, Sheet11!$A$2:$AF$799, MATCH('full data'!U$1, Sheet11!$A$1:$AF$1, 0), FALSE)</f>
        <v>0.125</v>
      </c>
      <c r="V350">
        <f>VLOOKUP('full data'!$A350, Sheet11!$A$2:$AF$799, MATCH('full data'!V$1, Sheet11!$A$1:$AF$1, 0), FALSE)</f>
        <v>0.46875</v>
      </c>
      <c r="W350">
        <f>VLOOKUP('full data'!$A350, Sheet11!$A$2:$AF$799, MATCH('full data'!W$1, Sheet11!$A$1:$AF$1, 0), FALSE)</f>
        <v>0.486328125</v>
      </c>
      <c r="X350" t="str">
        <f>VLOOKUP('full data'!$A350, Sheet11!$A$2:$AF$799, MATCH('full data'!X$1, Sheet11!$A$1:$AF$1, 0), FALSE)</f>
        <v>0</v>
      </c>
      <c r="Y350">
        <f>VLOOKUP('full data'!$A350, Sheet11!$A$2:$AF$799, MATCH('full data'!Y$1, Sheet11!$A$1:$AF$1, 0), FALSE)</f>
        <v>4</v>
      </c>
      <c r="Z350" t="str">
        <f>VLOOKUP('full data'!$A350, Sheet11!$A$2:$AF$799, MATCH('full data'!Z$1, Sheet11!$A$1:$AF$1, 0), FALSE)</f>
        <v>NFC South</v>
      </c>
      <c r="AA350" t="s">
        <v>892</v>
      </c>
      <c r="AB350">
        <f>VLOOKUP('full data'!$A350, Sheet11!$A$2:$AF$799, MATCH('full data'!AB$1, Sheet11!$A$1:$AF$1, 0), FALSE)</f>
        <v>0.36</v>
      </c>
      <c r="AC350">
        <f>VLOOKUP('full data'!$A350, Sheet11!$A$2:$AF$799, MATCH('full data'!AC$1, Sheet11!$A$1:$AF$1, 0), FALSE)</f>
        <v>0.26923076923076922</v>
      </c>
      <c r="AD350" t="str">
        <f>VLOOKUP('full data'!$A350, Sheet11!$A$2:$AF$799, MATCH('full data'!AD$1, Sheet11!$A$1:$AF$1, 0), FALSE)</f>
        <v>0</v>
      </c>
      <c r="AE350" t="str">
        <f>VLOOKUP('full data'!$A350, Sheet11!$A$2:$AF$799, MATCH('full data'!AE$1, Sheet11!$A$1:$AF$1, 0), FALSE)</f>
        <v>0</v>
      </c>
      <c r="AF350">
        <f>VLOOKUP('full data'!$A350, Sheet11!$A$2:$AF$799, MATCH('full data'!AF$1, Sheet11!$A$1:$AF$1, 0), FALSE)</f>
        <v>0.375</v>
      </c>
      <c r="AG350">
        <f>VLOOKUP('full data'!$A350, Sheet11!$A$2:$AF$799, MATCH('full data'!AG$1, Sheet11!$A$1:$AF$1, 0), FALSE)</f>
        <v>0.5</v>
      </c>
      <c r="AH350" s="3">
        <f>VLOOKUP('full data'!$A350, Sheet11!$A$2:$AF$799, MATCH('full data'!AH$1, Sheet11!$A$1:$AF$1, 0), FALSE)</f>
        <v>1.929303456031194E-4</v>
      </c>
      <c r="AI350" s="2">
        <f t="shared" si="5"/>
        <v>0.22721503346852079</v>
      </c>
      <c r="AJ350" s="2">
        <f>AH350/SUMIFS($AH$2:$AH$799, $B$2:$B$799, B350)</f>
        <v>1.3367590441435719E-4</v>
      </c>
      <c r="AK350">
        <f>IF(AJ350=_xlfn.MAXIFS($AJ$2:$AJ$799, $B$2:$B$799, B350, $AA$2:$AA$799, AA350), 1, 0)</f>
        <v>0</v>
      </c>
      <c r="AL350" s="2">
        <f>AJ350-AI350</f>
        <v>-0.22708135756410644</v>
      </c>
      <c r="AM350">
        <f>IF(AK350=AE350, 1, 0)</f>
        <v>0</v>
      </c>
    </row>
    <row r="351" spans="1:39" hidden="1" x14ac:dyDescent="0.45">
      <c r="A351" t="s">
        <v>546</v>
      </c>
      <c r="B351">
        <v>2014</v>
      </c>
      <c r="C351" t="s">
        <v>72</v>
      </c>
      <c r="D351" t="str">
        <f>VLOOKUP(C351, ids!$A$2:$B$37,2,FALSE)</f>
        <v>Jacksonville Jaguars</v>
      </c>
      <c r="E351">
        <f>VLOOKUP('full data'!$A351, Sheet11!$A$2:$AF$799, MATCH('full data'!E$1, Sheet11!$A$1:$AF$1, 0), FALSE)</f>
        <v>16</v>
      </c>
      <c r="F351">
        <f>VLOOKUP('full data'!$A351, Sheet11!$A$2:$AF$799, MATCH('full data'!F$1, Sheet11!$A$1:$AF$1, 0), FALSE)</f>
        <v>-9.079302002347335</v>
      </c>
      <c r="G351">
        <f>VLOOKUP('full data'!$A351, Sheet11!$A$2:$AF$799, MATCH('full data'!G$1, Sheet11!$A$1:$AF$1, 0), FALSE)</f>
        <v>-1.833767328017015</v>
      </c>
      <c r="H351">
        <f>VLOOKUP('full data'!$A351, Sheet11!$A$2:$AF$799, MATCH('full data'!H$1, Sheet11!$A$1:$AF$1, 0), FALSE)</f>
        <v>-2.8648185931624091</v>
      </c>
      <c r="I351">
        <f>VLOOKUP('full data'!$A351, Sheet11!$A$2:$AF$799, MATCH('full data'!I$1, Sheet11!$A$1:$AF$1, 0), FALSE)</f>
        <v>35.8125</v>
      </c>
      <c r="J351">
        <f>VLOOKUP('full data'!$A351, Sheet11!$A$2:$AF$799, MATCH('full data'!J$1, Sheet11!$A$1:$AF$1, 0), FALSE)</f>
        <v>0.76923076923076927</v>
      </c>
      <c r="K351">
        <f>VLOOKUP('full data'!$A351, Sheet11!$A$2:$AF$799, MATCH('full data'!K$1, Sheet11!$A$1:$AF$1, 0), FALSE)</f>
        <v>-28.125</v>
      </c>
      <c r="L351">
        <f>VLOOKUP('full data'!$A351, Sheet11!$A$2:$AF$799, MATCH('full data'!L$1, Sheet11!$A$1:$AF$1, 0), FALSE)</f>
        <v>1.125</v>
      </c>
      <c r="M351">
        <f>VLOOKUP('full data'!$A351, Sheet11!$A$2:$AF$799, MATCH('full data'!M$1, Sheet11!$A$1:$AF$1, 0), FALSE)</f>
        <v>0.875</v>
      </c>
      <c r="N351">
        <f>VLOOKUP('full data'!$A351, Sheet11!$A$2:$AF$799, MATCH('full data'!N$1, Sheet11!$A$1:$AF$1, 0), FALSE)</f>
        <v>0.375</v>
      </c>
      <c r="O351">
        <f>VLOOKUP('full data'!$A351, Sheet11!$A$2:$AF$799, MATCH('full data'!O$1, Sheet11!$A$1:$AF$1, 0), FALSE)</f>
        <v>17.1875</v>
      </c>
      <c r="P351">
        <f>VLOOKUP('full data'!$A351, Sheet11!$A$2:$AF$799, MATCH('full data'!P$1, Sheet11!$A$1:$AF$1, 0), FALSE)</f>
        <v>1.4375</v>
      </c>
      <c r="Q351">
        <f>VLOOKUP('full data'!$A351, Sheet11!$A$2:$AF$799, MATCH('full data'!Q$1, Sheet11!$A$1:$AF$1, 0), FALSE)</f>
        <v>1.25</v>
      </c>
      <c r="R351">
        <f>VLOOKUP('full data'!$A351, Sheet11!$A$2:$AF$799, MATCH('full data'!R$1, Sheet11!$A$1:$AF$1, 0), FALSE)</f>
        <v>3</v>
      </c>
      <c r="S351">
        <f>VLOOKUP('full data'!$A351, Sheet11!$A$2:$AF$799, MATCH('full data'!S$1, Sheet11!$A$1:$AF$1, 0), FALSE)</f>
        <v>13</v>
      </c>
      <c r="T351">
        <f>VLOOKUP('full data'!$A351, Sheet11!$A$2:$AF$799, MATCH('full data'!T$1, Sheet11!$A$1:$AF$1, 0), FALSE)</f>
        <v>0</v>
      </c>
      <c r="U351">
        <f>VLOOKUP('full data'!$A351, Sheet11!$A$2:$AF$799, MATCH('full data'!U$1, Sheet11!$A$1:$AF$1, 0), FALSE)</f>
        <v>0.1875</v>
      </c>
      <c r="V351">
        <f>VLOOKUP('full data'!$A351, Sheet11!$A$2:$AF$799, MATCH('full data'!V$1, Sheet11!$A$1:$AF$1, 0), FALSE)</f>
        <v>0.3125</v>
      </c>
      <c r="W351">
        <f>VLOOKUP('full data'!$A351, Sheet11!$A$2:$AF$799, MATCH('full data'!W$1, Sheet11!$A$1:$AF$1, 0), FALSE)</f>
        <v>0.513671875</v>
      </c>
      <c r="X351" t="str">
        <f>VLOOKUP('full data'!$A351, Sheet11!$A$2:$AF$799, MATCH('full data'!X$1, Sheet11!$A$1:$AF$1, 0), FALSE)</f>
        <v>0</v>
      </c>
      <c r="Y351">
        <f>VLOOKUP('full data'!$A351, Sheet11!$A$2:$AF$799, MATCH('full data'!Y$1, Sheet11!$A$1:$AF$1, 0), FALSE)</f>
        <v>3</v>
      </c>
      <c r="Z351" t="str">
        <f>VLOOKUP('full data'!$A351, Sheet11!$A$2:$AF$799, MATCH('full data'!Z$1, Sheet11!$A$1:$AF$1, 0), FALSE)</f>
        <v>AFC South</v>
      </c>
      <c r="AA351" t="s">
        <v>891</v>
      </c>
      <c r="AB351">
        <f>VLOOKUP('full data'!$A351, Sheet11!$A$2:$AF$799, MATCH('full data'!AB$1, Sheet11!$A$1:$AF$1, 0), FALSE)</f>
        <v>4.3478260869565223E-2</v>
      </c>
      <c r="AC351">
        <f>VLOOKUP('full data'!$A351, Sheet11!$A$2:$AF$799, MATCH('full data'!AC$1, Sheet11!$A$1:$AF$1, 0), FALSE)</f>
        <v>0.33333333333333331</v>
      </c>
      <c r="AD351" t="str">
        <f>VLOOKUP('full data'!$A351, Sheet11!$A$2:$AF$799, MATCH('full data'!AD$1, Sheet11!$A$1:$AF$1, 0), FALSE)</f>
        <v>0</v>
      </c>
      <c r="AE351" t="str">
        <f>VLOOKUP('full data'!$A351, Sheet11!$A$2:$AF$799, MATCH('full data'!AE$1, Sheet11!$A$1:$AF$1, 0), FALSE)</f>
        <v>0</v>
      </c>
      <c r="AF351">
        <f>VLOOKUP('full data'!$A351, Sheet11!$A$2:$AF$799, MATCH('full data'!AF$1, Sheet11!$A$1:$AF$1, 0), FALSE)</f>
        <v>0.3125</v>
      </c>
      <c r="AG351">
        <f>VLOOKUP('full data'!$A351, Sheet11!$A$2:$AF$799, MATCH('full data'!AG$1, Sheet11!$A$1:$AF$1, 0), FALSE)</f>
        <v>0.5</v>
      </c>
      <c r="AH351" s="3">
        <f>VLOOKUP('full data'!$A351, Sheet11!$A$2:$AF$799, MATCH('full data'!AH$1, Sheet11!$A$1:$AF$1, 0), FALSE)</f>
        <v>1.125978818411145E-4</v>
      </c>
      <c r="AI351" s="2">
        <f t="shared" si="5"/>
        <v>0.26110719048883269</v>
      </c>
      <c r="AJ351" s="2">
        <f>AH351/SUMIFS($AH$2:$AH$799, $B$2:$B$799, B351)</f>
        <v>7.8015843713953023E-5</v>
      </c>
      <c r="AK351">
        <f>IF(AJ351=_xlfn.MAXIFS($AJ$2:$AJ$799, $B$2:$B$799, B351, $AA$2:$AA$799, AA351), 1, 0)</f>
        <v>0</v>
      </c>
      <c r="AL351" s="2">
        <f>AJ351-AI351</f>
        <v>-0.26102917464511871</v>
      </c>
      <c r="AM351">
        <f>IF(AK351=AE351, 1, 0)</f>
        <v>0</v>
      </c>
    </row>
    <row r="352" spans="1:39" hidden="1" x14ac:dyDescent="0.45">
      <c r="A352" t="s">
        <v>562</v>
      </c>
      <c r="B352">
        <v>2014</v>
      </c>
      <c r="C352" t="s">
        <v>106</v>
      </c>
      <c r="D352" t="str">
        <f>VLOOKUP(C352, ids!$A$2:$B$37,2,FALSE)</f>
        <v>Tennessee Titans</v>
      </c>
      <c r="E352">
        <f>VLOOKUP('full data'!$A352, Sheet11!$A$2:$AF$799, MATCH('full data'!E$1, Sheet11!$A$1:$AF$1, 0), FALSE)</f>
        <v>16</v>
      </c>
      <c r="F352">
        <f>VLOOKUP('full data'!$A352, Sheet11!$A$2:$AF$799, MATCH('full data'!F$1, Sheet11!$A$1:$AF$1, 0), FALSE)</f>
        <v>-4.3408455515714408</v>
      </c>
      <c r="G352">
        <f>VLOOKUP('full data'!$A352, Sheet11!$A$2:$AF$799, MATCH('full data'!G$1, Sheet11!$A$1:$AF$1, 0), FALSE)</f>
        <v>-1.931504483495859</v>
      </c>
      <c r="H352">
        <f>VLOOKUP('full data'!$A352, Sheet11!$A$2:$AF$799, MATCH('full data'!H$1, Sheet11!$A$1:$AF$1, 0), FALSE)</f>
        <v>1.273339502997185</v>
      </c>
      <c r="I352">
        <f>VLOOKUP('full data'!$A352, Sheet11!$A$2:$AF$799, MATCH('full data'!I$1, Sheet11!$A$1:$AF$1, 0), FALSE)</f>
        <v>60.0625</v>
      </c>
      <c r="J352">
        <f>VLOOKUP('full data'!$A352, Sheet11!$A$2:$AF$799, MATCH('full data'!J$1, Sheet11!$A$1:$AF$1, 0), FALSE)</f>
        <v>0.86363636363636365</v>
      </c>
      <c r="K352">
        <f>VLOOKUP('full data'!$A352, Sheet11!$A$2:$AF$799, MATCH('full data'!K$1, Sheet11!$A$1:$AF$1, 0), FALSE)</f>
        <v>-20.375</v>
      </c>
      <c r="L352">
        <f>VLOOKUP('full data'!$A352, Sheet11!$A$2:$AF$799, MATCH('full data'!L$1, Sheet11!$A$1:$AF$1, 0), FALSE)</f>
        <v>1</v>
      </c>
      <c r="M352">
        <f>VLOOKUP('full data'!$A352, Sheet11!$A$2:$AF$799, MATCH('full data'!M$1, Sheet11!$A$1:$AF$1, 0), FALSE)</f>
        <v>0.25</v>
      </c>
      <c r="N352">
        <f>VLOOKUP('full data'!$A352, Sheet11!$A$2:$AF$799, MATCH('full data'!N$1, Sheet11!$A$1:$AF$1, 0), FALSE)</f>
        <v>0.75</v>
      </c>
      <c r="O352">
        <f>VLOOKUP('full data'!$A352, Sheet11!$A$2:$AF$799, MATCH('full data'!O$1, Sheet11!$A$1:$AF$1, 0), FALSE)</f>
        <v>13.875</v>
      </c>
      <c r="P352">
        <f>VLOOKUP('full data'!$A352, Sheet11!$A$2:$AF$799, MATCH('full data'!P$1, Sheet11!$A$1:$AF$1, 0), FALSE)</f>
        <v>1.375</v>
      </c>
      <c r="Q352">
        <f>VLOOKUP('full data'!$A352, Sheet11!$A$2:$AF$799, MATCH('full data'!Q$1, Sheet11!$A$1:$AF$1, 0), FALSE)</f>
        <v>1</v>
      </c>
      <c r="R352">
        <f>VLOOKUP('full data'!$A352, Sheet11!$A$2:$AF$799, MATCH('full data'!R$1, Sheet11!$A$1:$AF$1, 0), FALSE)</f>
        <v>2</v>
      </c>
      <c r="S352">
        <f>VLOOKUP('full data'!$A352, Sheet11!$A$2:$AF$799, MATCH('full data'!S$1, Sheet11!$A$1:$AF$1, 0), FALSE)</f>
        <v>14</v>
      </c>
      <c r="T352">
        <f>VLOOKUP('full data'!$A352, Sheet11!$A$2:$AF$799, MATCH('full data'!T$1, Sheet11!$A$1:$AF$1, 0), FALSE)</f>
        <v>0</v>
      </c>
      <c r="U352">
        <f>VLOOKUP('full data'!$A352, Sheet11!$A$2:$AF$799, MATCH('full data'!U$1, Sheet11!$A$1:$AF$1, 0), FALSE)</f>
        <v>0.125</v>
      </c>
      <c r="V352">
        <f>VLOOKUP('full data'!$A352, Sheet11!$A$2:$AF$799, MATCH('full data'!V$1, Sheet11!$A$1:$AF$1, 0), FALSE)</f>
        <v>0.375</v>
      </c>
      <c r="W352">
        <f>VLOOKUP('full data'!$A352, Sheet11!$A$2:$AF$799, MATCH('full data'!W$1, Sheet11!$A$1:$AF$1, 0), FALSE)</f>
        <v>0.505859375</v>
      </c>
      <c r="X352" t="str">
        <f>VLOOKUP('full data'!$A352, Sheet11!$A$2:$AF$799, MATCH('full data'!X$1, Sheet11!$A$1:$AF$1, 0), FALSE)</f>
        <v>0</v>
      </c>
      <c r="Y352">
        <f>VLOOKUP('full data'!$A352, Sheet11!$A$2:$AF$799, MATCH('full data'!Y$1, Sheet11!$A$1:$AF$1, 0), FALSE)</f>
        <v>4</v>
      </c>
      <c r="Z352" t="str">
        <f>VLOOKUP('full data'!$A352, Sheet11!$A$2:$AF$799, MATCH('full data'!Z$1, Sheet11!$A$1:$AF$1, 0), FALSE)</f>
        <v>AFC South</v>
      </c>
      <c r="AA352" t="s">
        <v>891</v>
      </c>
      <c r="AB352">
        <f>VLOOKUP('full data'!$A352, Sheet11!$A$2:$AF$799, MATCH('full data'!AB$1, Sheet11!$A$1:$AF$1, 0), FALSE)</f>
        <v>0.19047619047619049</v>
      </c>
      <c r="AC352">
        <f>VLOOKUP('full data'!$A352, Sheet11!$A$2:$AF$799, MATCH('full data'!AC$1, Sheet11!$A$1:$AF$1, 0), FALSE)</f>
        <v>0.19230769230769229</v>
      </c>
      <c r="AD352" t="str">
        <f>VLOOKUP('full data'!$A352, Sheet11!$A$2:$AF$799, MATCH('full data'!AD$1, Sheet11!$A$1:$AF$1, 0), FALSE)</f>
        <v>0</v>
      </c>
      <c r="AE352" t="str">
        <f>VLOOKUP('full data'!$A352, Sheet11!$A$2:$AF$799, MATCH('full data'!AE$1, Sheet11!$A$1:$AF$1, 0), FALSE)</f>
        <v>0</v>
      </c>
      <c r="AF352">
        <f>VLOOKUP('full data'!$A352, Sheet11!$A$2:$AF$799, MATCH('full data'!AF$1, Sheet11!$A$1:$AF$1, 0), FALSE)</f>
        <v>0.375</v>
      </c>
      <c r="AG352">
        <f>VLOOKUP('full data'!$A352, Sheet11!$A$2:$AF$799, MATCH('full data'!AG$1, Sheet11!$A$1:$AF$1, 0), FALSE)</f>
        <v>0.5</v>
      </c>
      <c r="AH352" s="3">
        <f>VLOOKUP('full data'!$A352, Sheet11!$A$2:$AF$799, MATCH('full data'!AH$1, Sheet11!$A$1:$AF$1, 0), FALSE)</f>
        <v>6.125939977199691E-5</v>
      </c>
      <c r="AI352" s="2">
        <f t="shared" si="5"/>
        <v>0.26110719048883269</v>
      </c>
      <c r="AJ352" s="2">
        <f>AH352/SUMIFS($AH$2:$AH$799, $B$2:$B$799, B352)</f>
        <v>4.244488155973091E-5</v>
      </c>
      <c r="AK352">
        <f>IF(AJ352=_xlfn.MAXIFS($AJ$2:$AJ$799, $B$2:$B$799, B352, $AA$2:$AA$799, AA352), 1, 0)</f>
        <v>0</v>
      </c>
      <c r="AL352" s="2">
        <f>AJ352-AI352</f>
        <v>-0.26106474560727294</v>
      </c>
      <c r="AM352">
        <f>IF(AK352=AE352, 1, 0)</f>
        <v>0</v>
      </c>
    </row>
    <row r="353" spans="1:39" hidden="1" x14ac:dyDescent="0.45">
      <c r="A353" t="s">
        <v>550</v>
      </c>
      <c r="B353">
        <v>2014</v>
      </c>
      <c r="C353" t="s">
        <v>230</v>
      </c>
      <c r="D353" t="str">
        <f>VLOOKUP(C353, ids!$A$2:$B$37,2,FALSE)</f>
        <v>Las Vegas Raiders</v>
      </c>
      <c r="E353">
        <f>VLOOKUP('full data'!$A353, Sheet11!$A$2:$AF$799, MATCH('full data'!E$1, Sheet11!$A$1:$AF$1, 0), FALSE)</f>
        <v>16</v>
      </c>
      <c r="F353">
        <f>VLOOKUP('full data'!$A353, Sheet11!$A$2:$AF$799, MATCH('full data'!F$1, Sheet11!$A$1:$AF$1, 0), FALSE)</f>
        <v>-5.6168554486037303</v>
      </c>
      <c r="G353">
        <f>VLOOKUP('full data'!$A353, Sheet11!$A$2:$AF$799, MATCH('full data'!G$1, Sheet11!$A$1:$AF$1, 0), FALSE)</f>
        <v>-4.9607507447433452</v>
      </c>
      <c r="H353">
        <f>VLOOKUP('full data'!$A353, Sheet11!$A$2:$AF$799, MATCH('full data'!H$1, Sheet11!$A$1:$AF$1, 0), FALSE)</f>
        <v>-2.4359977383875209</v>
      </c>
      <c r="I353">
        <f>VLOOKUP('full data'!$A353, Sheet11!$A$2:$AF$799, MATCH('full data'!I$1, Sheet11!$A$1:$AF$1, 0), FALSE)</f>
        <v>58.6875</v>
      </c>
      <c r="J353">
        <f>VLOOKUP('full data'!$A353, Sheet11!$A$2:$AF$799, MATCH('full data'!J$1, Sheet11!$A$1:$AF$1, 0), FALSE)</f>
        <v>0.86363636363636365</v>
      </c>
      <c r="K353">
        <f>VLOOKUP('full data'!$A353, Sheet11!$A$2:$AF$799, MATCH('full data'!K$1, Sheet11!$A$1:$AF$1, 0), FALSE)</f>
        <v>-11.3125</v>
      </c>
      <c r="L353">
        <f>VLOOKUP('full data'!$A353, Sheet11!$A$2:$AF$799, MATCH('full data'!L$1, Sheet11!$A$1:$AF$1, 0), FALSE)</f>
        <v>1</v>
      </c>
      <c r="M353">
        <f>VLOOKUP('full data'!$A353, Sheet11!$A$2:$AF$799, MATCH('full data'!M$1, Sheet11!$A$1:$AF$1, 0), FALSE)</f>
        <v>0.3125</v>
      </c>
      <c r="N353">
        <f>VLOOKUP('full data'!$A353, Sheet11!$A$2:$AF$799, MATCH('full data'!N$1, Sheet11!$A$1:$AF$1, 0), FALSE)</f>
        <v>0.5625</v>
      </c>
      <c r="O353">
        <f>VLOOKUP('full data'!$A353, Sheet11!$A$2:$AF$799, MATCH('full data'!O$1, Sheet11!$A$1:$AF$1, 0), FALSE)</f>
        <v>9.8125</v>
      </c>
      <c r="P353">
        <f>VLOOKUP('full data'!$A353, Sheet11!$A$2:$AF$799, MATCH('full data'!P$1, Sheet11!$A$1:$AF$1, 0), FALSE)</f>
        <v>1.4375</v>
      </c>
      <c r="Q353">
        <f>VLOOKUP('full data'!$A353, Sheet11!$A$2:$AF$799, MATCH('full data'!Q$1, Sheet11!$A$1:$AF$1, 0), FALSE)</f>
        <v>0.875</v>
      </c>
      <c r="R353">
        <f>VLOOKUP('full data'!$A353, Sheet11!$A$2:$AF$799, MATCH('full data'!R$1, Sheet11!$A$1:$AF$1, 0), FALSE)</f>
        <v>3</v>
      </c>
      <c r="S353">
        <f>VLOOKUP('full data'!$A353, Sheet11!$A$2:$AF$799, MATCH('full data'!S$1, Sheet11!$A$1:$AF$1, 0), FALSE)</f>
        <v>13</v>
      </c>
      <c r="T353">
        <f>VLOOKUP('full data'!$A353, Sheet11!$A$2:$AF$799, MATCH('full data'!T$1, Sheet11!$A$1:$AF$1, 0), FALSE)</f>
        <v>0</v>
      </c>
      <c r="U353">
        <f>VLOOKUP('full data'!$A353, Sheet11!$A$2:$AF$799, MATCH('full data'!U$1, Sheet11!$A$1:$AF$1, 0), FALSE)</f>
        <v>0.1875</v>
      </c>
      <c r="V353">
        <f>VLOOKUP('full data'!$A353, Sheet11!$A$2:$AF$799, MATCH('full data'!V$1, Sheet11!$A$1:$AF$1, 0), FALSE)</f>
        <v>0.54166669999999995</v>
      </c>
      <c r="W353">
        <f>VLOOKUP('full data'!$A353, Sheet11!$A$2:$AF$799, MATCH('full data'!W$1, Sheet11!$A$1:$AF$1, 0), FALSE)</f>
        <v>0.5703125</v>
      </c>
      <c r="X353" t="str">
        <f>VLOOKUP('full data'!$A353, Sheet11!$A$2:$AF$799, MATCH('full data'!X$1, Sheet11!$A$1:$AF$1, 0), FALSE)</f>
        <v>0</v>
      </c>
      <c r="Y353">
        <f>VLOOKUP('full data'!$A353, Sheet11!$A$2:$AF$799, MATCH('full data'!Y$1, Sheet11!$A$1:$AF$1, 0), FALSE)</f>
        <v>4</v>
      </c>
      <c r="Z353" t="str">
        <f>VLOOKUP('full data'!$A353, Sheet11!$A$2:$AF$799, MATCH('full data'!Z$1, Sheet11!$A$1:$AF$1, 0), FALSE)</f>
        <v>AFC West</v>
      </c>
      <c r="AA353" t="s">
        <v>891</v>
      </c>
      <c r="AB353">
        <f>VLOOKUP('full data'!$A353, Sheet11!$A$2:$AF$799, MATCH('full data'!AB$1, Sheet11!$A$1:$AF$1, 0), FALSE)</f>
        <v>0.19607843137254899</v>
      </c>
      <c r="AC353">
        <f>VLOOKUP('full data'!$A353, Sheet11!$A$2:$AF$799, MATCH('full data'!AC$1, Sheet11!$A$1:$AF$1, 0), FALSE)</f>
        <v>0.22033898305084751</v>
      </c>
      <c r="AD353" t="str">
        <f>VLOOKUP('full data'!$A353, Sheet11!$A$2:$AF$799, MATCH('full data'!AD$1, Sheet11!$A$1:$AF$1, 0), FALSE)</f>
        <v>0</v>
      </c>
      <c r="AE353" t="str">
        <f>VLOOKUP('full data'!$A353, Sheet11!$A$2:$AF$799, MATCH('full data'!AE$1, Sheet11!$A$1:$AF$1, 0), FALSE)</f>
        <v>0</v>
      </c>
      <c r="AF353">
        <f>VLOOKUP('full data'!$A353, Sheet11!$A$2:$AF$799, MATCH('full data'!AF$1, Sheet11!$A$1:$AF$1, 0), FALSE)</f>
        <v>0.4375</v>
      </c>
      <c r="AG353">
        <f>VLOOKUP('full data'!$A353, Sheet11!$A$2:$AF$799, MATCH('full data'!AG$1, Sheet11!$A$1:$AF$1, 0), FALSE)</f>
        <v>0.5</v>
      </c>
      <c r="AH353" s="3">
        <f>VLOOKUP('full data'!$A353, Sheet11!$A$2:$AF$799, MATCH('full data'!AH$1, Sheet11!$A$1:$AF$1, 0), FALSE)</f>
        <v>5.752465485615914E-5</v>
      </c>
      <c r="AI353" s="2">
        <f t="shared" si="5"/>
        <v>0.26110719048883269</v>
      </c>
      <c r="AJ353" s="2">
        <f>AH353/SUMIFS($AH$2:$AH$799, $B$2:$B$799, B353)</f>
        <v>3.9857183897028622E-5</v>
      </c>
      <c r="AK353">
        <f>IF(AJ353=_xlfn.MAXIFS($AJ$2:$AJ$799, $B$2:$B$799, B353, $AA$2:$AA$799, AA353), 1, 0)</f>
        <v>0</v>
      </c>
      <c r="AL353" s="2">
        <f>AJ353-AI353</f>
        <v>-0.26106733330493564</v>
      </c>
      <c r="AM353">
        <f>IF(AK353=AE353, 1, 0)</f>
        <v>0</v>
      </c>
    </row>
    <row r="354" spans="1:39" x14ac:dyDescent="0.45">
      <c r="A354" t="s">
        <v>504</v>
      </c>
      <c r="B354">
        <v>2013</v>
      </c>
      <c r="C354" t="s">
        <v>48</v>
      </c>
      <c r="D354" t="str">
        <f>VLOOKUP(C354, ids!$A$2:$B$37,2,FALSE)</f>
        <v>Carolina Panthers</v>
      </c>
      <c r="E354">
        <f>VLOOKUP('full data'!$A354, Sheet11!$A$2:$AF$799, MATCH('full data'!E$1, Sheet11!$A$1:$AF$1, 0), FALSE)</f>
        <v>16</v>
      </c>
      <c r="F354">
        <f>VLOOKUP('full data'!$A354, Sheet11!$A$2:$AF$799, MATCH('full data'!F$1, Sheet11!$A$1:$AF$1, 0), FALSE)</f>
        <v>2.0703362781260251</v>
      </c>
      <c r="G354">
        <f>VLOOKUP('full data'!$A354, Sheet11!$A$2:$AF$799, MATCH('full data'!G$1, Sheet11!$A$1:$AF$1, 0), FALSE)</f>
        <v>0.49307430073867542</v>
      </c>
      <c r="H354">
        <f>VLOOKUP('full data'!$A354, Sheet11!$A$2:$AF$799, MATCH('full data'!H$1, Sheet11!$A$1:$AF$1, 0), FALSE)</f>
        <v>6.5364936217912879</v>
      </c>
      <c r="I354">
        <f>VLOOKUP('full data'!$A354, Sheet11!$A$2:$AF$799, MATCH('full data'!I$1, Sheet11!$A$1:$AF$1, 0), FALSE)</f>
        <v>41.9375</v>
      </c>
      <c r="J354">
        <f>VLOOKUP('full data'!$A354, Sheet11!$A$2:$AF$799, MATCH('full data'!J$1, Sheet11!$A$1:$AF$1, 0), FALSE)</f>
        <v>0.88888888888888884</v>
      </c>
      <c r="K354">
        <f>VLOOKUP('full data'!$A354, Sheet11!$A$2:$AF$799, MATCH('full data'!K$1, Sheet11!$A$1:$AF$1, 0), FALSE)</f>
        <v>-21</v>
      </c>
      <c r="L354">
        <f>VLOOKUP('full data'!$A354, Sheet11!$A$2:$AF$799, MATCH('full data'!L$1, Sheet11!$A$1:$AF$1, 0), FALSE)</f>
        <v>0.8125</v>
      </c>
      <c r="M354">
        <f>VLOOKUP('full data'!$A354, Sheet11!$A$2:$AF$799, MATCH('full data'!M$1, Sheet11!$A$1:$AF$1, 0), FALSE)</f>
        <v>0.625</v>
      </c>
      <c r="N354">
        <f>VLOOKUP('full data'!$A354, Sheet11!$A$2:$AF$799, MATCH('full data'!N$1, Sheet11!$A$1:$AF$1, 0), FALSE)</f>
        <v>1.25</v>
      </c>
      <c r="O354">
        <f>VLOOKUP('full data'!$A354, Sheet11!$A$2:$AF$799, MATCH('full data'!O$1, Sheet11!$A$1:$AF$1, 0), FALSE)</f>
        <v>25.5625</v>
      </c>
      <c r="P354">
        <f>VLOOKUP('full data'!$A354, Sheet11!$A$2:$AF$799, MATCH('full data'!P$1, Sheet11!$A$1:$AF$1, 0), FALSE)</f>
        <v>0.9375</v>
      </c>
      <c r="Q354">
        <f>VLOOKUP('full data'!$A354, Sheet11!$A$2:$AF$799, MATCH('full data'!Q$1, Sheet11!$A$1:$AF$1, 0), FALSE)</f>
        <v>1.875</v>
      </c>
      <c r="R354">
        <f>VLOOKUP('full data'!$A354, Sheet11!$A$2:$AF$799, MATCH('full data'!R$1, Sheet11!$A$1:$AF$1, 0), FALSE)</f>
        <v>12</v>
      </c>
      <c r="S354">
        <f>VLOOKUP('full data'!$A354, Sheet11!$A$2:$AF$799, MATCH('full data'!S$1, Sheet11!$A$1:$AF$1, 0), FALSE)</f>
        <v>4</v>
      </c>
      <c r="T354">
        <f>VLOOKUP('full data'!$A354, Sheet11!$A$2:$AF$799, MATCH('full data'!T$1, Sheet11!$A$1:$AF$1, 0), FALSE)</f>
        <v>0</v>
      </c>
      <c r="U354">
        <f>VLOOKUP('full data'!$A354, Sheet11!$A$2:$AF$799, MATCH('full data'!U$1, Sheet11!$A$1:$AF$1, 0), FALSE)</f>
        <v>0.75</v>
      </c>
      <c r="V354">
        <f>VLOOKUP('full data'!$A354, Sheet11!$A$2:$AF$799, MATCH('full data'!V$1, Sheet11!$A$1:$AF$1, 0), FALSE)</f>
        <v>0.45052083333333331</v>
      </c>
      <c r="W354">
        <f>VLOOKUP('full data'!$A354, Sheet11!$A$2:$AF$799, MATCH('full data'!W$1, Sheet11!$A$1:$AF$1, 0), FALSE)</f>
        <v>0.494140625</v>
      </c>
      <c r="X354" t="str">
        <f>VLOOKUP('full data'!$A354, Sheet11!$A$2:$AF$799, MATCH('full data'!X$1, Sheet11!$A$1:$AF$1, 0), FALSE)</f>
        <v>2</v>
      </c>
      <c r="Y354">
        <f>VLOOKUP('full data'!$A354, Sheet11!$A$2:$AF$799, MATCH('full data'!Y$1, Sheet11!$A$1:$AF$1, 0), FALSE)</f>
        <v>1</v>
      </c>
      <c r="Z354" t="str">
        <f>VLOOKUP('full data'!$A354, Sheet11!$A$2:$AF$799, MATCH('full data'!Z$1, Sheet11!$A$1:$AF$1, 0), FALSE)</f>
        <v>NFC South</v>
      </c>
      <c r="AA354" t="s">
        <v>892</v>
      </c>
      <c r="AB354">
        <f>VLOOKUP('full data'!$A354, Sheet11!$A$2:$AF$799, MATCH('full data'!AB$1, Sheet11!$A$1:$AF$1, 0), FALSE)</f>
        <v>0.29166666666666669</v>
      </c>
      <c r="AC354">
        <f>VLOOKUP('full data'!$A354, Sheet11!$A$2:$AF$799, MATCH('full data'!AC$1, Sheet11!$A$1:$AF$1, 0), FALSE)</f>
        <v>0.29090909090909089</v>
      </c>
      <c r="AD354" t="str">
        <f>VLOOKUP('full data'!$A354, Sheet11!$A$2:$AF$799, MATCH('full data'!AD$1, Sheet11!$A$1:$AF$1, 0), FALSE)</f>
        <v>0</v>
      </c>
      <c r="AE354" t="str">
        <f>VLOOKUP('full data'!$A354, Sheet11!$A$2:$AF$799, MATCH('full data'!AE$1, Sheet11!$A$1:$AF$1, 0), FALSE)</f>
        <v>0</v>
      </c>
      <c r="AF354">
        <f>VLOOKUP('full data'!$A354, Sheet11!$A$2:$AF$799, MATCH('full data'!AF$1, Sheet11!$A$1:$AF$1, 0), FALSE)</f>
        <v>0.125</v>
      </c>
      <c r="AG354">
        <f>VLOOKUP('full data'!$A354, Sheet11!$A$2:$AF$799, MATCH('full data'!AG$1, Sheet11!$A$1:$AF$1, 0), FALSE)</f>
        <v>0.5</v>
      </c>
      <c r="AH354" s="3">
        <f>VLOOKUP('full data'!$A354, Sheet11!$A$2:$AF$799, MATCH('full data'!AH$1, Sheet11!$A$1:$AF$1, 0), FALSE)</f>
        <v>0.59228688009018116</v>
      </c>
      <c r="AI354" s="2">
        <f t="shared" si="5"/>
        <v>0.59228688009018116</v>
      </c>
      <c r="AJ354" s="2">
        <f>AH354/SUMIFS($AH$2:$AH$799, $B$2:$B$799, B354)</f>
        <v>0.21899117191354073</v>
      </c>
      <c r="AK354">
        <f>IF(AJ354=_xlfn.MAXIFS($AJ$2:$AJ$799, $B$2:$B$799, B354, $AA$2:$AA$799, AA354), 1, 0)</f>
        <v>1</v>
      </c>
      <c r="AL354" s="2">
        <f>AJ354-AI354</f>
        <v>-0.37329570817664043</v>
      </c>
      <c r="AM354">
        <f>IF(AK354=AE354, 1, 0)</f>
        <v>0</v>
      </c>
    </row>
    <row r="355" spans="1:39" hidden="1" x14ac:dyDescent="0.45">
      <c r="A355" t="s">
        <v>527</v>
      </c>
      <c r="B355">
        <v>2013</v>
      </c>
      <c r="C355" t="s">
        <v>98</v>
      </c>
      <c r="D355" t="str">
        <f>VLOOKUP(C355, ids!$A$2:$B$37,2,FALSE)</f>
        <v>Seattle Seahawks</v>
      </c>
      <c r="E355">
        <f>VLOOKUP('full data'!$A355, Sheet11!$A$2:$AF$799, MATCH('full data'!E$1, Sheet11!$A$1:$AF$1, 0), FALSE)</f>
        <v>16</v>
      </c>
      <c r="F355">
        <f>VLOOKUP('full data'!$A355, Sheet11!$A$2:$AF$799, MATCH('full data'!F$1, Sheet11!$A$1:$AF$1, 0), FALSE)</f>
        <v>4.979185986694981</v>
      </c>
      <c r="G355">
        <f>VLOOKUP('full data'!$A355, Sheet11!$A$2:$AF$799, MATCH('full data'!G$1, Sheet11!$A$1:$AF$1, 0), FALSE)</f>
        <v>-2.0790173744849612</v>
      </c>
      <c r="H355">
        <f>VLOOKUP('full data'!$A355, Sheet11!$A$2:$AF$799, MATCH('full data'!H$1, Sheet11!$A$1:$AF$1, 0), FALSE)</f>
        <v>10.02588436098546</v>
      </c>
      <c r="I355">
        <f>VLOOKUP('full data'!$A355, Sheet11!$A$2:$AF$799, MATCH('full data'!I$1, Sheet11!$A$1:$AF$1, 0), FALSE)</f>
        <v>73.9375</v>
      </c>
      <c r="J355">
        <f>VLOOKUP('full data'!$A355, Sheet11!$A$2:$AF$799, MATCH('full data'!J$1, Sheet11!$A$1:$AF$1, 0), FALSE)</f>
        <v>0.94285714285714284</v>
      </c>
      <c r="K355">
        <f>VLOOKUP('full data'!$A355, Sheet11!$A$2:$AF$799, MATCH('full data'!K$1, Sheet11!$A$1:$AF$1, 0), FALSE)</f>
        <v>-17</v>
      </c>
      <c r="L355">
        <f>VLOOKUP('full data'!$A355, Sheet11!$A$2:$AF$799, MATCH('full data'!L$1, Sheet11!$A$1:$AF$1, 0), FALSE)</f>
        <v>0.5625</v>
      </c>
      <c r="M355">
        <f>VLOOKUP('full data'!$A355, Sheet11!$A$2:$AF$799, MATCH('full data'!M$1, Sheet11!$A$1:$AF$1, 0), FALSE)</f>
        <v>0.6875</v>
      </c>
      <c r="N355">
        <f>VLOOKUP('full data'!$A355, Sheet11!$A$2:$AF$799, MATCH('full data'!N$1, Sheet11!$A$1:$AF$1, 0), FALSE)</f>
        <v>1.75</v>
      </c>
      <c r="O355">
        <f>VLOOKUP('full data'!$A355, Sheet11!$A$2:$AF$799, MATCH('full data'!O$1, Sheet11!$A$1:$AF$1, 0), FALSE)</f>
        <v>18.5625</v>
      </c>
      <c r="P355">
        <f>VLOOKUP('full data'!$A355, Sheet11!$A$2:$AF$799, MATCH('full data'!P$1, Sheet11!$A$1:$AF$1, 0), FALSE)</f>
        <v>1</v>
      </c>
      <c r="Q355">
        <f>VLOOKUP('full data'!$A355, Sheet11!$A$2:$AF$799, MATCH('full data'!Q$1, Sheet11!$A$1:$AF$1, 0), FALSE)</f>
        <v>2.4375</v>
      </c>
      <c r="R355">
        <f>VLOOKUP('full data'!$A355, Sheet11!$A$2:$AF$799, MATCH('full data'!R$1, Sheet11!$A$1:$AF$1, 0), FALSE)</f>
        <v>13</v>
      </c>
      <c r="S355">
        <f>VLOOKUP('full data'!$A355, Sheet11!$A$2:$AF$799, MATCH('full data'!S$1, Sheet11!$A$1:$AF$1, 0), FALSE)</f>
        <v>3</v>
      </c>
      <c r="T355">
        <f>VLOOKUP('full data'!$A355, Sheet11!$A$2:$AF$799, MATCH('full data'!T$1, Sheet11!$A$1:$AF$1, 0), FALSE)</f>
        <v>0</v>
      </c>
      <c r="U355">
        <f>VLOOKUP('full data'!$A355, Sheet11!$A$2:$AF$799, MATCH('full data'!U$1, Sheet11!$A$1:$AF$1, 0), FALSE)</f>
        <v>0.8125</v>
      </c>
      <c r="V355">
        <f>VLOOKUP('full data'!$A355, Sheet11!$A$2:$AF$799, MATCH('full data'!V$1, Sheet11!$A$1:$AF$1, 0), FALSE)</f>
        <v>0.44471153846153838</v>
      </c>
      <c r="W355">
        <f>VLOOKUP('full data'!$A355, Sheet11!$A$2:$AF$799, MATCH('full data'!W$1, Sheet11!$A$1:$AF$1, 0), FALSE)</f>
        <v>0.490234375</v>
      </c>
      <c r="X355" t="str">
        <f>VLOOKUP('full data'!$A355, Sheet11!$A$2:$AF$799, MATCH('full data'!X$1, Sheet11!$A$1:$AF$1, 0), FALSE)</f>
        <v>1</v>
      </c>
      <c r="Y355">
        <f>VLOOKUP('full data'!$A355, Sheet11!$A$2:$AF$799, MATCH('full data'!Y$1, Sheet11!$A$1:$AF$1, 0), FALSE)</f>
        <v>1</v>
      </c>
      <c r="Z355" t="str">
        <f>VLOOKUP('full data'!$A355, Sheet11!$A$2:$AF$799, MATCH('full data'!Z$1, Sheet11!$A$1:$AF$1, 0), FALSE)</f>
        <v>NFC West</v>
      </c>
      <c r="AA355" t="s">
        <v>892</v>
      </c>
      <c r="AB355">
        <f>VLOOKUP('full data'!$A355, Sheet11!$A$2:$AF$799, MATCH('full data'!AB$1, Sheet11!$A$1:$AF$1, 0), FALSE)</f>
        <v>0.25806451612903231</v>
      </c>
      <c r="AC355">
        <f>VLOOKUP('full data'!$A355, Sheet11!$A$2:$AF$799, MATCH('full data'!AC$1, Sheet11!$A$1:$AF$1, 0), FALSE)</f>
        <v>0.1759259259259259</v>
      </c>
      <c r="AD355" t="str">
        <f>VLOOKUP('full data'!$A355, Sheet11!$A$2:$AF$799, MATCH('full data'!AD$1, Sheet11!$A$1:$AF$1, 0), FALSE)</f>
        <v>1</v>
      </c>
      <c r="AE355" t="str">
        <f>VLOOKUP('full data'!$A355, Sheet11!$A$2:$AF$799, MATCH('full data'!AE$1, Sheet11!$A$1:$AF$1, 0), FALSE)</f>
        <v>1</v>
      </c>
      <c r="AF355">
        <f>VLOOKUP('full data'!$A355, Sheet11!$A$2:$AF$799, MATCH('full data'!AF$1, Sheet11!$A$1:$AF$1, 0), FALSE)</f>
        <v>0.4375</v>
      </c>
      <c r="AG355">
        <f>VLOOKUP('full data'!$A355, Sheet11!$A$2:$AF$799, MATCH('full data'!AG$1, Sheet11!$A$1:$AF$1, 0), FALSE)</f>
        <v>9.5</v>
      </c>
      <c r="AH355" s="3">
        <f>VLOOKUP('full data'!$A355, Sheet11!$A$2:$AF$799, MATCH('full data'!AH$1, Sheet11!$A$1:$AF$1, 0), FALSE)</f>
        <v>0.54845975402884273</v>
      </c>
      <c r="AI355" s="2">
        <f t="shared" si="5"/>
        <v>0.59228688009018116</v>
      </c>
      <c r="AJ355" s="2">
        <f>AH355/SUMIFS($AH$2:$AH$799, $B$2:$B$799, B355)</f>
        <v>0.20278660277583901</v>
      </c>
      <c r="AK355">
        <f>IF(AJ355=_xlfn.MAXIFS($AJ$2:$AJ$799, $B$2:$B$799, B355, $AA$2:$AA$799, AA355), 1, 0)</f>
        <v>0</v>
      </c>
      <c r="AL355" s="2">
        <f>AJ355-AI355</f>
        <v>-0.38950027731434211</v>
      </c>
      <c r="AM355">
        <f>IF(AK355=AE355, 1, 0)</f>
        <v>0</v>
      </c>
    </row>
    <row r="356" spans="1:39" x14ac:dyDescent="0.45">
      <c r="A356" t="s">
        <v>509</v>
      </c>
      <c r="B356">
        <v>2013</v>
      </c>
      <c r="C356" t="s">
        <v>60</v>
      </c>
      <c r="D356" t="str">
        <f>VLOOKUP(C356, ids!$A$2:$B$37,2,FALSE)</f>
        <v>Denver Broncos</v>
      </c>
      <c r="E356">
        <f>VLOOKUP('full data'!$A356, Sheet11!$A$2:$AF$799, MATCH('full data'!E$1, Sheet11!$A$1:$AF$1, 0), FALSE)</f>
        <v>16</v>
      </c>
      <c r="F356">
        <f>VLOOKUP('full data'!$A356, Sheet11!$A$2:$AF$799, MATCH('full data'!F$1, Sheet11!$A$1:$AF$1, 0), FALSE)</f>
        <v>16.09399782413907</v>
      </c>
      <c r="G356">
        <f>VLOOKUP('full data'!$A356, Sheet11!$A$2:$AF$799, MATCH('full data'!G$1, Sheet11!$A$1:$AF$1, 0), FALSE)</f>
        <v>-1.42949613820136</v>
      </c>
      <c r="H356">
        <f>VLOOKUP('full data'!$A356, Sheet11!$A$2:$AF$799, MATCH('full data'!H$1, Sheet11!$A$1:$AF$1, 0), FALSE)</f>
        <v>18.25071945737082</v>
      </c>
      <c r="I356">
        <f>VLOOKUP('full data'!$A356, Sheet11!$A$2:$AF$799, MATCH('full data'!I$1, Sheet11!$A$1:$AF$1, 0), FALSE)</f>
        <v>62.5</v>
      </c>
      <c r="J356">
        <f>VLOOKUP('full data'!$A356, Sheet11!$A$2:$AF$799, MATCH('full data'!J$1, Sheet11!$A$1:$AF$1, 0), FALSE)</f>
        <v>0.96153846153846156</v>
      </c>
      <c r="K356">
        <f>VLOOKUP('full data'!$A356, Sheet11!$A$2:$AF$799, MATCH('full data'!K$1, Sheet11!$A$1:$AF$1, 0), FALSE)</f>
        <v>-8</v>
      </c>
      <c r="L356">
        <f>VLOOKUP('full data'!$A356, Sheet11!$A$2:$AF$799, MATCH('full data'!L$1, Sheet11!$A$1:$AF$1, 0), FALSE)</f>
        <v>0.625</v>
      </c>
      <c r="M356">
        <f>VLOOKUP('full data'!$A356, Sheet11!$A$2:$AF$799, MATCH('full data'!M$1, Sheet11!$A$1:$AF$1, 0), FALSE)</f>
        <v>0.5625</v>
      </c>
      <c r="N356">
        <f>VLOOKUP('full data'!$A356, Sheet11!$A$2:$AF$799, MATCH('full data'!N$1, Sheet11!$A$1:$AF$1, 0), FALSE)</f>
        <v>1.0625</v>
      </c>
      <c r="O356">
        <f>VLOOKUP('full data'!$A356, Sheet11!$A$2:$AF$799, MATCH('full data'!O$1, Sheet11!$A$1:$AF$1, 0), FALSE)</f>
        <v>18.125</v>
      </c>
      <c r="P356">
        <f>VLOOKUP('full data'!$A356, Sheet11!$A$2:$AF$799, MATCH('full data'!P$1, Sheet11!$A$1:$AF$1, 0), FALSE)</f>
        <v>1.1875</v>
      </c>
      <c r="Q356">
        <f>VLOOKUP('full data'!$A356, Sheet11!$A$2:$AF$799, MATCH('full data'!Q$1, Sheet11!$A$1:$AF$1, 0), FALSE)</f>
        <v>1.625</v>
      </c>
      <c r="R356">
        <f>VLOOKUP('full data'!$A356, Sheet11!$A$2:$AF$799, MATCH('full data'!R$1, Sheet11!$A$1:$AF$1, 0), FALSE)</f>
        <v>13</v>
      </c>
      <c r="S356">
        <f>VLOOKUP('full data'!$A356, Sheet11!$A$2:$AF$799, MATCH('full data'!S$1, Sheet11!$A$1:$AF$1, 0), FALSE)</f>
        <v>3</v>
      </c>
      <c r="T356">
        <f>VLOOKUP('full data'!$A356, Sheet11!$A$2:$AF$799, MATCH('full data'!T$1, Sheet11!$A$1:$AF$1, 0), FALSE)</f>
        <v>0</v>
      </c>
      <c r="U356">
        <f>VLOOKUP('full data'!$A356, Sheet11!$A$2:$AF$799, MATCH('full data'!U$1, Sheet11!$A$1:$AF$1, 0), FALSE)</f>
        <v>0.8125</v>
      </c>
      <c r="V356">
        <f>VLOOKUP('full data'!$A356, Sheet11!$A$2:$AF$799, MATCH('full data'!V$1, Sheet11!$A$1:$AF$1, 0), FALSE)</f>
        <v>0.42307692307692307</v>
      </c>
      <c r="W356">
        <f>VLOOKUP('full data'!$A356, Sheet11!$A$2:$AF$799, MATCH('full data'!W$1, Sheet11!$A$1:$AF$1, 0), FALSE)</f>
        <v>0.46875</v>
      </c>
      <c r="X356" t="str">
        <f>VLOOKUP('full data'!$A356, Sheet11!$A$2:$AF$799, MATCH('full data'!X$1, Sheet11!$A$1:$AF$1, 0), FALSE)</f>
        <v>1</v>
      </c>
      <c r="Y356">
        <f>VLOOKUP('full data'!$A356, Sheet11!$A$2:$AF$799, MATCH('full data'!Y$1, Sheet11!$A$1:$AF$1, 0), FALSE)</f>
        <v>1</v>
      </c>
      <c r="Z356" t="str">
        <f>VLOOKUP('full data'!$A356, Sheet11!$A$2:$AF$799, MATCH('full data'!Z$1, Sheet11!$A$1:$AF$1, 0), FALSE)</f>
        <v>AFC West</v>
      </c>
      <c r="AA356" t="s">
        <v>891</v>
      </c>
      <c r="AB356">
        <f>VLOOKUP('full data'!$A356, Sheet11!$A$2:$AF$799, MATCH('full data'!AB$1, Sheet11!$A$1:$AF$1, 0), FALSE)</f>
        <v>0.29838709677419362</v>
      </c>
      <c r="AC356">
        <f>VLOOKUP('full data'!$A356, Sheet11!$A$2:$AF$799, MATCH('full data'!AC$1, Sheet11!$A$1:$AF$1, 0), FALSE)</f>
        <v>0.26373626373626369</v>
      </c>
      <c r="AD356" t="str">
        <f>VLOOKUP('full data'!$A356, Sheet11!$A$2:$AF$799, MATCH('full data'!AD$1, Sheet11!$A$1:$AF$1, 0), FALSE)</f>
        <v>0</v>
      </c>
      <c r="AE356" t="str">
        <f>VLOOKUP('full data'!$A356, Sheet11!$A$2:$AF$799, MATCH('full data'!AE$1, Sheet11!$A$1:$AF$1, 0), FALSE)</f>
        <v>1</v>
      </c>
      <c r="AF356">
        <f>VLOOKUP('full data'!$A356, Sheet11!$A$2:$AF$799, MATCH('full data'!AF$1, Sheet11!$A$1:$AF$1, 0), FALSE)</f>
        <v>0.5625</v>
      </c>
      <c r="AG356">
        <f>VLOOKUP('full data'!$A356, Sheet11!$A$2:$AF$799, MATCH('full data'!AG$1, Sheet11!$A$1:$AF$1, 0), FALSE)</f>
        <v>9.5</v>
      </c>
      <c r="AH356" s="3">
        <f>VLOOKUP('full data'!$A356, Sheet11!$A$2:$AF$799, MATCH('full data'!AH$1, Sheet11!$A$1:$AF$1, 0), FALSE)</f>
        <v>0.44795982702796028</v>
      </c>
      <c r="AI356" s="2">
        <f t="shared" si="5"/>
        <v>0.44795982702796028</v>
      </c>
      <c r="AJ356" s="2">
        <f>AH356/SUMIFS($AH$2:$AH$799, $B$2:$B$799, B356)</f>
        <v>0.16562792590662062</v>
      </c>
      <c r="AK356">
        <f>IF(AJ356=_xlfn.MAXIFS($AJ$2:$AJ$799, $B$2:$B$799, B356, $AA$2:$AA$799, AA356), 1, 0)</f>
        <v>1</v>
      </c>
      <c r="AL356" s="2">
        <f>AJ356-AI356</f>
        <v>-0.28233190112133966</v>
      </c>
      <c r="AM356">
        <f>IF(AK356=AE356, 1, 0)</f>
        <v>0</v>
      </c>
    </row>
    <row r="357" spans="1:39" hidden="1" x14ac:dyDescent="0.45">
      <c r="A357" t="s">
        <v>521</v>
      </c>
      <c r="B357">
        <v>2013</v>
      </c>
      <c r="C357" t="s">
        <v>81</v>
      </c>
      <c r="D357" t="str">
        <f>VLOOKUP(C357, ids!$A$2:$B$37,2,FALSE)</f>
        <v>New England Patriots</v>
      </c>
      <c r="E357">
        <f>VLOOKUP('full data'!$A357, Sheet11!$A$2:$AF$799, MATCH('full data'!E$1, Sheet11!$A$1:$AF$1, 0), FALSE)</f>
        <v>16</v>
      </c>
      <c r="F357">
        <f>VLOOKUP('full data'!$A357, Sheet11!$A$2:$AF$799, MATCH('full data'!F$1, Sheet11!$A$1:$AF$1, 0), FALSE)</f>
        <v>4.4686489181448161</v>
      </c>
      <c r="G357">
        <f>VLOOKUP('full data'!$A357, Sheet11!$A$2:$AF$799, MATCH('full data'!G$1, Sheet11!$A$1:$AF$1, 0), FALSE)</f>
        <v>-1.717832231676313</v>
      </c>
      <c r="H357">
        <f>VLOOKUP('full data'!$A357, Sheet11!$A$2:$AF$799, MATCH('full data'!H$1, Sheet11!$A$1:$AF$1, 0), FALSE)</f>
        <v>8.9668741542347394</v>
      </c>
      <c r="I357">
        <f>VLOOKUP('full data'!$A357, Sheet11!$A$2:$AF$799, MATCH('full data'!I$1, Sheet11!$A$1:$AF$1, 0), FALSE)</f>
        <v>39.0625</v>
      </c>
      <c r="J357">
        <f>VLOOKUP('full data'!$A357, Sheet11!$A$2:$AF$799, MATCH('full data'!J$1, Sheet11!$A$1:$AF$1, 0), FALSE)</f>
        <v>0.92682926829268297</v>
      </c>
      <c r="K357">
        <f>VLOOKUP('full data'!$A357, Sheet11!$A$2:$AF$799, MATCH('full data'!K$1, Sheet11!$A$1:$AF$1, 0), FALSE)</f>
        <v>-16</v>
      </c>
      <c r="L357">
        <f>VLOOKUP('full data'!$A357, Sheet11!$A$2:$AF$799, MATCH('full data'!L$1, Sheet11!$A$1:$AF$1, 0), FALSE)</f>
        <v>0.6875</v>
      </c>
      <c r="M357">
        <f>VLOOKUP('full data'!$A357, Sheet11!$A$2:$AF$799, MATCH('full data'!M$1, Sheet11!$A$1:$AF$1, 0), FALSE)</f>
        <v>0.75</v>
      </c>
      <c r="N357">
        <f>VLOOKUP('full data'!$A357, Sheet11!$A$2:$AF$799, MATCH('full data'!N$1, Sheet11!$A$1:$AF$1, 0), FALSE)</f>
        <v>1.0625</v>
      </c>
      <c r="O357">
        <f>VLOOKUP('full data'!$A357, Sheet11!$A$2:$AF$799, MATCH('full data'!O$1, Sheet11!$A$1:$AF$1, 0), FALSE)</f>
        <v>19.0625</v>
      </c>
      <c r="P357">
        <f>VLOOKUP('full data'!$A357, Sheet11!$A$2:$AF$799, MATCH('full data'!P$1, Sheet11!$A$1:$AF$1, 0), FALSE)</f>
        <v>1.1875</v>
      </c>
      <c r="Q357">
        <f>VLOOKUP('full data'!$A357, Sheet11!$A$2:$AF$799, MATCH('full data'!Q$1, Sheet11!$A$1:$AF$1, 0), FALSE)</f>
        <v>1.8125</v>
      </c>
      <c r="R357">
        <f>VLOOKUP('full data'!$A357, Sheet11!$A$2:$AF$799, MATCH('full data'!R$1, Sheet11!$A$1:$AF$1, 0), FALSE)</f>
        <v>12</v>
      </c>
      <c r="S357">
        <f>VLOOKUP('full data'!$A357, Sheet11!$A$2:$AF$799, MATCH('full data'!S$1, Sheet11!$A$1:$AF$1, 0), FALSE)</f>
        <v>4</v>
      </c>
      <c r="T357">
        <f>VLOOKUP('full data'!$A357, Sheet11!$A$2:$AF$799, MATCH('full data'!T$1, Sheet11!$A$1:$AF$1, 0), FALSE)</f>
        <v>0</v>
      </c>
      <c r="U357">
        <f>VLOOKUP('full data'!$A357, Sheet11!$A$2:$AF$799, MATCH('full data'!U$1, Sheet11!$A$1:$AF$1, 0), FALSE)</f>
        <v>0.75</v>
      </c>
      <c r="V357">
        <f>VLOOKUP('full data'!$A357, Sheet11!$A$2:$AF$799, MATCH('full data'!V$1, Sheet11!$A$1:$AF$1, 0), FALSE)</f>
        <v>0.42708333333333331</v>
      </c>
      <c r="W357">
        <f>VLOOKUP('full data'!$A357, Sheet11!$A$2:$AF$799, MATCH('full data'!W$1, Sheet11!$A$1:$AF$1, 0), FALSE)</f>
        <v>0.47265625</v>
      </c>
      <c r="X357" t="str">
        <f>VLOOKUP('full data'!$A357, Sheet11!$A$2:$AF$799, MATCH('full data'!X$1, Sheet11!$A$1:$AF$1, 0), FALSE)</f>
        <v>2</v>
      </c>
      <c r="Y357">
        <f>VLOOKUP('full data'!$A357, Sheet11!$A$2:$AF$799, MATCH('full data'!Y$1, Sheet11!$A$1:$AF$1, 0), FALSE)</f>
        <v>1</v>
      </c>
      <c r="Z357" t="str">
        <f>VLOOKUP('full data'!$A357, Sheet11!$A$2:$AF$799, MATCH('full data'!Z$1, Sheet11!$A$1:$AF$1, 0), FALSE)</f>
        <v>AFC East</v>
      </c>
      <c r="AA357" t="s">
        <v>891</v>
      </c>
      <c r="AB357">
        <f>VLOOKUP('full data'!$A357, Sheet11!$A$2:$AF$799, MATCH('full data'!AB$1, Sheet11!$A$1:$AF$1, 0), FALSE)</f>
        <v>0.23478260869565221</v>
      </c>
      <c r="AC357">
        <f>VLOOKUP('full data'!$A357, Sheet11!$A$2:$AF$799, MATCH('full data'!AC$1, Sheet11!$A$1:$AF$1, 0), FALSE)</f>
        <v>0.2</v>
      </c>
      <c r="AD357" t="str">
        <f>VLOOKUP('full data'!$A357, Sheet11!$A$2:$AF$799, MATCH('full data'!AD$1, Sheet11!$A$1:$AF$1, 0), FALSE)</f>
        <v>0</v>
      </c>
      <c r="AE357" t="str">
        <f>VLOOKUP('full data'!$A357, Sheet11!$A$2:$AF$799, MATCH('full data'!AE$1, Sheet11!$A$1:$AF$1, 0), FALSE)</f>
        <v>0</v>
      </c>
      <c r="AF357">
        <f>VLOOKUP('full data'!$A357, Sheet11!$A$2:$AF$799, MATCH('full data'!AF$1, Sheet11!$A$1:$AF$1, 0), FALSE)</f>
        <v>0.5</v>
      </c>
      <c r="AG357">
        <f>VLOOKUP('full data'!$A357, Sheet11!$A$2:$AF$799, MATCH('full data'!AG$1, Sheet11!$A$1:$AF$1, 0), FALSE)</f>
        <v>0.5</v>
      </c>
      <c r="AH357" s="3">
        <f>VLOOKUP('full data'!$A357, Sheet11!$A$2:$AF$799, MATCH('full data'!AH$1, Sheet11!$A$1:$AF$1, 0), FALSE)</f>
        <v>0.2981255161849633</v>
      </c>
      <c r="AI357" s="2">
        <f t="shared" si="5"/>
        <v>0.44795982702796028</v>
      </c>
      <c r="AJ357" s="2">
        <f>AH357/SUMIFS($AH$2:$AH$799, $B$2:$B$799, B357)</f>
        <v>0.11022843551208468</v>
      </c>
      <c r="AK357">
        <f>IF(AJ357=_xlfn.MAXIFS($AJ$2:$AJ$799, $B$2:$B$799, B357, $AA$2:$AA$799, AA357), 1, 0)</f>
        <v>0</v>
      </c>
      <c r="AL357" s="2">
        <f>AJ357-AI357</f>
        <v>-0.33773139151587561</v>
      </c>
      <c r="AM357">
        <f>IF(AK357=AE357, 1, 0)</f>
        <v>0</v>
      </c>
    </row>
    <row r="358" spans="1:39" hidden="1" x14ac:dyDescent="0.45">
      <c r="A358" t="s">
        <v>528</v>
      </c>
      <c r="B358">
        <v>2013</v>
      </c>
      <c r="C358" t="s">
        <v>100</v>
      </c>
      <c r="D358" t="str">
        <f>VLOOKUP(C358, ids!$A$2:$B$37,2,FALSE)</f>
        <v>San Francisco 49ers</v>
      </c>
      <c r="E358">
        <f>VLOOKUP('full data'!$A358, Sheet11!$A$2:$AF$799, MATCH('full data'!E$1, Sheet11!$A$1:$AF$1, 0), FALSE)</f>
        <v>16</v>
      </c>
      <c r="F358">
        <f>VLOOKUP('full data'!$A358, Sheet11!$A$2:$AF$799, MATCH('full data'!F$1, Sheet11!$A$1:$AF$1, 0), FALSE)</f>
        <v>3.652536877398314</v>
      </c>
      <c r="G358">
        <f>VLOOKUP('full data'!$A358, Sheet11!$A$2:$AF$799, MATCH('full data'!G$1, Sheet11!$A$1:$AF$1, 0), FALSE)</f>
        <v>-2.3424982192328798</v>
      </c>
      <c r="H358">
        <f>VLOOKUP('full data'!$A358, Sheet11!$A$2:$AF$799, MATCH('full data'!H$1, Sheet11!$A$1:$AF$1, 0), FALSE)</f>
        <v>7.4676778706493003</v>
      </c>
      <c r="I358">
        <f>VLOOKUP('full data'!$A358, Sheet11!$A$2:$AF$799, MATCH('full data'!I$1, Sheet11!$A$1:$AF$1, 0), FALSE)</f>
        <v>52.8125</v>
      </c>
      <c r="J358">
        <f>VLOOKUP('full data'!$A358, Sheet11!$A$2:$AF$799, MATCH('full data'!J$1, Sheet11!$A$1:$AF$1, 0), FALSE)</f>
        <v>0.88888888888888884</v>
      </c>
      <c r="K358">
        <f>VLOOKUP('full data'!$A358, Sheet11!$A$2:$AF$799, MATCH('full data'!K$1, Sheet11!$A$1:$AF$1, 0), FALSE)</f>
        <v>-14.4375</v>
      </c>
      <c r="L358">
        <f>VLOOKUP('full data'!$A358, Sheet11!$A$2:$AF$799, MATCH('full data'!L$1, Sheet11!$A$1:$AF$1, 0), FALSE)</f>
        <v>0.5</v>
      </c>
      <c r="M358">
        <f>VLOOKUP('full data'!$A358, Sheet11!$A$2:$AF$799, MATCH('full data'!M$1, Sheet11!$A$1:$AF$1, 0), FALSE)</f>
        <v>0.6875</v>
      </c>
      <c r="N358">
        <f>VLOOKUP('full data'!$A358, Sheet11!$A$2:$AF$799, MATCH('full data'!N$1, Sheet11!$A$1:$AF$1, 0), FALSE)</f>
        <v>1.125</v>
      </c>
      <c r="O358">
        <f>VLOOKUP('full data'!$A358, Sheet11!$A$2:$AF$799, MATCH('full data'!O$1, Sheet11!$A$1:$AF$1, 0), FALSE)</f>
        <v>17.6875</v>
      </c>
      <c r="P358">
        <f>VLOOKUP('full data'!$A358, Sheet11!$A$2:$AF$799, MATCH('full data'!P$1, Sheet11!$A$1:$AF$1, 0), FALSE)</f>
        <v>1</v>
      </c>
      <c r="Q358">
        <f>VLOOKUP('full data'!$A358, Sheet11!$A$2:$AF$799, MATCH('full data'!Q$1, Sheet11!$A$1:$AF$1, 0), FALSE)</f>
        <v>1.8125</v>
      </c>
      <c r="R358">
        <f>VLOOKUP('full data'!$A358, Sheet11!$A$2:$AF$799, MATCH('full data'!R$1, Sheet11!$A$1:$AF$1, 0), FALSE)</f>
        <v>12</v>
      </c>
      <c r="S358">
        <f>VLOOKUP('full data'!$A358, Sheet11!$A$2:$AF$799, MATCH('full data'!S$1, Sheet11!$A$1:$AF$1, 0), FALSE)</f>
        <v>4</v>
      </c>
      <c r="T358">
        <f>VLOOKUP('full data'!$A358, Sheet11!$A$2:$AF$799, MATCH('full data'!T$1, Sheet11!$A$1:$AF$1, 0), FALSE)</f>
        <v>0</v>
      </c>
      <c r="U358">
        <f>VLOOKUP('full data'!$A358, Sheet11!$A$2:$AF$799, MATCH('full data'!U$1, Sheet11!$A$1:$AF$1, 0), FALSE)</f>
        <v>0.75</v>
      </c>
      <c r="V358">
        <f>VLOOKUP('full data'!$A358, Sheet11!$A$2:$AF$799, MATCH('full data'!V$1, Sheet11!$A$1:$AF$1, 0), FALSE)</f>
        <v>0.4140625</v>
      </c>
      <c r="W358">
        <f>VLOOKUP('full data'!$A358, Sheet11!$A$2:$AF$799, MATCH('full data'!W$1, Sheet11!$A$1:$AF$1, 0), FALSE)</f>
        <v>0.494140625</v>
      </c>
      <c r="X358" t="str">
        <f>VLOOKUP('full data'!$A358, Sheet11!$A$2:$AF$799, MATCH('full data'!X$1, Sheet11!$A$1:$AF$1, 0), FALSE)</f>
        <v>5</v>
      </c>
      <c r="Y358">
        <f>VLOOKUP('full data'!$A358, Sheet11!$A$2:$AF$799, MATCH('full data'!Y$1, Sheet11!$A$1:$AF$1, 0), FALSE)</f>
        <v>2</v>
      </c>
      <c r="Z358" t="str">
        <f>VLOOKUP('full data'!$A358, Sheet11!$A$2:$AF$799, MATCH('full data'!Z$1, Sheet11!$A$1:$AF$1, 0), FALSE)</f>
        <v>NFC West</v>
      </c>
      <c r="AA358" t="s">
        <v>892</v>
      </c>
      <c r="AB358">
        <f>VLOOKUP('full data'!$A358, Sheet11!$A$2:$AF$799, MATCH('full data'!AB$1, Sheet11!$A$1:$AF$1, 0), FALSE)</f>
        <v>0.20149253731343281</v>
      </c>
      <c r="AC358">
        <f>VLOOKUP('full data'!$A358, Sheet11!$A$2:$AF$799, MATCH('full data'!AC$1, Sheet11!$A$1:$AF$1, 0), FALSE)</f>
        <v>0.1954887218045113</v>
      </c>
      <c r="AD358" t="str">
        <f>VLOOKUP('full data'!$A358, Sheet11!$A$2:$AF$799, MATCH('full data'!AD$1, Sheet11!$A$1:$AF$1, 0), FALSE)</f>
        <v>0</v>
      </c>
      <c r="AE358" t="str">
        <f>VLOOKUP('full data'!$A358, Sheet11!$A$2:$AF$799, MATCH('full data'!AE$1, Sheet11!$A$1:$AF$1, 0), FALSE)</f>
        <v>0</v>
      </c>
      <c r="AF358">
        <f>VLOOKUP('full data'!$A358, Sheet11!$A$2:$AF$799, MATCH('full data'!AF$1, Sheet11!$A$1:$AF$1, 0), FALSE)</f>
        <v>0.5</v>
      </c>
      <c r="AG358">
        <f>VLOOKUP('full data'!$A358, Sheet11!$A$2:$AF$799, MATCH('full data'!AG$1, Sheet11!$A$1:$AF$1, 0), FALSE)</f>
        <v>0.5</v>
      </c>
      <c r="AH358" s="3">
        <f>VLOOKUP('full data'!$A358, Sheet11!$A$2:$AF$799, MATCH('full data'!AH$1, Sheet11!$A$1:$AF$1, 0), FALSE)</f>
        <v>0.21352542993772519</v>
      </c>
      <c r="AI358" s="2">
        <f t="shared" si="5"/>
        <v>0.59228688009018116</v>
      </c>
      <c r="AJ358" s="2">
        <f>AH358/SUMIFS($AH$2:$AH$799, $B$2:$B$799, B358)</f>
        <v>7.8948539478513186E-2</v>
      </c>
      <c r="AK358">
        <f>IF(AJ358=_xlfn.MAXIFS($AJ$2:$AJ$799, $B$2:$B$799, B358, $AA$2:$AA$799, AA358), 1, 0)</f>
        <v>0</v>
      </c>
      <c r="AL358" s="2">
        <f>AJ358-AI358</f>
        <v>-0.51333834061166794</v>
      </c>
      <c r="AM358">
        <f>IF(AK358=AE358, 1, 0)</f>
        <v>0</v>
      </c>
    </row>
    <row r="359" spans="1:39" hidden="1" x14ac:dyDescent="0.45">
      <c r="A359" t="s">
        <v>515</v>
      </c>
      <c r="B359">
        <v>2013</v>
      </c>
      <c r="C359" t="s">
        <v>74</v>
      </c>
      <c r="D359" t="str">
        <f>VLOOKUP(C359, ids!$A$2:$B$37,2,FALSE)</f>
        <v>Kansas City Chiefs</v>
      </c>
      <c r="E359">
        <f>VLOOKUP('full data'!$A359, Sheet11!$A$2:$AF$799, MATCH('full data'!E$1, Sheet11!$A$1:$AF$1, 0), FALSE)</f>
        <v>16</v>
      </c>
      <c r="F359">
        <f>VLOOKUP('full data'!$A359, Sheet11!$A$2:$AF$799, MATCH('full data'!F$1, Sheet11!$A$1:$AF$1, 0), FALSE)</f>
        <v>1.683889631912475</v>
      </c>
      <c r="G359">
        <f>VLOOKUP('full data'!$A359, Sheet11!$A$2:$AF$799, MATCH('full data'!G$1, Sheet11!$A$1:$AF$1, 0), FALSE)</f>
        <v>-0.45636325290275881</v>
      </c>
      <c r="H359">
        <f>VLOOKUP('full data'!$A359, Sheet11!$A$2:$AF$799, MATCH('full data'!H$1, Sheet11!$A$1:$AF$1, 0), FALSE)</f>
        <v>5.6240646173892133</v>
      </c>
      <c r="I359">
        <f>VLOOKUP('full data'!$A359, Sheet11!$A$2:$AF$799, MATCH('full data'!I$1, Sheet11!$A$1:$AF$1, 0), FALSE)</f>
        <v>48.375</v>
      </c>
      <c r="J359">
        <f>VLOOKUP('full data'!$A359, Sheet11!$A$2:$AF$799, MATCH('full data'!J$1, Sheet11!$A$1:$AF$1, 0), FALSE)</f>
        <v>0.7857142857142857</v>
      </c>
      <c r="K359">
        <f>VLOOKUP('full data'!$A359, Sheet11!$A$2:$AF$799, MATCH('full data'!K$1, Sheet11!$A$1:$AF$1, 0), FALSE)</f>
        <v>-13.8125</v>
      </c>
      <c r="L359">
        <f>VLOOKUP('full data'!$A359, Sheet11!$A$2:$AF$799, MATCH('full data'!L$1, Sheet11!$A$1:$AF$1, 0), FALSE)</f>
        <v>0.5</v>
      </c>
      <c r="M359">
        <f>VLOOKUP('full data'!$A359, Sheet11!$A$2:$AF$799, MATCH('full data'!M$1, Sheet11!$A$1:$AF$1, 0), FALSE)</f>
        <v>0.9375</v>
      </c>
      <c r="N359">
        <f>VLOOKUP('full data'!$A359, Sheet11!$A$2:$AF$799, MATCH('full data'!N$1, Sheet11!$A$1:$AF$1, 0), FALSE)</f>
        <v>1.3125</v>
      </c>
      <c r="O359">
        <f>VLOOKUP('full data'!$A359, Sheet11!$A$2:$AF$799, MATCH('full data'!O$1, Sheet11!$A$1:$AF$1, 0), FALSE)</f>
        <v>19.3125</v>
      </c>
      <c r="P359">
        <f>VLOOKUP('full data'!$A359, Sheet11!$A$2:$AF$799, MATCH('full data'!P$1, Sheet11!$A$1:$AF$1, 0), FALSE)</f>
        <v>0.875</v>
      </c>
      <c r="Q359">
        <f>VLOOKUP('full data'!$A359, Sheet11!$A$2:$AF$799, MATCH('full data'!Q$1, Sheet11!$A$1:$AF$1, 0), FALSE)</f>
        <v>2.25</v>
      </c>
      <c r="R359">
        <f>VLOOKUP('full data'!$A359, Sheet11!$A$2:$AF$799, MATCH('full data'!R$1, Sheet11!$A$1:$AF$1, 0), FALSE)</f>
        <v>11</v>
      </c>
      <c r="S359">
        <f>VLOOKUP('full data'!$A359, Sheet11!$A$2:$AF$799, MATCH('full data'!S$1, Sheet11!$A$1:$AF$1, 0), FALSE)</f>
        <v>5</v>
      </c>
      <c r="T359">
        <f>VLOOKUP('full data'!$A359, Sheet11!$A$2:$AF$799, MATCH('full data'!T$1, Sheet11!$A$1:$AF$1, 0), FALSE)</f>
        <v>0</v>
      </c>
      <c r="U359">
        <f>VLOOKUP('full data'!$A359, Sheet11!$A$2:$AF$799, MATCH('full data'!U$1, Sheet11!$A$1:$AF$1, 0), FALSE)</f>
        <v>0.6875</v>
      </c>
      <c r="V359">
        <f>VLOOKUP('full data'!$A359, Sheet11!$A$2:$AF$799, MATCH('full data'!V$1, Sheet11!$A$1:$AF$1, 0), FALSE)</f>
        <v>0.33522727272727271</v>
      </c>
      <c r="W359">
        <f>VLOOKUP('full data'!$A359, Sheet11!$A$2:$AF$799, MATCH('full data'!W$1, Sheet11!$A$1:$AF$1, 0), FALSE)</f>
        <v>0.4453125</v>
      </c>
      <c r="X359" t="str">
        <f>VLOOKUP('full data'!$A359, Sheet11!$A$2:$AF$799, MATCH('full data'!X$1, Sheet11!$A$1:$AF$1, 0), FALSE)</f>
        <v>5</v>
      </c>
      <c r="Y359">
        <f>VLOOKUP('full data'!$A359, Sheet11!$A$2:$AF$799, MATCH('full data'!Y$1, Sheet11!$A$1:$AF$1, 0), FALSE)</f>
        <v>2</v>
      </c>
      <c r="Z359" t="str">
        <f>VLOOKUP('full data'!$A359, Sheet11!$A$2:$AF$799, MATCH('full data'!Z$1, Sheet11!$A$1:$AF$1, 0), FALSE)</f>
        <v>AFC West</v>
      </c>
      <c r="AA359" t="s">
        <v>891</v>
      </c>
      <c r="AB359">
        <f>VLOOKUP('full data'!$A359, Sheet11!$A$2:$AF$799, MATCH('full data'!AB$1, Sheet11!$A$1:$AF$1, 0), FALSE)</f>
        <v>0.2318840579710145</v>
      </c>
      <c r="AC359">
        <f>VLOOKUP('full data'!$A359, Sheet11!$A$2:$AF$799, MATCH('full data'!AC$1, Sheet11!$A$1:$AF$1, 0), FALSE)</f>
        <v>0.22580645161290319</v>
      </c>
      <c r="AD359" t="str">
        <f>VLOOKUP('full data'!$A359, Sheet11!$A$2:$AF$799, MATCH('full data'!AD$1, Sheet11!$A$1:$AF$1, 0), FALSE)</f>
        <v>0</v>
      </c>
      <c r="AE359" t="str">
        <f>VLOOKUP('full data'!$A359, Sheet11!$A$2:$AF$799, MATCH('full data'!AE$1, Sheet11!$A$1:$AF$1, 0), FALSE)</f>
        <v>0</v>
      </c>
      <c r="AF359">
        <f>VLOOKUP('full data'!$A359, Sheet11!$A$2:$AF$799, MATCH('full data'!AF$1, Sheet11!$A$1:$AF$1, 0), FALSE)</f>
        <v>0.375</v>
      </c>
      <c r="AG359">
        <f>VLOOKUP('full data'!$A359, Sheet11!$A$2:$AF$799, MATCH('full data'!AG$1, Sheet11!$A$1:$AF$1, 0), FALSE)</f>
        <v>0.5</v>
      </c>
      <c r="AH359" s="3">
        <f>VLOOKUP('full data'!$A359, Sheet11!$A$2:$AF$799, MATCH('full data'!AH$1, Sheet11!$A$1:$AF$1, 0), FALSE)</f>
        <v>0.13387521740282191</v>
      </c>
      <c r="AI359" s="2">
        <f t="shared" si="5"/>
        <v>0.44795982702796028</v>
      </c>
      <c r="AJ359" s="2">
        <f>AH359/SUMIFS($AH$2:$AH$799, $B$2:$B$799, B359)</f>
        <v>4.9498801568523945E-2</v>
      </c>
      <c r="AK359">
        <f>IF(AJ359=_xlfn.MAXIFS($AJ$2:$AJ$799, $B$2:$B$799, B359, $AA$2:$AA$799, AA359), 1, 0)</f>
        <v>0</v>
      </c>
      <c r="AL359" s="2">
        <f>AJ359-AI359</f>
        <v>-0.39846102545943635</v>
      </c>
      <c r="AM359">
        <f>IF(AK359=AE359, 1, 0)</f>
        <v>0</v>
      </c>
    </row>
    <row r="360" spans="1:39" hidden="1" x14ac:dyDescent="0.45">
      <c r="A360" t="s">
        <v>522</v>
      </c>
      <c r="B360">
        <v>2013</v>
      </c>
      <c r="C360" t="s">
        <v>83</v>
      </c>
      <c r="D360" t="str">
        <f>VLOOKUP(C360, ids!$A$2:$B$37,2,FALSE)</f>
        <v>New Orleans Saints</v>
      </c>
      <c r="E360">
        <f>VLOOKUP('full data'!$A360, Sheet11!$A$2:$AF$799, MATCH('full data'!E$1, Sheet11!$A$1:$AF$1, 0), FALSE)</f>
        <v>16</v>
      </c>
      <c r="F360">
        <f>VLOOKUP('full data'!$A360, Sheet11!$A$2:$AF$799, MATCH('full data'!F$1, Sheet11!$A$1:$AF$1, 0), FALSE)</f>
        <v>9.0996871847752292</v>
      </c>
      <c r="G360">
        <f>VLOOKUP('full data'!$A360, Sheet11!$A$2:$AF$799, MATCH('full data'!G$1, Sheet11!$A$1:$AF$1, 0), FALSE)</f>
        <v>-1.649116873677634</v>
      </c>
      <c r="H360">
        <f>VLOOKUP('full data'!$A360, Sheet11!$A$2:$AF$799, MATCH('full data'!H$1, Sheet11!$A$1:$AF$1, 0), FALSE)</f>
        <v>12.98484131757051</v>
      </c>
      <c r="I360">
        <f>VLOOKUP('full data'!$A360, Sheet11!$A$2:$AF$799, MATCH('full data'!I$1, Sheet11!$A$1:$AF$1, 0), FALSE)</f>
        <v>51.0625</v>
      </c>
      <c r="J360">
        <f>VLOOKUP('full data'!$A360, Sheet11!$A$2:$AF$799, MATCH('full data'!J$1, Sheet11!$A$1:$AF$1, 0), FALSE)</f>
        <v>0.75</v>
      </c>
      <c r="K360">
        <f>VLOOKUP('full data'!$A360, Sheet11!$A$2:$AF$799, MATCH('full data'!K$1, Sheet11!$A$1:$AF$1, 0), FALSE)</f>
        <v>-15.25</v>
      </c>
      <c r="L360">
        <f>VLOOKUP('full data'!$A360, Sheet11!$A$2:$AF$799, MATCH('full data'!L$1, Sheet11!$A$1:$AF$1, 0), FALSE)</f>
        <v>0.75</v>
      </c>
      <c r="M360">
        <f>VLOOKUP('full data'!$A360, Sheet11!$A$2:$AF$799, MATCH('full data'!M$1, Sheet11!$A$1:$AF$1, 0), FALSE)</f>
        <v>0.4375</v>
      </c>
      <c r="N360">
        <f>VLOOKUP('full data'!$A360, Sheet11!$A$2:$AF$799, MATCH('full data'!N$1, Sheet11!$A$1:$AF$1, 0), FALSE)</f>
        <v>0.75</v>
      </c>
      <c r="O360">
        <f>VLOOKUP('full data'!$A360, Sheet11!$A$2:$AF$799, MATCH('full data'!O$1, Sheet11!$A$1:$AF$1, 0), FALSE)</f>
        <v>21</v>
      </c>
      <c r="P360">
        <f>VLOOKUP('full data'!$A360, Sheet11!$A$2:$AF$799, MATCH('full data'!P$1, Sheet11!$A$1:$AF$1, 0), FALSE)</f>
        <v>0.9375</v>
      </c>
      <c r="Q360">
        <f>VLOOKUP('full data'!$A360, Sheet11!$A$2:$AF$799, MATCH('full data'!Q$1, Sheet11!$A$1:$AF$1, 0), FALSE)</f>
        <v>1.1875</v>
      </c>
      <c r="R360">
        <f>VLOOKUP('full data'!$A360, Sheet11!$A$2:$AF$799, MATCH('full data'!R$1, Sheet11!$A$1:$AF$1, 0), FALSE)</f>
        <v>11</v>
      </c>
      <c r="S360">
        <f>VLOOKUP('full data'!$A360, Sheet11!$A$2:$AF$799, MATCH('full data'!S$1, Sheet11!$A$1:$AF$1, 0), FALSE)</f>
        <v>5</v>
      </c>
      <c r="T360">
        <f>VLOOKUP('full data'!$A360, Sheet11!$A$2:$AF$799, MATCH('full data'!T$1, Sheet11!$A$1:$AF$1, 0), FALSE)</f>
        <v>0</v>
      </c>
      <c r="U360">
        <f>VLOOKUP('full data'!$A360, Sheet11!$A$2:$AF$799, MATCH('full data'!U$1, Sheet11!$A$1:$AF$1, 0), FALSE)</f>
        <v>0.6875</v>
      </c>
      <c r="V360">
        <f>VLOOKUP('full data'!$A360, Sheet11!$A$2:$AF$799, MATCH('full data'!V$1, Sheet11!$A$1:$AF$1, 0), FALSE)</f>
        <v>0.45454545454545447</v>
      </c>
      <c r="W360">
        <f>VLOOKUP('full data'!$A360, Sheet11!$A$2:$AF$799, MATCH('full data'!W$1, Sheet11!$A$1:$AF$1, 0), FALSE)</f>
        <v>0.515625</v>
      </c>
      <c r="X360" t="str">
        <f>VLOOKUP('full data'!$A360, Sheet11!$A$2:$AF$799, MATCH('full data'!X$1, Sheet11!$A$1:$AF$1, 0), FALSE)</f>
        <v>6</v>
      </c>
      <c r="Y360">
        <f>VLOOKUP('full data'!$A360, Sheet11!$A$2:$AF$799, MATCH('full data'!Y$1, Sheet11!$A$1:$AF$1, 0), FALSE)</f>
        <v>2</v>
      </c>
      <c r="Z360" t="str">
        <f>VLOOKUP('full data'!$A360, Sheet11!$A$2:$AF$799, MATCH('full data'!Z$1, Sheet11!$A$1:$AF$1, 0), FALSE)</f>
        <v>NFC South</v>
      </c>
      <c r="AA360" t="s">
        <v>892</v>
      </c>
      <c r="AB360">
        <f>VLOOKUP('full data'!$A360, Sheet11!$A$2:$AF$799, MATCH('full data'!AB$1, Sheet11!$A$1:$AF$1, 0), FALSE)</f>
        <v>0.17708333333333329</v>
      </c>
      <c r="AC360">
        <f>VLOOKUP('full data'!$A360, Sheet11!$A$2:$AF$799, MATCH('full data'!AC$1, Sheet11!$A$1:$AF$1, 0), FALSE)</f>
        <v>0.1891891891891892</v>
      </c>
      <c r="AD360" t="str">
        <f>VLOOKUP('full data'!$A360, Sheet11!$A$2:$AF$799, MATCH('full data'!AD$1, Sheet11!$A$1:$AF$1, 0), FALSE)</f>
        <v>0</v>
      </c>
      <c r="AE360" t="str">
        <f>VLOOKUP('full data'!$A360, Sheet11!$A$2:$AF$799, MATCH('full data'!AE$1, Sheet11!$A$1:$AF$1, 0), FALSE)</f>
        <v>0</v>
      </c>
      <c r="AF360">
        <f>VLOOKUP('full data'!$A360, Sheet11!$A$2:$AF$799, MATCH('full data'!AF$1, Sheet11!$A$1:$AF$1, 0), FALSE)</f>
        <v>0.1875</v>
      </c>
      <c r="AG360">
        <f>VLOOKUP('full data'!$A360, Sheet11!$A$2:$AF$799, MATCH('full data'!AG$1, Sheet11!$A$1:$AF$1, 0), FALSE)</f>
        <v>0.5</v>
      </c>
      <c r="AH360" s="3">
        <f>VLOOKUP('full data'!$A360, Sheet11!$A$2:$AF$799, MATCH('full data'!AH$1, Sheet11!$A$1:$AF$1, 0), FALSE)</f>
        <v>0.11605028987470301</v>
      </c>
      <c r="AI360" s="2">
        <f t="shared" si="5"/>
        <v>0.59228688009018116</v>
      </c>
      <c r="AJ360" s="2">
        <f>AH360/SUMIFS($AH$2:$AH$799, $B$2:$B$799, B360)</f>
        <v>4.2908242331313851E-2</v>
      </c>
      <c r="AK360">
        <f>IF(AJ360=_xlfn.MAXIFS($AJ$2:$AJ$799, $B$2:$B$799, B360, $AA$2:$AA$799, AA360), 1, 0)</f>
        <v>0</v>
      </c>
      <c r="AL360" s="2">
        <f>AJ360-AI360</f>
        <v>-0.54937863775886731</v>
      </c>
      <c r="AM360">
        <f>IF(AK360=AE360, 1, 0)</f>
        <v>0</v>
      </c>
    </row>
    <row r="361" spans="1:39" hidden="1" x14ac:dyDescent="0.45">
      <c r="A361" t="s">
        <v>513</v>
      </c>
      <c r="B361">
        <v>2013</v>
      </c>
      <c r="C361" t="s">
        <v>68</v>
      </c>
      <c r="D361" t="str">
        <f>VLOOKUP(C361, ids!$A$2:$B$37,2,FALSE)</f>
        <v>Indiannapolis Colts</v>
      </c>
      <c r="E361">
        <f>VLOOKUP('full data'!$A361, Sheet11!$A$2:$AF$799, MATCH('full data'!E$1, Sheet11!$A$1:$AF$1, 0), FALSE)</f>
        <v>16</v>
      </c>
      <c r="F361">
        <f>VLOOKUP('full data'!$A361, Sheet11!$A$2:$AF$799, MATCH('full data'!F$1, Sheet11!$A$1:$AF$1, 0), FALSE)</f>
        <v>1.501084944090165</v>
      </c>
      <c r="G361">
        <f>VLOOKUP('full data'!$A361, Sheet11!$A$2:$AF$799, MATCH('full data'!G$1, Sheet11!$A$1:$AF$1, 0), FALSE)</f>
        <v>-1.3209448529471261E-2</v>
      </c>
      <c r="H361">
        <f>VLOOKUP('full data'!$A361, Sheet11!$A$2:$AF$799, MATCH('full data'!H$1, Sheet11!$A$1:$AF$1, 0), FALSE)</f>
        <v>5.6030291996511998</v>
      </c>
      <c r="I361">
        <f>VLOOKUP('full data'!$A361, Sheet11!$A$2:$AF$799, MATCH('full data'!I$1, Sheet11!$A$1:$AF$1, 0), FALSE)</f>
        <v>36</v>
      </c>
      <c r="J361">
        <f>VLOOKUP('full data'!$A361, Sheet11!$A$2:$AF$799, MATCH('full data'!J$1, Sheet11!$A$1:$AF$1, 0), FALSE)</f>
        <v>0.875</v>
      </c>
      <c r="K361">
        <f>VLOOKUP('full data'!$A361, Sheet11!$A$2:$AF$799, MATCH('full data'!K$1, Sheet11!$A$1:$AF$1, 0), FALSE)</f>
        <v>-14.1875</v>
      </c>
      <c r="L361">
        <f>VLOOKUP('full data'!$A361, Sheet11!$A$2:$AF$799, MATCH('full data'!L$1, Sheet11!$A$1:$AF$1, 0), FALSE)</f>
        <v>0.625</v>
      </c>
      <c r="M361">
        <f>VLOOKUP('full data'!$A361, Sheet11!$A$2:$AF$799, MATCH('full data'!M$1, Sheet11!$A$1:$AF$1, 0), FALSE)</f>
        <v>0.75</v>
      </c>
      <c r="N361">
        <f>VLOOKUP('full data'!$A361, Sheet11!$A$2:$AF$799, MATCH('full data'!N$1, Sheet11!$A$1:$AF$1, 0), FALSE)</f>
        <v>0.9375</v>
      </c>
      <c r="O361">
        <f>VLOOKUP('full data'!$A361, Sheet11!$A$2:$AF$799, MATCH('full data'!O$1, Sheet11!$A$1:$AF$1, 0), FALSE)</f>
        <v>15.5</v>
      </c>
      <c r="P361">
        <f>VLOOKUP('full data'!$A361, Sheet11!$A$2:$AF$799, MATCH('full data'!P$1, Sheet11!$A$1:$AF$1, 0), FALSE)</f>
        <v>0.8125</v>
      </c>
      <c r="Q361">
        <f>VLOOKUP('full data'!$A361, Sheet11!$A$2:$AF$799, MATCH('full data'!Q$1, Sheet11!$A$1:$AF$1, 0), FALSE)</f>
        <v>1.6875</v>
      </c>
      <c r="R361">
        <f>VLOOKUP('full data'!$A361, Sheet11!$A$2:$AF$799, MATCH('full data'!R$1, Sheet11!$A$1:$AF$1, 0), FALSE)</f>
        <v>11</v>
      </c>
      <c r="S361">
        <f>VLOOKUP('full data'!$A361, Sheet11!$A$2:$AF$799, MATCH('full data'!S$1, Sheet11!$A$1:$AF$1, 0), FALSE)</f>
        <v>5</v>
      </c>
      <c r="T361">
        <f>VLOOKUP('full data'!$A361, Sheet11!$A$2:$AF$799, MATCH('full data'!T$1, Sheet11!$A$1:$AF$1, 0), FALSE)</f>
        <v>0</v>
      </c>
      <c r="U361">
        <f>VLOOKUP('full data'!$A361, Sheet11!$A$2:$AF$799, MATCH('full data'!U$1, Sheet11!$A$1:$AF$1, 0), FALSE)</f>
        <v>0.6875</v>
      </c>
      <c r="V361">
        <f>VLOOKUP('full data'!$A361, Sheet11!$A$2:$AF$799, MATCH('full data'!V$1, Sheet11!$A$1:$AF$1, 0), FALSE)</f>
        <v>0.44886363636363641</v>
      </c>
      <c r="W361">
        <f>VLOOKUP('full data'!$A361, Sheet11!$A$2:$AF$799, MATCH('full data'!W$1, Sheet11!$A$1:$AF$1, 0), FALSE)</f>
        <v>0.484375</v>
      </c>
      <c r="X361" t="str">
        <f>VLOOKUP('full data'!$A361, Sheet11!$A$2:$AF$799, MATCH('full data'!X$1, Sheet11!$A$1:$AF$1, 0), FALSE)</f>
        <v>4</v>
      </c>
      <c r="Y361">
        <f>VLOOKUP('full data'!$A361, Sheet11!$A$2:$AF$799, MATCH('full data'!Y$1, Sheet11!$A$1:$AF$1, 0), FALSE)</f>
        <v>1</v>
      </c>
      <c r="Z361" t="str">
        <f>VLOOKUP('full data'!$A361, Sheet11!$A$2:$AF$799, MATCH('full data'!Z$1, Sheet11!$A$1:$AF$1, 0), FALSE)</f>
        <v>AFC South</v>
      </c>
      <c r="AA361" t="s">
        <v>891</v>
      </c>
      <c r="AB361">
        <f>VLOOKUP('full data'!$A361, Sheet11!$A$2:$AF$799, MATCH('full data'!AB$1, Sheet11!$A$1:$AF$1, 0), FALSE)</f>
        <v>0.20652173913043481</v>
      </c>
      <c r="AC361">
        <f>VLOOKUP('full data'!$A361, Sheet11!$A$2:$AF$799, MATCH('full data'!AC$1, Sheet11!$A$1:$AF$1, 0), FALSE)</f>
        <v>0.24742268041237109</v>
      </c>
      <c r="AD361" t="str">
        <f>VLOOKUP('full data'!$A361, Sheet11!$A$2:$AF$799, MATCH('full data'!AD$1, Sheet11!$A$1:$AF$1, 0), FALSE)</f>
        <v>0</v>
      </c>
      <c r="AE361" t="str">
        <f>VLOOKUP('full data'!$A361, Sheet11!$A$2:$AF$799, MATCH('full data'!AE$1, Sheet11!$A$1:$AF$1, 0), FALSE)</f>
        <v>0</v>
      </c>
      <c r="AF361">
        <f>VLOOKUP('full data'!$A361, Sheet11!$A$2:$AF$799, MATCH('full data'!AF$1, Sheet11!$A$1:$AF$1, 0), FALSE)</f>
        <v>0.1875</v>
      </c>
      <c r="AG361">
        <f>VLOOKUP('full data'!$A361, Sheet11!$A$2:$AF$799, MATCH('full data'!AG$1, Sheet11!$A$1:$AF$1, 0), FALSE)</f>
        <v>0.5</v>
      </c>
      <c r="AH361" s="3">
        <f>VLOOKUP('full data'!$A361, Sheet11!$A$2:$AF$799, MATCH('full data'!AH$1, Sheet11!$A$1:$AF$1, 0), FALSE)</f>
        <v>9.1962122671903582E-2</v>
      </c>
      <c r="AI361" s="2">
        <f t="shared" si="5"/>
        <v>0.44795982702796028</v>
      </c>
      <c r="AJ361" s="2">
        <f>AH361/SUMIFS($AH$2:$AH$799, $B$2:$B$799, B361)</f>
        <v>3.4001923210776892E-2</v>
      </c>
      <c r="AK361">
        <f>IF(AJ361=_xlfn.MAXIFS($AJ$2:$AJ$799, $B$2:$B$799, B361, $AA$2:$AA$799, AA361), 1, 0)</f>
        <v>0</v>
      </c>
      <c r="AL361" s="2">
        <f>AJ361-AI361</f>
        <v>-0.41395790381718339</v>
      </c>
      <c r="AM361">
        <f>IF(AK361=AE361, 1, 0)</f>
        <v>0</v>
      </c>
    </row>
    <row r="362" spans="1:39" hidden="1" x14ac:dyDescent="0.45">
      <c r="A362" t="s">
        <v>506</v>
      </c>
      <c r="B362">
        <v>2013</v>
      </c>
      <c r="C362" t="s">
        <v>53</v>
      </c>
      <c r="D362" t="str">
        <f>VLOOKUP(C362, ids!$A$2:$B$37,2,FALSE)</f>
        <v>Cincinnati Bengals</v>
      </c>
      <c r="E362">
        <f>VLOOKUP('full data'!$A362, Sheet11!$A$2:$AF$799, MATCH('full data'!E$1, Sheet11!$A$1:$AF$1, 0), FALSE)</f>
        <v>16</v>
      </c>
      <c r="F362">
        <f>VLOOKUP('full data'!$A362, Sheet11!$A$2:$AF$799, MATCH('full data'!F$1, Sheet11!$A$1:$AF$1, 0), FALSE)</f>
        <v>4.2962109298134452</v>
      </c>
      <c r="G362">
        <f>VLOOKUP('full data'!$A362, Sheet11!$A$2:$AF$799, MATCH('full data'!G$1, Sheet11!$A$1:$AF$1, 0), FALSE)</f>
        <v>-1.8629437606675829</v>
      </c>
      <c r="H362">
        <f>VLOOKUP('full data'!$A362, Sheet11!$A$2:$AF$799, MATCH('full data'!H$1, Sheet11!$A$1:$AF$1, 0), FALSE)</f>
        <v>7.0070104819712284</v>
      </c>
      <c r="I362">
        <f>VLOOKUP('full data'!$A362, Sheet11!$A$2:$AF$799, MATCH('full data'!I$1, Sheet11!$A$1:$AF$1, 0), FALSE)</f>
        <v>62.5</v>
      </c>
      <c r="J362">
        <f>VLOOKUP('full data'!$A362, Sheet11!$A$2:$AF$799, MATCH('full data'!J$1, Sheet11!$A$1:$AF$1, 0), FALSE)</f>
        <v>0.81818181818181823</v>
      </c>
      <c r="K362">
        <f>VLOOKUP('full data'!$A362, Sheet11!$A$2:$AF$799, MATCH('full data'!K$1, Sheet11!$A$1:$AF$1, 0), FALSE)</f>
        <v>-11.375</v>
      </c>
      <c r="L362">
        <f>VLOOKUP('full data'!$A362, Sheet11!$A$2:$AF$799, MATCH('full data'!L$1, Sheet11!$A$1:$AF$1, 0), FALSE)</f>
        <v>1.25</v>
      </c>
      <c r="M362">
        <f>VLOOKUP('full data'!$A362, Sheet11!$A$2:$AF$799, MATCH('full data'!M$1, Sheet11!$A$1:$AF$1, 0), FALSE)</f>
        <v>0.6875</v>
      </c>
      <c r="N362">
        <f>VLOOKUP('full data'!$A362, Sheet11!$A$2:$AF$799, MATCH('full data'!N$1, Sheet11!$A$1:$AF$1, 0), FALSE)</f>
        <v>1.25</v>
      </c>
      <c r="O362">
        <f>VLOOKUP('full data'!$A362, Sheet11!$A$2:$AF$799, MATCH('full data'!O$1, Sheet11!$A$1:$AF$1, 0), FALSE)</f>
        <v>17.4375</v>
      </c>
      <c r="P362">
        <f>VLOOKUP('full data'!$A362, Sheet11!$A$2:$AF$799, MATCH('full data'!P$1, Sheet11!$A$1:$AF$1, 0), FALSE)</f>
        <v>1.625</v>
      </c>
      <c r="Q362">
        <f>VLOOKUP('full data'!$A362, Sheet11!$A$2:$AF$799, MATCH('full data'!Q$1, Sheet11!$A$1:$AF$1, 0), FALSE)</f>
        <v>1.9375</v>
      </c>
      <c r="R362">
        <f>VLOOKUP('full data'!$A362, Sheet11!$A$2:$AF$799, MATCH('full data'!R$1, Sheet11!$A$1:$AF$1, 0), FALSE)</f>
        <v>11</v>
      </c>
      <c r="S362">
        <f>VLOOKUP('full data'!$A362, Sheet11!$A$2:$AF$799, MATCH('full data'!S$1, Sheet11!$A$1:$AF$1, 0), FALSE)</f>
        <v>5</v>
      </c>
      <c r="T362">
        <f>VLOOKUP('full data'!$A362, Sheet11!$A$2:$AF$799, MATCH('full data'!T$1, Sheet11!$A$1:$AF$1, 0), FALSE)</f>
        <v>0</v>
      </c>
      <c r="U362">
        <f>VLOOKUP('full data'!$A362, Sheet11!$A$2:$AF$799, MATCH('full data'!U$1, Sheet11!$A$1:$AF$1, 0), FALSE)</f>
        <v>0.6875</v>
      </c>
      <c r="V362">
        <f>VLOOKUP('full data'!$A362, Sheet11!$A$2:$AF$799, MATCH('full data'!V$1, Sheet11!$A$1:$AF$1, 0), FALSE)</f>
        <v>0.49431818181818182</v>
      </c>
      <c r="W362">
        <f>VLOOKUP('full data'!$A362, Sheet11!$A$2:$AF$799, MATCH('full data'!W$1, Sheet11!$A$1:$AF$1, 0), FALSE)</f>
        <v>0.48046875</v>
      </c>
      <c r="X362" t="str">
        <f>VLOOKUP('full data'!$A362, Sheet11!$A$2:$AF$799, MATCH('full data'!X$1, Sheet11!$A$1:$AF$1, 0), FALSE)</f>
        <v>3</v>
      </c>
      <c r="Y362">
        <f>VLOOKUP('full data'!$A362, Sheet11!$A$2:$AF$799, MATCH('full data'!Y$1, Sheet11!$A$1:$AF$1, 0), FALSE)</f>
        <v>1</v>
      </c>
      <c r="Z362" t="str">
        <f>VLOOKUP('full data'!$A362, Sheet11!$A$2:$AF$799, MATCH('full data'!Z$1, Sheet11!$A$1:$AF$1, 0), FALSE)</f>
        <v>AFC North</v>
      </c>
      <c r="AA362" t="s">
        <v>891</v>
      </c>
      <c r="AB362">
        <f>VLOOKUP('full data'!$A362, Sheet11!$A$2:$AF$799, MATCH('full data'!AB$1, Sheet11!$A$1:$AF$1, 0), FALSE)</f>
        <v>0.16176470588235289</v>
      </c>
      <c r="AC362">
        <f>VLOOKUP('full data'!$A362, Sheet11!$A$2:$AF$799, MATCH('full data'!AC$1, Sheet11!$A$1:$AF$1, 0), FALSE)</f>
        <v>0.14814814814814811</v>
      </c>
      <c r="AD362" t="str">
        <f>VLOOKUP('full data'!$A362, Sheet11!$A$2:$AF$799, MATCH('full data'!AD$1, Sheet11!$A$1:$AF$1, 0), FALSE)</f>
        <v>0</v>
      </c>
      <c r="AE362" t="str">
        <f>VLOOKUP('full data'!$A362, Sheet11!$A$2:$AF$799, MATCH('full data'!AE$1, Sheet11!$A$1:$AF$1, 0), FALSE)</f>
        <v>0</v>
      </c>
      <c r="AF362">
        <f>VLOOKUP('full data'!$A362, Sheet11!$A$2:$AF$799, MATCH('full data'!AF$1, Sheet11!$A$1:$AF$1, 0), FALSE)</f>
        <v>0.375</v>
      </c>
      <c r="AG362">
        <f>VLOOKUP('full data'!$A362, Sheet11!$A$2:$AF$799, MATCH('full data'!AG$1, Sheet11!$A$1:$AF$1, 0), FALSE)</f>
        <v>0.5</v>
      </c>
      <c r="AH362" s="3">
        <f>VLOOKUP('full data'!$A362, Sheet11!$A$2:$AF$799, MATCH('full data'!AH$1, Sheet11!$A$1:$AF$1, 0), FALSE)</f>
        <v>6.4467265389032261E-2</v>
      </c>
      <c r="AI362" s="2">
        <f t="shared" si="5"/>
        <v>0.44795982702796028</v>
      </c>
      <c r="AJ362" s="2">
        <f>AH362/SUMIFS($AH$2:$AH$799, $B$2:$B$799, B362)</f>
        <v>2.3836020131757535E-2</v>
      </c>
      <c r="AK362">
        <f>IF(AJ362=_xlfn.MAXIFS($AJ$2:$AJ$799, $B$2:$B$799, B362, $AA$2:$AA$799, AA362), 1, 0)</f>
        <v>0</v>
      </c>
      <c r="AL362" s="2">
        <f>AJ362-AI362</f>
        <v>-0.42412380689620277</v>
      </c>
      <c r="AM362">
        <f>IF(AK362=AE362, 1, 0)</f>
        <v>0</v>
      </c>
    </row>
    <row r="363" spans="1:39" hidden="1" x14ac:dyDescent="0.45">
      <c r="A363" t="s">
        <v>500</v>
      </c>
      <c r="B363">
        <v>2013</v>
      </c>
      <c r="C363" t="s">
        <v>33</v>
      </c>
      <c r="D363" t="str">
        <f>VLOOKUP(C363, ids!$A$2:$B$37,2,FALSE)</f>
        <v>Arizona Cardinals</v>
      </c>
      <c r="E363">
        <f>VLOOKUP('full data'!$A363, Sheet11!$A$2:$AF$799, MATCH('full data'!E$1, Sheet11!$A$1:$AF$1, 0), FALSE)</f>
        <v>16</v>
      </c>
      <c r="F363">
        <f>VLOOKUP('full data'!$A363, Sheet11!$A$2:$AF$799, MATCH('full data'!F$1, Sheet11!$A$1:$AF$1, 0), FALSE)</f>
        <v>0.67606443712620357</v>
      </c>
      <c r="G363">
        <f>VLOOKUP('full data'!$A363, Sheet11!$A$2:$AF$799, MATCH('full data'!G$1, Sheet11!$A$1:$AF$1, 0), FALSE)</f>
        <v>-3.018509132730455</v>
      </c>
      <c r="H363">
        <f>VLOOKUP('full data'!$A363, Sheet11!$A$2:$AF$799, MATCH('full data'!H$1, Sheet11!$A$1:$AF$1, 0), FALSE)</f>
        <v>4.6694544493564329</v>
      </c>
      <c r="I363">
        <f>VLOOKUP('full data'!$A363, Sheet11!$A$2:$AF$799, MATCH('full data'!I$1, Sheet11!$A$1:$AF$1, 0), FALSE)</f>
        <v>46.5</v>
      </c>
      <c r="J363">
        <f>VLOOKUP('full data'!$A363, Sheet11!$A$2:$AF$799, MATCH('full data'!J$1, Sheet11!$A$1:$AF$1, 0), FALSE)</f>
        <v>0.83333333333333337</v>
      </c>
      <c r="K363">
        <f>VLOOKUP('full data'!$A363, Sheet11!$A$2:$AF$799, MATCH('full data'!K$1, Sheet11!$A$1:$AF$1, 0), FALSE)</f>
        <v>-18.0625</v>
      </c>
      <c r="L363">
        <f>VLOOKUP('full data'!$A363, Sheet11!$A$2:$AF$799, MATCH('full data'!L$1, Sheet11!$A$1:$AF$1, 0), FALSE)</f>
        <v>1.375</v>
      </c>
      <c r="M363">
        <f>VLOOKUP('full data'!$A363, Sheet11!$A$2:$AF$799, MATCH('full data'!M$1, Sheet11!$A$1:$AF$1, 0), FALSE)</f>
        <v>0.625</v>
      </c>
      <c r="N363">
        <f>VLOOKUP('full data'!$A363, Sheet11!$A$2:$AF$799, MATCH('full data'!N$1, Sheet11!$A$1:$AF$1, 0), FALSE)</f>
        <v>1.25</v>
      </c>
      <c r="O363">
        <f>VLOOKUP('full data'!$A363, Sheet11!$A$2:$AF$799, MATCH('full data'!O$1, Sheet11!$A$1:$AF$1, 0), FALSE)</f>
        <v>21.0625</v>
      </c>
      <c r="P363">
        <f>VLOOKUP('full data'!$A363, Sheet11!$A$2:$AF$799, MATCH('full data'!P$1, Sheet11!$A$1:$AF$1, 0), FALSE)</f>
        <v>1.8125</v>
      </c>
      <c r="Q363">
        <f>VLOOKUP('full data'!$A363, Sheet11!$A$2:$AF$799, MATCH('full data'!Q$1, Sheet11!$A$1:$AF$1, 0), FALSE)</f>
        <v>1.875</v>
      </c>
      <c r="R363">
        <f>VLOOKUP('full data'!$A363, Sheet11!$A$2:$AF$799, MATCH('full data'!R$1, Sheet11!$A$1:$AF$1, 0), FALSE)</f>
        <v>10</v>
      </c>
      <c r="S363">
        <f>VLOOKUP('full data'!$A363, Sheet11!$A$2:$AF$799, MATCH('full data'!S$1, Sheet11!$A$1:$AF$1, 0), FALSE)</f>
        <v>6</v>
      </c>
      <c r="T363">
        <f>VLOOKUP('full data'!$A363, Sheet11!$A$2:$AF$799, MATCH('full data'!T$1, Sheet11!$A$1:$AF$1, 0), FALSE)</f>
        <v>0</v>
      </c>
      <c r="U363">
        <f>VLOOKUP('full data'!$A363, Sheet11!$A$2:$AF$799, MATCH('full data'!U$1, Sheet11!$A$1:$AF$1, 0), FALSE)</f>
        <v>0.625</v>
      </c>
      <c r="V363">
        <f>VLOOKUP('full data'!$A363, Sheet11!$A$2:$AF$799, MATCH('full data'!V$1, Sheet11!$A$1:$AF$1, 0), FALSE)</f>
        <v>0.44374999999999998</v>
      </c>
      <c r="W363">
        <f>VLOOKUP('full data'!$A363, Sheet11!$A$2:$AF$799, MATCH('full data'!W$1, Sheet11!$A$1:$AF$1, 0), FALSE)</f>
        <v>0.53125</v>
      </c>
      <c r="X363" t="str">
        <f>VLOOKUP('full data'!$A363, Sheet11!$A$2:$AF$799, MATCH('full data'!X$1, Sheet11!$A$1:$AF$1, 0), FALSE)</f>
        <v>0</v>
      </c>
      <c r="Y363">
        <f>VLOOKUP('full data'!$A363, Sheet11!$A$2:$AF$799, MATCH('full data'!Y$1, Sheet11!$A$1:$AF$1, 0), FALSE)</f>
        <v>3</v>
      </c>
      <c r="Z363" t="str">
        <f>VLOOKUP('full data'!$A363, Sheet11!$A$2:$AF$799, MATCH('full data'!Z$1, Sheet11!$A$1:$AF$1, 0), FALSE)</f>
        <v>NFC West</v>
      </c>
      <c r="AA363" t="s">
        <v>892</v>
      </c>
      <c r="AB363">
        <f>VLOOKUP('full data'!$A363, Sheet11!$A$2:$AF$799, MATCH('full data'!AB$1, Sheet11!$A$1:$AF$1, 0), FALSE)</f>
        <v>0.13793103448275859</v>
      </c>
      <c r="AC363">
        <f>VLOOKUP('full data'!$A363, Sheet11!$A$2:$AF$799, MATCH('full data'!AC$1, Sheet11!$A$1:$AF$1, 0), FALSE)</f>
        <v>0.10344827586206901</v>
      </c>
      <c r="AD363" t="str">
        <f>VLOOKUP('full data'!$A363, Sheet11!$A$2:$AF$799, MATCH('full data'!AD$1, Sheet11!$A$1:$AF$1, 0), FALSE)</f>
        <v>0</v>
      </c>
      <c r="AE363" t="str">
        <f>VLOOKUP('full data'!$A363, Sheet11!$A$2:$AF$799, MATCH('full data'!AE$1, Sheet11!$A$1:$AF$1, 0), FALSE)</f>
        <v>0</v>
      </c>
      <c r="AF363">
        <f>VLOOKUP('full data'!$A363, Sheet11!$A$2:$AF$799, MATCH('full data'!AF$1, Sheet11!$A$1:$AF$1, 0), FALSE)</f>
        <v>0.4375</v>
      </c>
      <c r="AG363">
        <f>VLOOKUP('full data'!$A363, Sheet11!$A$2:$AF$799, MATCH('full data'!AG$1, Sheet11!$A$1:$AF$1, 0), FALSE)</f>
        <v>0.5</v>
      </c>
      <c r="AH363" s="3">
        <f>VLOOKUP('full data'!$A363, Sheet11!$A$2:$AF$799, MATCH('full data'!AH$1, Sheet11!$A$1:$AF$1, 0), FALSE)</f>
        <v>4.9934203723478253E-2</v>
      </c>
      <c r="AI363" s="2">
        <f t="shared" si="5"/>
        <v>0.59228688009018116</v>
      </c>
      <c r="AJ363" s="2">
        <f>AH363/SUMIFS($AH$2:$AH$799, $B$2:$B$799, B363)</f>
        <v>1.846258993666889E-2</v>
      </c>
      <c r="AK363">
        <f>IF(AJ363=_xlfn.MAXIFS($AJ$2:$AJ$799, $B$2:$B$799, B363, $AA$2:$AA$799, AA363), 1, 0)</f>
        <v>0</v>
      </c>
      <c r="AL363" s="2">
        <f>AJ363-AI363</f>
        <v>-0.57382429015351222</v>
      </c>
      <c r="AM363">
        <f>IF(AK363=AE363, 1, 0)</f>
        <v>0</v>
      </c>
    </row>
    <row r="364" spans="1:39" hidden="1" x14ac:dyDescent="0.45">
      <c r="A364" t="s">
        <v>525</v>
      </c>
      <c r="B364">
        <v>2013</v>
      </c>
      <c r="C364" t="s">
        <v>92</v>
      </c>
      <c r="D364" t="str">
        <f>VLOOKUP(C364, ids!$A$2:$B$37,2,FALSE)</f>
        <v>Philadelphia Eagles</v>
      </c>
      <c r="E364">
        <f>VLOOKUP('full data'!$A364, Sheet11!$A$2:$AF$799, MATCH('full data'!E$1, Sheet11!$A$1:$AF$1, 0), FALSE)</f>
        <v>16</v>
      </c>
      <c r="F364">
        <f>VLOOKUP('full data'!$A364, Sheet11!$A$2:$AF$799, MATCH('full data'!F$1, Sheet11!$A$1:$AF$1, 0), FALSE)</f>
        <v>5.6164840166815537</v>
      </c>
      <c r="G364">
        <f>VLOOKUP('full data'!$A364, Sheet11!$A$2:$AF$799, MATCH('full data'!G$1, Sheet11!$A$1:$AF$1, 0), FALSE)</f>
        <v>0.3696003475158855</v>
      </c>
      <c r="H364">
        <f>VLOOKUP('full data'!$A364, Sheet11!$A$2:$AF$799, MATCH('full data'!H$1, Sheet11!$A$1:$AF$1, 0), FALSE)</f>
        <v>10.8876099115295</v>
      </c>
      <c r="I364">
        <f>VLOOKUP('full data'!$A364, Sheet11!$A$2:$AF$799, MATCH('full data'!I$1, Sheet11!$A$1:$AF$1, 0), FALSE)</f>
        <v>52.875</v>
      </c>
      <c r="J364">
        <f>VLOOKUP('full data'!$A364, Sheet11!$A$2:$AF$799, MATCH('full data'!J$1, Sheet11!$A$1:$AF$1, 0), FALSE)</f>
        <v>0.8214285714285714</v>
      </c>
      <c r="K364">
        <f>VLOOKUP('full data'!$A364, Sheet11!$A$2:$AF$799, MATCH('full data'!K$1, Sheet11!$A$1:$AF$1, 0), FALSE)</f>
        <v>-18.5</v>
      </c>
      <c r="L364">
        <f>VLOOKUP('full data'!$A364, Sheet11!$A$2:$AF$799, MATCH('full data'!L$1, Sheet11!$A$1:$AF$1, 0), FALSE)</f>
        <v>0.5625</v>
      </c>
      <c r="M364">
        <f>VLOOKUP('full data'!$A364, Sheet11!$A$2:$AF$799, MATCH('full data'!M$1, Sheet11!$A$1:$AF$1, 0), FALSE)</f>
        <v>0.75</v>
      </c>
      <c r="N364">
        <f>VLOOKUP('full data'!$A364, Sheet11!$A$2:$AF$799, MATCH('full data'!N$1, Sheet11!$A$1:$AF$1, 0), FALSE)</f>
        <v>1.1875</v>
      </c>
      <c r="O364">
        <f>VLOOKUP('full data'!$A364, Sheet11!$A$2:$AF$799, MATCH('full data'!O$1, Sheet11!$A$1:$AF$1, 0), FALSE)</f>
        <v>16.9375</v>
      </c>
      <c r="P364">
        <f>VLOOKUP('full data'!$A364, Sheet11!$A$2:$AF$799, MATCH('full data'!P$1, Sheet11!$A$1:$AF$1, 0), FALSE)</f>
        <v>0.9375</v>
      </c>
      <c r="Q364">
        <f>VLOOKUP('full data'!$A364, Sheet11!$A$2:$AF$799, MATCH('full data'!Q$1, Sheet11!$A$1:$AF$1, 0), FALSE)</f>
        <v>1.9375</v>
      </c>
      <c r="R364">
        <f>VLOOKUP('full data'!$A364, Sheet11!$A$2:$AF$799, MATCH('full data'!R$1, Sheet11!$A$1:$AF$1, 0), FALSE)</f>
        <v>10</v>
      </c>
      <c r="S364">
        <f>VLOOKUP('full data'!$A364, Sheet11!$A$2:$AF$799, MATCH('full data'!S$1, Sheet11!$A$1:$AF$1, 0), FALSE)</f>
        <v>6</v>
      </c>
      <c r="T364">
        <f>VLOOKUP('full data'!$A364, Sheet11!$A$2:$AF$799, MATCH('full data'!T$1, Sheet11!$A$1:$AF$1, 0), FALSE)</f>
        <v>0</v>
      </c>
      <c r="U364">
        <f>VLOOKUP('full data'!$A364, Sheet11!$A$2:$AF$799, MATCH('full data'!U$1, Sheet11!$A$1:$AF$1, 0), FALSE)</f>
        <v>0.625</v>
      </c>
      <c r="V364">
        <f>VLOOKUP('full data'!$A364, Sheet11!$A$2:$AF$799, MATCH('full data'!V$1, Sheet11!$A$1:$AF$1, 0), FALSE)</f>
        <v>0.390625</v>
      </c>
      <c r="W364">
        <f>VLOOKUP('full data'!$A364, Sheet11!$A$2:$AF$799, MATCH('full data'!W$1, Sheet11!$A$1:$AF$1, 0), FALSE)</f>
        <v>0.453125</v>
      </c>
      <c r="X364" t="str">
        <f>VLOOKUP('full data'!$A364, Sheet11!$A$2:$AF$799, MATCH('full data'!X$1, Sheet11!$A$1:$AF$1, 0), FALSE)</f>
        <v>3</v>
      </c>
      <c r="Y364">
        <f>VLOOKUP('full data'!$A364, Sheet11!$A$2:$AF$799, MATCH('full data'!Y$1, Sheet11!$A$1:$AF$1, 0), FALSE)</f>
        <v>1</v>
      </c>
      <c r="Z364" t="str">
        <f>VLOOKUP('full data'!$A364, Sheet11!$A$2:$AF$799, MATCH('full data'!Z$1, Sheet11!$A$1:$AF$1, 0), FALSE)</f>
        <v>NFC East</v>
      </c>
      <c r="AA364" t="s">
        <v>892</v>
      </c>
      <c r="AB364">
        <f>VLOOKUP('full data'!$A364, Sheet11!$A$2:$AF$799, MATCH('full data'!AB$1, Sheet11!$A$1:$AF$1, 0), FALSE)</f>
        <v>0.15294117647058819</v>
      </c>
      <c r="AC364">
        <f>VLOOKUP('full data'!$A364, Sheet11!$A$2:$AF$799, MATCH('full data'!AC$1, Sheet11!$A$1:$AF$1, 0), FALSE)</f>
        <v>0.1702127659574468</v>
      </c>
      <c r="AD364" t="str">
        <f>VLOOKUP('full data'!$A364, Sheet11!$A$2:$AF$799, MATCH('full data'!AD$1, Sheet11!$A$1:$AF$1, 0), FALSE)</f>
        <v>0</v>
      </c>
      <c r="AE364" t="str">
        <f>VLOOKUP('full data'!$A364, Sheet11!$A$2:$AF$799, MATCH('full data'!AE$1, Sheet11!$A$1:$AF$1, 0), FALSE)</f>
        <v>0</v>
      </c>
      <c r="AF364">
        <f>VLOOKUP('full data'!$A364, Sheet11!$A$2:$AF$799, MATCH('full data'!AF$1, Sheet11!$A$1:$AF$1, 0), FALSE)</f>
        <v>0.375</v>
      </c>
      <c r="AG364">
        <f>VLOOKUP('full data'!$A364, Sheet11!$A$2:$AF$799, MATCH('full data'!AG$1, Sheet11!$A$1:$AF$1, 0), FALSE)</f>
        <v>0.5</v>
      </c>
      <c r="AH364" s="3">
        <f>VLOOKUP('full data'!$A364, Sheet11!$A$2:$AF$799, MATCH('full data'!AH$1, Sheet11!$A$1:$AF$1, 0), FALSE)</f>
        <v>4.3094685305653163E-2</v>
      </c>
      <c r="AI364" s="2">
        <f t="shared" si="5"/>
        <v>0.59228688009018116</v>
      </c>
      <c r="AJ364" s="2">
        <f>AH364/SUMIFS($AH$2:$AH$799, $B$2:$B$799, B364)</f>
        <v>1.5933757703519121E-2</v>
      </c>
      <c r="AK364">
        <f>IF(AJ364=_xlfn.MAXIFS($AJ$2:$AJ$799, $B$2:$B$799, B364, $AA$2:$AA$799, AA364), 1, 0)</f>
        <v>0</v>
      </c>
      <c r="AL364" s="2">
        <f>AJ364-AI364</f>
        <v>-0.57635312238666203</v>
      </c>
      <c r="AM364">
        <f>IF(AK364=AE364, 1, 0)</f>
        <v>0</v>
      </c>
    </row>
    <row r="365" spans="1:39" hidden="1" x14ac:dyDescent="0.45">
      <c r="A365" t="s">
        <v>519</v>
      </c>
      <c r="B365">
        <v>2013</v>
      </c>
      <c r="C365" t="s">
        <v>76</v>
      </c>
      <c r="D365" t="str">
        <f>VLOOKUP(C365, ids!$A$2:$B$37,2,FALSE)</f>
        <v>Miami Dolphins</v>
      </c>
      <c r="E365">
        <f>VLOOKUP('full data'!$A365, Sheet11!$A$2:$AF$799, MATCH('full data'!E$1, Sheet11!$A$1:$AF$1, 0), FALSE)</f>
        <v>16</v>
      </c>
      <c r="F365">
        <f>VLOOKUP('full data'!$A365, Sheet11!$A$2:$AF$799, MATCH('full data'!F$1, Sheet11!$A$1:$AF$1, 0), FALSE)</f>
        <v>-0.18296644385514241</v>
      </c>
      <c r="G365">
        <f>VLOOKUP('full data'!$A365, Sheet11!$A$2:$AF$799, MATCH('full data'!G$1, Sheet11!$A$1:$AF$1, 0), FALSE)</f>
        <v>-2.7472372627121922</v>
      </c>
      <c r="H365">
        <f>VLOOKUP('full data'!$A365, Sheet11!$A$2:$AF$799, MATCH('full data'!H$1, Sheet11!$A$1:$AF$1, 0), FALSE)</f>
        <v>5.8783821311920734</v>
      </c>
      <c r="I365">
        <f>VLOOKUP('full data'!$A365, Sheet11!$A$2:$AF$799, MATCH('full data'!I$1, Sheet11!$A$1:$AF$1, 0), FALSE)</f>
        <v>37.375</v>
      </c>
      <c r="J365">
        <f>VLOOKUP('full data'!$A365, Sheet11!$A$2:$AF$799, MATCH('full data'!J$1, Sheet11!$A$1:$AF$1, 0), FALSE)</f>
        <v>0.76470588235294112</v>
      </c>
      <c r="K365">
        <f>VLOOKUP('full data'!$A365, Sheet11!$A$2:$AF$799, MATCH('full data'!K$1, Sheet11!$A$1:$AF$1, 0), FALSE)</f>
        <v>-24.9375</v>
      </c>
      <c r="L365">
        <f>VLOOKUP('full data'!$A365, Sheet11!$A$2:$AF$799, MATCH('full data'!L$1, Sheet11!$A$1:$AF$1, 0), FALSE)</f>
        <v>1.1875</v>
      </c>
      <c r="M365">
        <f>VLOOKUP('full data'!$A365, Sheet11!$A$2:$AF$799, MATCH('full data'!M$1, Sheet11!$A$1:$AF$1, 0), FALSE)</f>
        <v>0.375</v>
      </c>
      <c r="N365">
        <f>VLOOKUP('full data'!$A365, Sheet11!$A$2:$AF$799, MATCH('full data'!N$1, Sheet11!$A$1:$AF$1, 0), FALSE)</f>
        <v>1.125</v>
      </c>
      <c r="O365">
        <f>VLOOKUP('full data'!$A365, Sheet11!$A$2:$AF$799, MATCH('full data'!O$1, Sheet11!$A$1:$AF$1, 0), FALSE)</f>
        <v>17</v>
      </c>
      <c r="P365">
        <f>VLOOKUP('full data'!$A365, Sheet11!$A$2:$AF$799, MATCH('full data'!P$1, Sheet11!$A$1:$AF$1, 0), FALSE)</f>
        <v>1.625</v>
      </c>
      <c r="Q365">
        <f>VLOOKUP('full data'!$A365, Sheet11!$A$2:$AF$799, MATCH('full data'!Q$1, Sheet11!$A$1:$AF$1, 0), FALSE)</f>
        <v>1.5</v>
      </c>
      <c r="R365">
        <f>VLOOKUP('full data'!$A365, Sheet11!$A$2:$AF$799, MATCH('full data'!R$1, Sheet11!$A$1:$AF$1, 0), FALSE)</f>
        <v>8</v>
      </c>
      <c r="S365">
        <f>VLOOKUP('full data'!$A365, Sheet11!$A$2:$AF$799, MATCH('full data'!S$1, Sheet11!$A$1:$AF$1, 0), FALSE)</f>
        <v>8</v>
      </c>
      <c r="T365">
        <f>VLOOKUP('full data'!$A365, Sheet11!$A$2:$AF$799, MATCH('full data'!T$1, Sheet11!$A$1:$AF$1, 0), FALSE)</f>
        <v>0</v>
      </c>
      <c r="U365">
        <f>VLOOKUP('full data'!$A365, Sheet11!$A$2:$AF$799, MATCH('full data'!U$1, Sheet11!$A$1:$AF$1, 0), FALSE)</f>
        <v>0.5</v>
      </c>
      <c r="V365">
        <f>VLOOKUP('full data'!$A365, Sheet11!$A$2:$AF$799, MATCH('full data'!V$1, Sheet11!$A$1:$AF$1, 0), FALSE)</f>
        <v>0.5234375</v>
      </c>
      <c r="W365">
        <f>VLOOKUP('full data'!$A365, Sheet11!$A$2:$AF$799, MATCH('full data'!W$1, Sheet11!$A$1:$AF$1, 0), FALSE)</f>
        <v>0.5234375</v>
      </c>
      <c r="X365" t="str">
        <f>VLOOKUP('full data'!$A365, Sheet11!$A$2:$AF$799, MATCH('full data'!X$1, Sheet11!$A$1:$AF$1, 0), FALSE)</f>
        <v>0</v>
      </c>
      <c r="Y365">
        <f>VLOOKUP('full data'!$A365, Sheet11!$A$2:$AF$799, MATCH('full data'!Y$1, Sheet11!$A$1:$AF$1, 0), FALSE)</f>
        <v>3</v>
      </c>
      <c r="Z365" t="str">
        <f>VLOOKUP('full data'!$A365, Sheet11!$A$2:$AF$799, MATCH('full data'!Z$1, Sheet11!$A$1:$AF$1, 0), FALSE)</f>
        <v>AFC East</v>
      </c>
      <c r="AA365" t="s">
        <v>891</v>
      </c>
      <c r="AB365">
        <f>VLOOKUP('full data'!$A365, Sheet11!$A$2:$AF$799, MATCH('full data'!AB$1, Sheet11!$A$1:$AF$1, 0), FALSE)</f>
        <v>0.22222222222222221</v>
      </c>
      <c r="AC365">
        <f>VLOOKUP('full data'!$A365, Sheet11!$A$2:$AF$799, MATCH('full data'!AC$1, Sheet11!$A$1:$AF$1, 0), FALSE)</f>
        <v>0.2068965517241379</v>
      </c>
      <c r="AD365" t="str">
        <f>VLOOKUP('full data'!$A365, Sheet11!$A$2:$AF$799, MATCH('full data'!AD$1, Sheet11!$A$1:$AF$1, 0), FALSE)</f>
        <v>0</v>
      </c>
      <c r="AE365" t="str">
        <f>VLOOKUP('full data'!$A365, Sheet11!$A$2:$AF$799, MATCH('full data'!AE$1, Sheet11!$A$1:$AF$1, 0), FALSE)</f>
        <v>0</v>
      </c>
      <c r="AF365">
        <f>VLOOKUP('full data'!$A365, Sheet11!$A$2:$AF$799, MATCH('full data'!AF$1, Sheet11!$A$1:$AF$1, 0), FALSE)</f>
        <v>0.4375</v>
      </c>
      <c r="AG365">
        <f>VLOOKUP('full data'!$A365, Sheet11!$A$2:$AF$799, MATCH('full data'!AG$1, Sheet11!$A$1:$AF$1, 0), FALSE)</f>
        <v>0.5</v>
      </c>
      <c r="AH365" s="3">
        <f>VLOOKUP('full data'!$A365, Sheet11!$A$2:$AF$799, MATCH('full data'!AH$1, Sheet11!$A$1:$AF$1, 0), FALSE)</f>
        <v>2.122672374043617E-2</v>
      </c>
      <c r="AI365" s="2">
        <f t="shared" si="5"/>
        <v>0.44795982702796028</v>
      </c>
      <c r="AJ365" s="2">
        <f>AH365/SUMIFS($AH$2:$AH$799, $B$2:$B$799, B365)</f>
        <v>7.8483337451191251E-3</v>
      </c>
      <c r="AK365">
        <f>IF(AJ365=_xlfn.MAXIFS($AJ$2:$AJ$799, $B$2:$B$799, B365, $AA$2:$AA$799, AA365), 1, 0)</f>
        <v>0</v>
      </c>
      <c r="AL365" s="2">
        <f>AJ365-AI365</f>
        <v>-0.44011149328284116</v>
      </c>
      <c r="AM365">
        <f>IF(AK365=AE365, 1, 0)</f>
        <v>0</v>
      </c>
    </row>
    <row r="366" spans="1:39" hidden="1" x14ac:dyDescent="0.45">
      <c r="A366" t="s">
        <v>517</v>
      </c>
      <c r="B366">
        <v>2013</v>
      </c>
      <c r="C366" t="s">
        <v>195</v>
      </c>
      <c r="D366" t="str">
        <f>VLOOKUP(C366, ids!$A$2:$B$37,2,FALSE)</f>
        <v>Los Angeles Chargers</v>
      </c>
      <c r="E366">
        <f>VLOOKUP('full data'!$A366, Sheet11!$A$2:$AF$799, MATCH('full data'!E$1, Sheet11!$A$1:$AF$1, 0), FALSE)</f>
        <v>16</v>
      </c>
      <c r="F366">
        <f>VLOOKUP('full data'!$A366, Sheet11!$A$2:$AF$799, MATCH('full data'!F$1, Sheet11!$A$1:$AF$1, 0), FALSE)</f>
        <v>10.8402093667684</v>
      </c>
      <c r="G366">
        <f>VLOOKUP('full data'!$A366, Sheet11!$A$2:$AF$799, MATCH('full data'!G$1, Sheet11!$A$1:$AF$1, 0), FALSE)</f>
        <v>-0.97080628024744287</v>
      </c>
      <c r="H366">
        <f>VLOOKUP('full data'!$A366, Sheet11!$A$2:$AF$799, MATCH('full data'!H$1, Sheet11!$A$1:$AF$1, 0), FALSE)</f>
        <v>13.50344951916782</v>
      </c>
      <c r="I366">
        <f>VLOOKUP('full data'!$A366, Sheet11!$A$2:$AF$799, MATCH('full data'!I$1, Sheet11!$A$1:$AF$1, 0), FALSE)</f>
        <v>47.8125</v>
      </c>
      <c r="J366">
        <f>VLOOKUP('full data'!$A366, Sheet11!$A$2:$AF$799, MATCH('full data'!J$1, Sheet11!$A$1:$AF$1, 0), FALSE)</f>
        <v>0.91891891891891897</v>
      </c>
      <c r="K366">
        <f>VLOOKUP('full data'!$A366, Sheet11!$A$2:$AF$799, MATCH('full data'!K$1, Sheet11!$A$1:$AF$1, 0), FALSE)</f>
        <v>-9.375</v>
      </c>
      <c r="L366">
        <f>VLOOKUP('full data'!$A366, Sheet11!$A$2:$AF$799, MATCH('full data'!L$1, Sheet11!$A$1:$AF$1, 0), FALSE)</f>
        <v>0.6875</v>
      </c>
      <c r="M366">
        <f>VLOOKUP('full data'!$A366, Sheet11!$A$2:$AF$799, MATCH('full data'!M$1, Sheet11!$A$1:$AF$1, 0), FALSE)</f>
        <v>0.375</v>
      </c>
      <c r="N366">
        <f>VLOOKUP('full data'!$A366, Sheet11!$A$2:$AF$799, MATCH('full data'!N$1, Sheet11!$A$1:$AF$1, 0), FALSE)</f>
        <v>0.6875</v>
      </c>
      <c r="O366">
        <f>VLOOKUP('full data'!$A366, Sheet11!$A$2:$AF$799, MATCH('full data'!O$1, Sheet11!$A$1:$AF$1, 0), FALSE)</f>
        <v>14.8125</v>
      </c>
      <c r="P366">
        <f>VLOOKUP('full data'!$A366, Sheet11!$A$2:$AF$799, MATCH('full data'!P$1, Sheet11!$A$1:$AF$1, 0), FALSE)</f>
        <v>0.9375</v>
      </c>
      <c r="Q366">
        <f>VLOOKUP('full data'!$A366, Sheet11!$A$2:$AF$799, MATCH('full data'!Q$1, Sheet11!$A$1:$AF$1, 0), FALSE)</f>
        <v>1.0625</v>
      </c>
      <c r="R366">
        <f>VLOOKUP('full data'!$A366, Sheet11!$A$2:$AF$799, MATCH('full data'!R$1, Sheet11!$A$1:$AF$1, 0), FALSE)</f>
        <v>9</v>
      </c>
      <c r="S366">
        <f>VLOOKUP('full data'!$A366, Sheet11!$A$2:$AF$799, MATCH('full data'!S$1, Sheet11!$A$1:$AF$1, 0), FALSE)</f>
        <v>7</v>
      </c>
      <c r="T366">
        <f>VLOOKUP('full data'!$A366, Sheet11!$A$2:$AF$799, MATCH('full data'!T$1, Sheet11!$A$1:$AF$1, 0), FALSE)</f>
        <v>0</v>
      </c>
      <c r="U366">
        <f>VLOOKUP('full data'!$A366, Sheet11!$A$2:$AF$799, MATCH('full data'!U$1, Sheet11!$A$1:$AF$1, 0), FALSE)</f>
        <v>0.5625</v>
      </c>
      <c r="V366">
        <f>VLOOKUP('full data'!$A366, Sheet11!$A$2:$AF$799, MATCH('full data'!V$1, Sheet11!$A$1:$AF$1, 0), FALSE)</f>
        <v>0.54861110000000002</v>
      </c>
      <c r="W366">
        <f>VLOOKUP('full data'!$A366, Sheet11!$A$2:$AF$799, MATCH('full data'!W$1, Sheet11!$A$1:$AF$1, 0), FALSE)</f>
        <v>0.49609379999999997</v>
      </c>
      <c r="X366" t="str">
        <f>VLOOKUP('full data'!$A366, Sheet11!$A$2:$AF$799, MATCH('full data'!X$1, Sheet11!$A$1:$AF$1, 0), FALSE)</f>
        <v>6</v>
      </c>
      <c r="Y366">
        <f>VLOOKUP('full data'!$A366, Sheet11!$A$2:$AF$799, MATCH('full data'!Y$1, Sheet11!$A$1:$AF$1, 0), FALSE)</f>
        <v>3</v>
      </c>
      <c r="Z366" t="str">
        <f>VLOOKUP('full data'!$A366, Sheet11!$A$2:$AF$799, MATCH('full data'!Z$1, Sheet11!$A$1:$AF$1, 0), FALSE)</f>
        <v>AFC West</v>
      </c>
      <c r="AA366" t="s">
        <v>891</v>
      </c>
      <c r="AB366">
        <f>VLOOKUP('full data'!$A366, Sheet11!$A$2:$AF$799, MATCH('full data'!AB$1, Sheet11!$A$1:$AF$1, 0), FALSE)</f>
        <v>0.25961538461538458</v>
      </c>
      <c r="AC366">
        <f>VLOOKUP('full data'!$A366, Sheet11!$A$2:$AF$799, MATCH('full data'!AC$1, Sheet11!$A$1:$AF$1, 0), FALSE)</f>
        <v>0.21311475409836059</v>
      </c>
      <c r="AD366" t="str">
        <f>VLOOKUP('full data'!$A366, Sheet11!$A$2:$AF$799, MATCH('full data'!AD$1, Sheet11!$A$1:$AF$1, 0), FALSE)</f>
        <v>0</v>
      </c>
      <c r="AE366" t="str">
        <f>VLOOKUP('full data'!$A366, Sheet11!$A$2:$AF$799, MATCH('full data'!AE$1, Sheet11!$A$1:$AF$1, 0), FALSE)</f>
        <v>0</v>
      </c>
      <c r="AF366">
        <f>VLOOKUP('full data'!$A366, Sheet11!$A$2:$AF$799, MATCH('full data'!AF$1, Sheet11!$A$1:$AF$1, 0), FALSE)</f>
        <v>0.25</v>
      </c>
      <c r="AG366">
        <f>VLOOKUP('full data'!$A366, Sheet11!$A$2:$AF$799, MATCH('full data'!AG$1, Sheet11!$A$1:$AF$1, 0), FALSE)</f>
        <v>0.5</v>
      </c>
      <c r="AH366" s="3">
        <f>VLOOKUP('full data'!$A366, Sheet11!$A$2:$AF$799, MATCH('full data'!AH$1, Sheet11!$A$1:$AF$1, 0), FALSE)</f>
        <v>1.779530165797389E-2</v>
      </c>
      <c r="AI366" s="2">
        <f t="shared" si="5"/>
        <v>0.44795982702796028</v>
      </c>
      <c r="AJ366" s="2">
        <f>AH366/SUMIFS($AH$2:$AH$799, $B$2:$B$799, B366)</f>
        <v>6.5796054169582827E-3</v>
      </c>
      <c r="AK366">
        <f>IF(AJ366=_xlfn.MAXIFS($AJ$2:$AJ$799, $B$2:$B$799, B366, $AA$2:$AA$799, AA366), 1, 0)</f>
        <v>0</v>
      </c>
      <c r="AL366" s="2">
        <f>AJ366-AI366</f>
        <v>-0.44138022161100199</v>
      </c>
      <c r="AM366">
        <f>IF(AK366=AE366, 1, 0)</f>
        <v>0</v>
      </c>
    </row>
    <row r="367" spans="1:39" hidden="1" x14ac:dyDescent="0.45">
      <c r="A367" t="s">
        <v>511</v>
      </c>
      <c r="B367">
        <v>2013</v>
      </c>
      <c r="C367" t="s">
        <v>66</v>
      </c>
      <c r="D367" t="str">
        <f>VLOOKUP(C367, ids!$A$2:$B$37,2,FALSE)</f>
        <v>Green Bay Packers</v>
      </c>
      <c r="E367">
        <f>VLOOKUP('full data'!$A367, Sheet11!$A$2:$AF$799, MATCH('full data'!E$1, Sheet11!$A$1:$AF$1, 0), FALSE)</f>
        <v>16</v>
      </c>
      <c r="F367">
        <f>VLOOKUP('full data'!$A367, Sheet11!$A$2:$AF$799, MATCH('full data'!F$1, Sheet11!$A$1:$AF$1, 0), FALSE)</f>
        <v>3.2977150031883178</v>
      </c>
      <c r="G367">
        <f>VLOOKUP('full data'!$A367, Sheet11!$A$2:$AF$799, MATCH('full data'!G$1, Sheet11!$A$1:$AF$1, 0), FALSE)</f>
        <v>0.51551397947108779</v>
      </c>
      <c r="H367">
        <f>VLOOKUP('full data'!$A367, Sheet11!$A$2:$AF$799, MATCH('full data'!H$1, Sheet11!$A$1:$AF$1, 0), FALSE)</f>
        <v>7.4854339285260822</v>
      </c>
      <c r="I367">
        <f>VLOOKUP('full data'!$A367, Sheet11!$A$2:$AF$799, MATCH('full data'!I$1, Sheet11!$A$1:$AF$1, 0), FALSE)</f>
        <v>50.0625</v>
      </c>
      <c r="J367">
        <f>VLOOKUP('full data'!$A367, Sheet11!$A$2:$AF$799, MATCH('full data'!J$1, Sheet11!$A$1:$AF$1, 0), FALSE)</f>
        <v>0.89189189189189189</v>
      </c>
      <c r="K367">
        <f>VLOOKUP('full data'!$A367, Sheet11!$A$2:$AF$799, MATCH('full data'!K$1, Sheet11!$A$1:$AF$1, 0), FALSE)</f>
        <v>-16.875</v>
      </c>
      <c r="L367">
        <f>VLOOKUP('full data'!$A367, Sheet11!$A$2:$AF$799, MATCH('full data'!L$1, Sheet11!$A$1:$AF$1, 0), FALSE)</f>
        <v>1</v>
      </c>
      <c r="M367">
        <f>VLOOKUP('full data'!$A367, Sheet11!$A$2:$AF$799, MATCH('full data'!M$1, Sheet11!$A$1:$AF$1, 0), FALSE)</f>
        <v>0.6875</v>
      </c>
      <c r="N367">
        <f>VLOOKUP('full data'!$A367, Sheet11!$A$2:$AF$799, MATCH('full data'!N$1, Sheet11!$A$1:$AF$1, 0), FALSE)</f>
        <v>0.6875</v>
      </c>
      <c r="O367">
        <f>VLOOKUP('full data'!$A367, Sheet11!$A$2:$AF$799, MATCH('full data'!O$1, Sheet11!$A$1:$AF$1, 0), FALSE)</f>
        <v>14.875</v>
      </c>
      <c r="P367">
        <f>VLOOKUP('full data'!$A367, Sheet11!$A$2:$AF$799, MATCH('full data'!P$1, Sheet11!$A$1:$AF$1, 0), FALSE)</f>
        <v>1.375</v>
      </c>
      <c r="Q367">
        <f>VLOOKUP('full data'!$A367, Sheet11!$A$2:$AF$799, MATCH('full data'!Q$1, Sheet11!$A$1:$AF$1, 0), FALSE)</f>
        <v>1.375</v>
      </c>
      <c r="R367">
        <f>VLOOKUP('full data'!$A367, Sheet11!$A$2:$AF$799, MATCH('full data'!R$1, Sheet11!$A$1:$AF$1, 0), FALSE)</f>
        <v>8</v>
      </c>
      <c r="S367">
        <f>VLOOKUP('full data'!$A367, Sheet11!$A$2:$AF$799, MATCH('full data'!S$1, Sheet11!$A$1:$AF$1, 0), FALSE)</f>
        <v>7</v>
      </c>
      <c r="T367">
        <f>VLOOKUP('full data'!$A367, Sheet11!$A$2:$AF$799, MATCH('full data'!T$1, Sheet11!$A$1:$AF$1, 0), FALSE)</f>
        <v>1</v>
      </c>
      <c r="U367">
        <f>VLOOKUP('full data'!$A367, Sheet11!$A$2:$AF$799, MATCH('full data'!U$1, Sheet11!$A$1:$AF$1, 0), FALSE)</f>
        <v>0.53125</v>
      </c>
      <c r="V367">
        <f>VLOOKUP('full data'!$A367, Sheet11!$A$2:$AF$799, MATCH('full data'!V$1, Sheet11!$A$1:$AF$1, 0), FALSE)</f>
        <v>0.37109375</v>
      </c>
      <c r="W367">
        <f>VLOOKUP('full data'!$A367, Sheet11!$A$2:$AF$799, MATCH('full data'!W$1, Sheet11!$A$1:$AF$1, 0), FALSE)</f>
        <v>0.453125</v>
      </c>
      <c r="X367" t="str">
        <f>VLOOKUP('full data'!$A367, Sheet11!$A$2:$AF$799, MATCH('full data'!X$1, Sheet11!$A$1:$AF$1, 0), FALSE)</f>
        <v>4</v>
      </c>
      <c r="Y367">
        <f>VLOOKUP('full data'!$A367, Sheet11!$A$2:$AF$799, MATCH('full data'!Y$1, Sheet11!$A$1:$AF$1, 0), FALSE)</f>
        <v>1</v>
      </c>
      <c r="Z367" t="str">
        <f>VLOOKUP('full data'!$A367, Sheet11!$A$2:$AF$799, MATCH('full data'!Z$1, Sheet11!$A$1:$AF$1, 0), FALSE)</f>
        <v>NFC North</v>
      </c>
      <c r="AA367" t="s">
        <v>892</v>
      </c>
      <c r="AB367">
        <f>VLOOKUP('full data'!$A367, Sheet11!$A$2:$AF$799, MATCH('full data'!AB$1, Sheet11!$A$1:$AF$1, 0), FALSE)</f>
        <v>0.22222222222222221</v>
      </c>
      <c r="AC367">
        <f>VLOOKUP('full data'!$A367, Sheet11!$A$2:$AF$799, MATCH('full data'!AC$1, Sheet11!$A$1:$AF$1, 0), FALSE)</f>
        <v>0.16250000000000001</v>
      </c>
      <c r="AD367" t="str">
        <f>VLOOKUP('full data'!$A367, Sheet11!$A$2:$AF$799, MATCH('full data'!AD$1, Sheet11!$A$1:$AF$1, 0), FALSE)</f>
        <v>0</v>
      </c>
      <c r="AE367" t="str">
        <f>VLOOKUP('full data'!$A367, Sheet11!$A$2:$AF$799, MATCH('full data'!AE$1, Sheet11!$A$1:$AF$1, 0), FALSE)</f>
        <v>0</v>
      </c>
      <c r="AF367">
        <f>VLOOKUP('full data'!$A367, Sheet11!$A$2:$AF$799, MATCH('full data'!AF$1, Sheet11!$A$1:$AF$1, 0), FALSE)</f>
        <v>0.375</v>
      </c>
      <c r="AG367">
        <f>VLOOKUP('full data'!$A367, Sheet11!$A$2:$AF$799, MATCH('full data'!AG$1, Sheet11!$A$1:$AF$1, 0), FALSE)</f>
        <v>0.5</v>
      </c>
      <c r="AH367" s="3">
        <f>VLOOKUP('full data'!$A367, Sheet11!$A$2:$AF$799, MATCH('full data'!AH$1, Sheet11!$A$1:$AF$1, 0), FALSE)</f>
        <v>1.556395316681666E-2</v>
      </c>
      <c r="AI367" s="2">
        <f t="shared" si="5"/>
        <v>0.59228688009018116</v>
      </c>
      <c r="AJ367" s="2">
        <f>AH367/SUMIFS($AH$2:$AH$799, $B$2:$B$799, B367)</f>
        <v>5.7545903145612282E-3</v>
      </c>
      <c r="AK367">
        <f>IF(AJ367=_xlfn.MAXIFS($AJ$2:$AJ$799, $B$2:$B$799, B367, $AA$2:$AA$799, AA367), 1, 0)</f>
        <v>0</v>
      </c>
      <c r="AL367" s="2">
        <f>AJ367-AI367</f>
        <v>-0.58653228977561989</v>
      </c>
      <c r="AM367">
        <f>IF(AK367=AE367, 1, 0)</f>
        <v>0</v>
      </c>
    </row>
    <row r="368" spans="1:39" hidden="1" x14ac:dyDescent="0.45">
      <c r="A368" t="s">
        <v>524</v>
      </c>
      <c r="B368">
        <v>2013</v>
      </c>
      <c r="C368" t="s">
        <v>88</v>
      </c>
      <c r="D368" t="str">
        <f>VLOOKUP(C368, ids!$A$2:$B$37,2,FALSE)</f>
        <v>New York Jets</v>
      </c>
      <c r="E368">
        <f>VLOOKUP('full data'!$A368, Sheet11!$A$2:$AF$799, MATCH('full data'!E$1, Sheet11!$A$1:$AF$1, 0), FALSE)</f>
        <v>16</v>
      </c>
      <c r="F368">
        <f>VLOOKUP('full data'!$A368, Sheet11!$A$2:$AF$799, MATCH('full data'!F$1, Sheet11!$A$1:$AF$1, 0), FALSE)</f>
        <v>-4.3842538864436964</v>
      </c>
      <c r="G368">
        <f>VLOOKUP('full data'!$A368, Sheet11!$A$2:$AF$799, MATCH('full data'!G$1, Sheet11!$A$1:$AF$1, 0), FALSE)</f>
        <v>-1.7981439707138489</v>
      </c>
      <c r="H368">
        <f>VLOOKUP('full data'!$A368, Sheet11!$A$2:$AF$799, MATCH('full data'!H$1, Sheet11!$A$1:$AF$1, 0), FALSE)</f>
        <v>0.38284582807243872</v>
      </c>
      <c r="I368">
        <f>VLOOKUP('full data'!$A368, Sheet11!$A$2:$AF$799, MATCH('full data'!I$1, Sheet11!$A$1:$AF$1, 0), FALSE)</f>
        <v>52.3125</v>
      </c>
      <c r="J368">
        <f>VLOOKUP('full data'!$A368, Sheet11!$A$2:$AF$799, MATCH('full data'!J$1, Sheet11!$A$1:$AF$1, 0), FALSE)</f>
        <v>0.91666666666666663</v>
      </c>
      <c r="K368">
        <f>VLOOKUP('full data'!$A368, Sheet11!$A$2:$AF$799, MATCH('full data'!K$1, Sheet11!$A$1:$AF$1, 0), FALSE)</f>
        <v>-21.125</v>
      </c>
      <c r="L368">
        <f>VLOOKUP('full data'!$A368, Sheet11!$A$2:$AF$799, MATCH('full data'!L$1, Sheet11!$A$1:$AF$1, 0), FALSE)</f>
        <v>1.375</v>
      </c>
      <c r="M368">
        <f>VLOOKUP('full data'!$A368, Sheet11!$A$2:$AF$799, MATCH('full data'!M$1, Sheet11!$A$1:$AF$1, 0), FALSE)</f>
        <v>0.125</v>
      </c>
      <c r="N368">
        <f>VLOOKUP('full data'!$A368, Sheet11!$A$2:$AF$799, MATCH('full data'!N$1, Sheet11!$A$1:$AF$1, 0), FALSE)</f>
        <v>0.8125</v>
      </c>
      <c r="O368">
        <f>VLOOKUP('full data'!$A368, Sheet11!$A$2:$AF$799, MATCH('full data'!O$1, Sheet11!$A$1:$AF$1, 0), FALSE)</f>
        <v>14.1875</v>
      </c>
      <c r="P368">
        <f>VLOOKUP('full data'!$A368, Sheet11!$A$2:$AF$799, MATCH('full data'!P$1, Sheet11!$A$1:$AF$1, 0), FALSE)</f>
        <v>1.6875</v>
      </c>
      <c r="Q368">
        <f>VLOOKUP('full data'!$A368, Sheet11!$A$2:$AF$799, MATCH('full data'!Q$1, Sheet11!$A$1:$AF$1, 0), FALSE)</f>
        <v>0.9375</v>
      </c>
      <c r="R368">
        <f>VLOOKUP('full data'!$A368, Sheet11!$A$2:$AF$799, MATCH('full data'!R$1, Sheet11!$A$1:$AF$1, 0), FALSE)</f>
        <v>8</v>
      </c>
      <c r="S368">
        <f>VLOOKUP('full data'!$A368, Sheet11!$A$2:$AF$799, MATCH('full data'!S$1, Sheet11!$A$1:$AF$1, 0), FALSE)</f>
        <v>8</v>
      </c>
      <c r="T368">
        <f>VLOOKUP('full data'!$A368, Sheet11!$A$2:$AF$799, MATCH('full data'!T$1, Sheet11!$A$1:$AF$1, 0), FALSE)</f>
        <v>0</v>
      </c>
      <c r="U368">
        <f>VLOOKUP('full data'!$A368, Sheet11!$A$2:$AF$799, MATCH('full data'!U$1, Sheet11!$A$1:$AF$1, 0), FALSE)</f>
        <v>0.5</v>
      </c>
      <c r="V368">
        <f>VLOOKUP('full data'!$A368, Sheet11!$A$2:$AF$799, MATCH('full data'!V$1, Sheet11!$A$1:$AF$1, 0), FALSE)</f>
        <v>0.4140625</v>
      </c>
      <c r="W368">
        <f>VLOOKUP('full data'!$A368, Sheet11!$A$2:$AF$799, MATCH('full data'!W$1, Sheet11!$A$1:$AF$1, 0), FALSE)</f>
        <v>0.48828125</v>
      </c>
      <c r="X368" t="str">
        <f>VLOOKUP('full data'!$A368, Sheet11!$A$2:$AF$799, MATCH('full data'!X$1, Sheet11!$A$1:$AF$1, 0), FALSE)</f>
        <v>0</v>
      </c>
      <c r="Y368">
        <f>VLOOKUP('full data'!$A368, Sheet11!$A$2:$AF$799, MATCH('full data'!Y$1, Sheet11!$A$1:$AF$1, 0), FALSE)</f>
        <v>2</v>
      </c>
      <c r="Z368" t="str">
        <f>VLOOKUP('full data'!$A368, Sheet11!$A$2:$AF$799, MATCH('full data'!Z$1, Sheet11!$A$1:$AF$1, 0), FALSE)</f>
        <v>AFC East</v>
      </c>
      <c r="AA368" t="s">
        <v>891</v>
      </c>
      <c r="AB368">
        <f>VLOOKUP('full data'!$A368, Sheet11!$A$2:$AF$799, MATCH('full data'!AB$1, Sheet11!$A$1:$AF$1, 0), FALSE)</f>
        <v>0.2068965517241379</v>
      </c>
      <c r="AC368">
        <f>VLOOKUP('full data'!$A368, Sheet11!$A$2:$AF$799, MATCH('full data'!AC$1, Sheet11!$A$1:$AF$1, 0), FALSE)</f>
        <v>0.22222222222222221</v>
      </c>
      <c r="AD368" t="str">
        <f>VLOOKUP('full data'!$A368, Sheet11!$A$2:$AF$799, MATCH('full data'!AD$1, Sheet11!$A$1:$AF$1, 0), FALSE)</f>
        <v>0</v>
      </c>
      <c r="AE368" t="str">
        <f>VLOOKUP('full data'!$A368, Sheet11!$A$2:$AF$799, MATCH('full data'!AE$1, Sheet11!$A$1:$AF$1, 0), FALSE)</f>
        <v>0</v>
      </c>
      <c r="AF368">
        <f>VLOOKUP('full data'!$A368, Sheet11!$A$2:$AF$799, MATCH('full data'!AF$1, Sheet11!$A$1:$AF$1, 0), FALSE)</f>
        <v>0.3125</v>
      </c>
      <c r="AG368">
        <f>VLOOKUP('full data'!$A368, Sheet11!$A$2:$AF$799, MATCH('full data'!AG$1, Sheet11!$A$1:$AF$1, 0), FALSE)</f>
        <v>0.5</v>
      </c>
      <c r="AH368" s="3">
        <f>VLOOKUP('full data'!$A368, Sheet11!$A$2:$AF$799, MATCH('full data'!AH$1, Sheet11!$A$1:$AF$1, 0), FALSE)</f>
        <v>1.1916151370758561E-2</v>
      </c>
      <c r="AI368" s="2">
        <f t="shared" si="5"/>
        <v>0.44795982702796028</v>
      </c>
      <c r="AJ368" s="2">
        <f>AH368/SUMIFS($AH$2:$AH$799, $B$2:$B$799, B368)</f>
        <v>4.4058581088006485E-3</v>
      </c>
      <c r="AK368">
        <f>IF(AJ368=_xlfn.MAXIFS($AJ$2:$AJ$799, $B$2:$B$799, B368, $AA$2:$AA$799, AA368), 1, 0)</f>
        <v>0</v>
      </c>
      <c r="AL368" s="2">
        <f>AJ368-AI368</f>
        <v>-0.4435539689191596</v>
      </c>
      <c r="AM368">
        <f>IF(AK368=AE368, 1, 0)</f>
        <v>0</v>
      </c>
    </row>
    <row r="369" spans="1:39" hidden="1" x14ac:dyDescent="0.45">
      <c r="A369" t="s">
        <v>502</v>
      </c>
      <c r="B369">
        <v>2013</v>
      </c>
      <c r="C369" t="s">
        <v>40</v>
      </c>
      <c r="D369" t="str">
        <f>VLOOKUP(C369, ids!$A$2:$B$37,2,FALSE)</f>
        <v>Baltimore Ravens</v>
      </c>
      <c r="E369">
        <f>VLOOKUP('full data'!$A369, Sheet11!$A$2:$AF$799, MATCH('full data'!E$1, Sheet11!$A$1:$AF$1, 0), FALSE)</f>
        <v>16</v>
      </c>
      <c r="F369">
        <f>VLOOKUP('full data'!$A369, Sheet11!$A$2:$AF$799, MATCH('full data'!F$1, Sheet11!$A$1:$AF$1, 0), FALSE)</f>
        <v>-2.7362702074817009</v>
      </c>
      <c r="G369">
        <f>VLOOKUP('full data'!$A369, Sheet11!$A$2:$AF$799, MATCH('full data'!G$1, Sheet11!$A$1:$AF$1, 0), FALSE)</f>
        <v>-5.4426548295826622</v>
      </c>
      <c r="H369">
        <f>VLOOKUP('full data'!$A369, Sheet11!$A$2:$AF$799, MATCH('full data'!H$1, Sheet11!$A$1:$AF$1, 0), FALSE)</f>
        <v>1.8724997574364011</v>
      </c>
      <c r="I369">
        <f>VLOOKUP('full data'!$A369, Sheet11!$A$2:$AF$799, MATCH('full data'!I$1, Sheet11!$A$1:$AF$1, 0), FALSE)</f>
        <v>58.875</v>
      </c>
      <c r="J369">
        <f>VLOOKUP('full data'!$A369, Sheet11!$A$2:$AF$799, MATCH('full data'!J$1, Sheet11!$A$1:$AF$1, 0), FALSE)</f>
        <v>0.92682926829268297</v>
      </c>
      <c r="K369">
        <f>VLOOKUP('full data'!$A369, Sheet11!$A$2:$AF$799, MATCH('full data'!K$1, Sheet11!$A$1:$AF$1, 0), FALSE)</f>
        <v>-20.25</v>
      </c>
      <c r="L369">
        <f>VLOOKUP('full data'!$A369, Sheet11!$A$2:$AF$799, MATCH('full data'!L$1, Sheet11!$A$1:$AF$1, 0), FALSE)</f>
        <v>1.4375</v>
      </c>
      <c r="M369">
        <f>VLOOKUP('full data'!$A369, Sheet11!$A$2:$AF$799, MATCH('full data'!M$1, Sheet11!$A$1:$AF$1, 0), FALSE)</f>
        <v>0.4375</v>
      </c>
      <c r="N369">
        <f>VLOOKUP('full data'!$A369, Sheet11!$A$2:$AF$799, MATCH('full data'!N$1, Sheet11!$A$1:$AF$1, 0), FALSE)</f>
        <v>1</v>
      </c>
      <c r="O369">
        <f>VLOOKUP('full data'!$A369, Sheet11!$A$2:$AF$799, MATCH('full data'!O$1, Sheet11!$A$1:$AF$1, 0), FALSE)</f>
        <v>16.0625</v>
      </c>
      <c r="P369">
        <f>VLOOKUP('full data'!$A369, Sheet11!$A$2:$AF$799, MATCH('full data'!P$1, Sheet11!$A$1:$AF$1, 0), FALSE)</f>
        <v>1.6875</v>
      </c>
      <c r="Q369">
        <f>VLOOKUP('full data'!$A369, Sheet11!$A$2:$AF$799, MATCH('full data'!Q$1, Sheet11!$A$1:$AF$1, 0), FALSE)</f>
        <v>1.4375</v>
      </c>
      <c r="R369">
        <f>VLOOKUP('full data'!$A369, Sheet11!$A$2:$AF$799, MATCH('full data'!R$1, Sheet11!$A$1:$AF$1, 0), FALSE)</f>
        <v>8</v>
      </c>
      <c r="S369">
        <f>VLOOKUP('full data'!$A369, Sheet11!$A$2:$AF$799, MATCH('full data'!S$1, Sheet11!$A$1:$AF$1, 0), FALSE)</f>
        <v>8</v>
      </c>
      <c r="T369">
        <f>VLOOKUP('full data'!$A369, Sheet11!$A$2:$AF$799, MATCH('full data'!T$1, Sheet11!$A$1:$AF$1, 0), FALSE)</f>
        <v>0</v>
      </c>
      <c r="U369">
        <f>VLOOKUP('full data'!$A369, Sheet11!$A$2:$AF$799, MATCH('full data'!U$1, Sheet11!$A$1:$AF$1, 0), FALSE)</f>
        <v>0.5</v>
      </c>
      <c r="V369">
        <f>VLOOKUP('full data'!$A369, Sheet11!$A$2:$AF$799, MATCH('full data'!V$1, Sheet11!$A$1:$AF$1, 0), FALSE)</f>
        <v>0.41796875</v>
      </c>
      <c r="W369">
        <f>VLOOKUP('full data'!$A369, Sheet11!$A$2:$AF$799, MATCH('full data'!W$1, Sheet11!$A$1:$AF$1, 0), FALSE)</f>
        <v>0.484375</v>
      </c>
      <c r="X369" t="str">
        <f>VLOOKUP('full data'!$A369, Sheet11!$A$2:$AF$799, MATCH('full data'!X$1, Sheet11!$A$1:$AF$1, 0), FALSE)</f>
        <v>0</v>
      </c>
      <c r="Y369">
        <f>VLOOKUP('full data'!$A369, Sheet11!$A$2:$AF$799, MATCH('full data'!Y$1, Sheet11!$A$1:$AF$1, 0), FALSE)</f>
        <v>3</v>
      </c>
      <c r="Z369" t="str">
        <f>VLOOKUP('full data'!$A369, Sheet11!$A$2:$AF$799, MATCH('full data'!Z$1, Sheet11!$A$1:$AF$1, 0), FALSE)</f>
        <v>AFC North</v>
      </c>
      <c r="AA369" t="s">
        <v>891</v>
      </c>
      <c r="AB369">
        <f>VLOOKUP('full data'!$A369, Sheet11!$A$2:$AF$799, MATCH('full data'!AB$1, Sheet11!$A$1:$AF$1, 0), FALSE)</f>
        <v>0.14516129032258071</v>
      </c>
      <c r="AC369">
        <f>VLOOKUP('full data'!$A369, Sheet11!$A$2:$AF$799, MATCH('full data'!AC$1, Sheet11!$A$1:$AF$1, 0), FALSE)</f>
        <v>0.18333333333333329</v>
      </c>
      <c r="AD369" t="str">
        <f>VLOOKUP('full data'!$A369, Sheet11!$A$2:$AF$799, MATCH('full data'!AD$1, Sheet11!$A$1:$AF$1, 0), FALSE)</f>
        <v>0</v>
      </c>
      <c r="AE369" t="str">
        <f>VLOOKUP('full data'!$A369, Sheet11!$A$2:$AF$799, MATCH('full data'!AE$1, Sheet11!$A$1:$AF$1, 0), FALSE)</f>
        <v>0</v>
      </c>
      <c r="AF369">
        <f>VLOOKUP('full data'!$A369, Sheet11!$A$2:$AF$799, MATCH('full data'!AF$1, Sheet11!$A$1:$AF$1, 0), FALSE)</f>
        <v>0.25</v>
      </c>
      <c r="AG369">
        <f>VLOOKUP('full data'!$A369, Sheet11!$A$2:$AF$799, MATCH('full data'!AG$1, Sheet11!$A$1:$AF$1, 0), FALSE)</f>
        <v>0.5</v>
      </c>
      <c r="AH369" s="3">
        <f>VLOOKUP('full data'!$A369, Sheet11!$A$2:$AF$799, MATCH('full data'!AH$1, Sheet11!$A$1:$AF$1, 0), FALSE)</f>
        <v>8.2769374810119489E-3</v>
      </c>
      <c r="AI369" s="2">
        <f t="shared" si="5"/>
        <v>0.44795982702796028</v>
      </c>
      <c r="AJ369" s="2">
        <f>AH369/SUMIFS($AH$2:$AH$799, $B$2:$B$799, B369)</f>
        <v>3.0603011813226978E-3</v>
      </c>
      <c r="AK369">
        <f>IF(AJ369=_xlfn.MAXIFS($AJ$2:$AJ$799, $B$2:$B$799, B369, $AA$2:$AA$799, AA369), 1, 0)</f>
        <v>0</v>
      </c>
      <c r="AL369" s="2">
        <f>AJ369-AI369</f>
        <v>-0.44489952584663756</v>
      </c>
      <c r="AM369">
        <f>IF(AK369=AE369, 1, 0)</f>
        <v>0</v>
      </c>
    </row>
    <row r="370" spans="1:39" hidden="1" x14ac:dyDescent="0.45">
      <c r="A370" t="s">
        <v>508</v>
      </c>
      <c r="B370">
        <v>2013</v>
      </c>
      <c r="C370" t="s">
        <v>57</v>
      </c>
      <c r="D370" t="str">
        <f>VLOOKUP(C370, ids!$A$2:$B$37,2,FALSE)</f>
        <v>Dallas Cowboys</v>
      </c>
      <c r="E370">
        <f>VLOOKUP('full data'!$A370, Sheet11!$A$2:$AF$799, MATCH('full data'!E$1, Sheet11!$A$1:$AF$1, 0), FALSE)</f>
        <v>16</v>
      </c>
      <c r="F370">
        <f>VLOOKUP('full data'!$A370, Sheet11!$A$2:$AF$799, MATCH('full data'!F$1, Sheet11!$A$1:$AF$1, 0), FALSE)</f>
        <v>3.9286788429398638</v>
      </c>
      <c r="G370">
        <f>VLOOKUP('full data'!$A370, Sheet11!$A$2:$AF$799, MATCH('full data'!G$1, Sheet11!$A$1:$AF$1, 0), FALSE)</f>
        <v>0.26742226450310891</v>
      </c>
      <c r="H370">
        <f>VLOOKUP('full data'!$A370, Sheet11!$A$2:$AF$799, MATCH('full data'!H$1, Sheet11!$A$1:$AF$1, 0), FALSE)</f>
        <v>6.6145036383258704</v>
      </c>
      <c r="I370">
        <f>VLOOKUP('full data'!$A370, Sheet11!$A$2:$AF$799, MATCH('full data'!I$1, Sheet11!$A$1:$AF$1, 0), FALSE)</f>
        <v>54.1875</v>
      </c>
      <c r="J370">
        <f>VLOOKUP('full data'!$A370, Sheet11!$A$2:$AF$799, MATCH('full data'!J$1, Sheet11!$A$1:$AF$1, 0), FALSE)</f>
        <v>0.93333333333333335</v>
      </c>
      <c r="K370">
        <f>VLOOKUP('full data'!$A370, Sheet11!$A$2:$AF$799, MATCH('full data'!K$1, Sheet11!$A$1:$AF$1, 0), FALSE)</f>
        <v>-17</v>
      </c>
      <c r="L370">
        <f>VLOOKUP('full data'!$A370, Sheet11!$A$2:$AF$799, MATCH('full data'!L$1, Sheet11!$A$1:$AF$1, 0), FALSE)</f>
        <v>0.75</v>
      </c>
      <c r="M370">
        <f>VLOOKUP('full data'!$A370, Sheet11!$A$2:$AF$799, MATCH('full data'!M$1, Sheet11!$A$1:$AF$1, 0), FALSE)</f>
        <v>0.8125</v>
      </c>
      <c r="N370">
        <f>VLOOKUP('full data'!$A370, Sheet11!$A$2:$AF$799, MATCH('full data'!N$1, Sheet11!$A$1:$AF$1, 0), FALSE)</f>
        <v>0.9375</v>
      </c>
      <c r="O370">
        <f>VLOOKUP('full data'!$A370, Sheet11!$A$2:$AF$799, MATCH('full data'!O$1, Sheet11!$A$1:$AF$1, 0), FALSE)</f>
        <v>15.375</v>
      </c>
      <c r="P370">
        <f>VLOOKUP('full data'!$A370, Sheet11!$A$2:$AF$799, MATCH('full data'!P$1, Sheet11!$A$1:$AF$1, 0), FALSE)</f>
        <v>0.875</v>
      </c>
      <c r="Q370">
        <f>VLOOKUP('full data'!$A370, Sheet11!$A$2:$AF$799, MATCH('full data'!Q$1, Sheet11!$A$1:$AF$1, 0), FALSE)</f>
        <v>1.75</v>
      </c>
      <c r="R370">
        <f>VLOOKUP('full data'!$A370, Sheet11!$A$2:$AF$799, MATCH('full data'!R$1, Sheet11!$A$1:$AF$1, 0), FALSE)</f>
        <v>8</v>
      </c>
      <c r="S370">
        <f>VLOOKUP('full data'!$A370, Sheet11!$A$2:$AF$799, MATCH('full data'!S$1, Sheet11!$A$1:$AF$1, 0), FALSE)</f>
        <v>8</v>
      </c>
      <c r="T370">
        <f>VLOOKUP('full data'!$A370, Sheet11!$A$2:$AF$799, MATCH('full data'!T$1, Sheet11!$A$1:$AF$1, 0), FALSE)</f>
        <v>0</v>
      </c>
      <c r="U370">
        <f>VLOOKUP('full data'!$A370, Sheet11!$A$2:$AF$799, MATCH('full data'!U$1, Sheet11!$A$1:$AF$1, 0), FALSE)</f>
        <v>0.5</v>
      </c>
      <c r="V370">
        <f>VLOOKUP('full data'!$A370, Sheet11!$A$2:$AF$799, MATCH('full data'!V$1, Sheet11!$A$1:$AF$1, 0), FALSE)</f>
        <v>0.36328125</v>
      </c>
      <c r="W370">
        <f>VLOOKUP('full data'!$A370, Sheet11!$A$2:$AF$799, MATCH('full data'!W$1, Sheet11!$A$1:$AF$1, 0), FALSE)</f>
        <v>0.484375</v>
      </c>
      <c r="X370" t="str">
        <f>VLOOKUP('full data'!$A370, Sheet11!$A$2:$AF$799, MATCH('full data'!X$1, Sheet11!$A$1:$AF$1, 0), FALSE)</f>
        <v>0</v>
      </c>
      <c r="Y370">
        <f>VLOOKUP('full data'!$A370, Sheet11!$A$2:$AF$799, MATCH('full data'!Y$1, Sheet11!$A$1:$AF$1, 0), FALSE)</f>
        <v>2</v>
      </c>
      <c r="Z370" t="str">
        <f>VLOOKUP('full data'!$A370, Sheet11!$A$2:$AF$799, MATCH('full data'!Z$1, Sheet11!$A$1:$AF$1, 0), FALSE)</f>
        <v>NFC East</v>
      </c>
      <c r="AA370" t="s">
        <v>892</v>
      </c>
      <c r="AB370">
        <f>VLOOKUP('full data'!$A370, Sheet11!$A$2:$AF$799, MATCH('full data'!AB$1, Sheet11!$A$1:$AF$1, 0), FALSE)</f>
        <v>0.1290322580645161</v>
      </c>
      <c r="AC370">
        <f>VLOOKUP('full data'!$A370, Sheet11!$A$2:$AF$799, MATCH('full data'!AC$1, Sheet11!$A$1:$AF$1, 0), FALSE)</f>
        <v>0.17241379310344829</v>
      </c>
      <c r="AD370" t="str">
        <f>VLOOKUP('full data'!$A370, Sheet11!$A$2:$AF$799, MATCH('full data'!AD$1, Sheet11!$A$1:$AF$1, 0), FALSE)</f>
        <v>0</v>
      </c>
      <c r="AE370" t="str">
        <f>VLOOKUP('full data'!$A370, Sheet11!$A$2:$AF$799, MATCH('full data'!AE$1, Sheet11!$A$1:$AF$1, 0), FALSE)</f>
        <v>0</v>
      </c>
      <c r="AF370">
        <f>VLOOKUP('full data'!$A370, Sheet11!$A$2:$AF$799, MATCH('full data'!AF$1, Sheet11!$A$1:$AF$1, 0), FALSE)</f>
        <v>0.125</v>
      </c>
      <c r="AG370">
        <f>VLOOKUP('full data'!$A370, Sheet11!$A$2:$AF$799, MATCH('full data'!AG$1, Sheet11!$A$1:$AF$1, 0), FALSE)</f>
        <v>0.5</v>
      </c>
      <c r="AH370" s="3">
        <f>VLOOKUP('full data'!$A370, Sheet11!$A$2:$AF$799, MATCH('full data'!AH$1, Sheet11!$A$1:$AF$1, 0), FALSE)</f>
        <v>5.5601230049601904E-3</v>
      </c>
      <c r="AI370" s="2">
        <f t="shared" si="5"/>
        <v>0.59228688009018116</v>
      </c>
      <c r="AJ370" s="2">
        <f>AH370/SUMIFS($AH$2:$AH$799, $B$2:$B$799, B370)</f>
        <v>2.0557906882122329E-3</v>
      </c>
      <c r="AK370">
        <f>IF(AJ370=_xlfn.MAXIFS($AJ$2:$AJ$799, $B$2:$B$799, B370, $AA$2:$AA$799, AA370), 1, 0)</f>
        <v>0</v>
      </c>
      <c r="AL370" s="2">
        <f>AJ370-AI370</f>
        <v>-0.59023108940196889</v>
      </c>
      <c r="AM370">
        <f>IF(AK370=AE370, 1, 0)</f>
        <v>0</v>
      </c>
    </row>
    <row r="371" spans="1:39" hidden="1" x14ac:dyDescent="0.45">
      <c r="A371" t="s">
        <v>526</v>
      </c>
      <c r="B371">
        <v>2013</v>
      </c>
      <c r="C371" t="s">
        <v>94</v>
      </c>
      <c r="D371" t="str">
        <f>VLOOKUP(C371, ids!$A$2:$B$37,2,FALSE)</f>
        <v>Pittsburgh Steelers</v>
      </c>
      <c r="E371">
        <f>VLOOKUP('full data'!$A371, Sheet11!$A$2:$AF$799, MATCH('full data'!E$1, Sheet11!$A$1:$AF$1, 0), FALSE)</f>
        <v>16</v>
      </c>
      <c r="F371">
        <f>VLOOKUP('full data'!$A371, Sheet11!$A$2:$AF$799, MATCH('full data'!F$1, Sheet11!$A$1:$AF$1, 0), FALSE)</f>
        <v>4.068489693404425</v>
      </c>
      <c r="G371">
        <f>VLOOKUP('full data'!$A371, Sheet11!$A$2:$AF$799, MATCH('full data'!G$1, Sheet11!$A$1:$AF$1, 0), FALSE)</f>
        <v>-3.9496519104657728</v>
      </c>
      <c r="H371">
        <f>VLOOKUP('full data'!$A371, Sheet11!$A$2:$AF$799, MATCH('full data'!H$1, Sheet11!$A$1:$AF$1, 0), FALSE)</f>
        <v>8.7283030037748226</v>
      </c>
      <c r="I371">
        <f>VLOOKUP('full data'!$A371, Sheet11!$A$2:$AF$799, MATCH('full data'!I$1, Sheet11!$A$1:$AF$1, 0), FALSE)</f>
        <v>42.3125</v>
      </c>
      <c r="J371">
        <f>VLOOKUP('full data'!$A371, Sheet11!$A$2:$AF$799, MATCH('full data'!J$1, Sheet11!$A$1:$AF$1, 0), FALSE)</f>
        <v>0.9375</v>
      </c>
      <c r="K371">
        <f>VLOOKUP('full data'!$A371, Sheet11!$A$2:$AF$799, MATCH('full data'!K$1, Sheet11!$A$1:$AF$1, 0), FALSE)</f>
        <v>-18.0625</v>
      </c>
      <c r="L371">
        <f>VLOOKUP('full data'!$A371, Sheet11!$A$2:$AF$799, MATCH('full data'!L$1, Sheet11!$A$1:$AF$1, 0), FALSE)</f>
        <v>0.875</v>
      </c>
      <c r="M371">
        <f>VLOOKUP('full data'!$A371, Sheet11!$A$2:$AF$799, MATCH('full data'!M$1, Sheet11!$A$1:$AF$1, 0), FALSE)</f>
        <v>0.625</v>
      </c>
      <c r="N371">
        <f>VLOOKUP('full data'!$A371, Sheet11!$A$2:$AF$799, MATCH('full data'!N$1, Sheet11!$A$1:$AF$1, 0), FALSE)</f>
        <v>0.625</v>
      </c>
      <c r="O371">
        <f>VLOOKUP('full data'!$A371, Sheet11!$A$2:$AF$799, MATCH('full data'!O$1, Sheet11!$A$1:$AF$1, 0), FALSE)</f>
        <v>12.375</v>
      </c>
      <c r="P371">
        <f>VLOOKUP('full data'!$A371, Sheet11!$A$2:$AF$799, MATCH('full data'!P$1, Sheet11!$A$1:$AF$1, 0), FALSE)</f>
        <v>1.375</v>
      </c>
      <c r="Q371">
        <f>VLOOKUP('full data'!$A371, Sheet11!$A$2:$AF$799, MATCH('full data'!Q$1, Sheet11!$A$1:$AF$1, 0), FALSE)</f>
        <v>1.25</v>
      </c>
      <c r="R371">
        <f>VLOOKUP('full data'!$A371, Sheet11!$A$2:$AF$799, MATCH('full data'!R$1, Sheet11!$A$1:$AF$1, 0), FALSE)</f>
        <v>8</v>
      </c>
      <c r="S371">
        <f>VLOOKUP('full data'!$A371, Sheet11!$A$2:$AF$799, MATCH('full data'!S$1, Sheet11!$A$1:$AF$1, 0), FALSE)</f>
        <v>8</v>
      </c>
      <c r="T371">
        <f>VLOOKUP('full data'!$A371, Sheet11!$A$2:$AF$799, MATCH('full data'!T$1, Sheet11!$A$1:$AF$1, 0), FALSE)</f>
        <v>0</v>
      </c>
      <c r="U371">
        <f>VLOOKUP('full data'!$A371, Sheet11!$A$2:$AF$799, MATCH('full data'!U$1, Sheet11!$A$1:$AF$1, 0), FALSE)</f>
        <v>0.5</v>
      </c>
      <c r="V371">
        <f>VLOOKUP('full data'!$A371, Sheet11!$A$2:$AF$799, MATCH('full data'!V$1, Sheet11!$A$1:$AF$1, 0), FALSE)</f>
        <v>0.44140625</v>
      </c>
      <c r="W371">
        <f>VLOOKUP('full data'!$A371, Sheet11!$A$2:$AF$799, MATCH('full data'!W$1, Sheet11!$A$1:$AF$1, 0), FALSE)</f>
        <v>0.46875</v>
      </c>
      <c r="X371" t="str">
        <f>VLOOKUP('full data'!$A371, Sheet11!$A$2:$AF$799, MATCH('full data'!X$1, Sheet11!$A$1:$AF$1, 0), FALSE)</f>
        <v>0</v>
      </c>
      <c r="Y371">
        <f>VLOOKUP('full data'!$A371, Sheet11!$A$2:$AF$799, MATCH('full data'!Y$1, Sheet11!$A$1:$AF$1, 0), FALSE)</f>
        <v>2</v>
      </c>
      <c r="Z371" t="str">
        <f>VLOOKUP('full data'!$A371, Sheet11!$A$2:$AF$799, MATCH('full data'!Z$1, Sheet11!$A$1:$AF$1, 0), FALSE)</f>
        <v>AFC North</v>
      </c>
      <c r="AA371" t="s">
        <v>891</v>
      </c>
      <c r="AB371">
        <f>VLOOKUP('full data'!$A371, Sheet11!$A$2:$AF$799, MATCH('full data'!AB$1, Sheet11!$A$1:$AF$1, 0), FALSE)</f>
        <v>0.12962962962962959</v>
      </c>
      <c r="AC371">
        <f>VLOOKUP('full data'!$A371, Sheet11!$A$2:$AF$799, MATCH('full data'!AC$1, Sheet11!$A$1:$AF$1, 0), FALSE)</f>
        <v>0.20338983050847459</v>
      </c>
      <c r="AD371" t="str">
        <f>VLOOKUP('full data'!$A371, Sheet11!$A$2:$AF$799, MATCH('full data'!AD$1, Sheet11!$A$1:$AF$1, 0), FALSE)</f>
        <v>0</v>
      </c>
      <c r="AE371" t="str">
        <f>VLOOKUP('full data'!$A371, Sheet11!$A$2:$AF$799, MATCH('full data'!AE$1, Sheet11!$A$1:$AF$1, 0), FALSE)</f>
        <v>0</v>
      </c>
      <c r="AF371">
        <f>VLOOKUP('full data'!$A371, Sheet11!$A$2:$AF$799, MATCH('full data'!AF$1, Sheet11!$A$1:$AF$1, 0), FALSE)</f>
        <v>0.5</v>
      </c>
      <c r="AG371">
        <f>VLOOKUP('full data'!$A371, Sheet11!$A$2:$AF$799, MATCH('full data'!AG$1, Sheet11!$A$1:$AF$1, 0), FALSE)</f>
        <v>0.5</v>
      </c>
      <c r="AH371" s="3">
        <f>VLOOKUP('full data'!$A371, Sheet11!$A$2:$AF$799, MATCH('full data'!AH$1, Sheet11!$A$1:$AF$1, 0), FALSE)</f>
        <v>4.8806692131451784E-3</v>
      </c>
      <c r="AI371" s="2">
        <f t="shared" si="5"/>
        <v>0.44795982702796028</v>
      </c>
      <c r="AJ371" s="2">
        <f>AH371/SUMIFS($AH$2:$AH$799, $B$2:$B$799, B371)</f>
        <v>1.8045705664563481E-3</v>
      </c>
      <c r="AK371">
        <f>IF(AJ371=_xlfn.MAXIFS($AJ$2:$AJ$799, $B$2:$B$799, B371, $AA$2:$AA$799, AA371), 1, 0)</f>
        <v>0</v>
      </c>
      <c r="AL371" s="2">
        <f>AJ371-AI371</f>
        <v>-0.44615525646150395</v>
      </c>
      <c r="AM371">
        <f>IF(AK371=AE371, 1, 0)</f>
        <v>0</v>
      </c>
    </row>
    <row r="372" spans="1:39" hidden="1" x14ac:dyDescent="0.45">
      <c r="A372" t="s">
        <v>505</v>
      </c>
      <c r="B372">
        <v>2013</v>
      </c>
      <c r="C372" t="s">
        <v>50</v>
      </c>
      <c r="D372" t="str">
        <f>VLOOKUP(C372, ids!$A$2:$B$37,2,FALSE)</f>
        <v>Chicago Bears</v>
      </c>
      <c r="E372">
        <f>VLOOKUP('full data'!$A372, Sheet11!$A$2:$AF$799, MATCH('full data'!E$1, Sheet11!$A$1:$AF$1, 0), FALSE)</f>
        <v>16</v>
      </c>
      <c r="F372">
        <f>VLOOKUP('full data'!$A372, Sheet11!$A$2:$AF$799, MATCH('full data'!F$1, Sheet11!$A$1:$AF$1, 0), FALSE)</f>
        <v>6.1248300145830488</v>
      </c>
      <c r="G372">
        <f>VLOOKUP('full data'!$A372, Sheet11!$A$2:$AF$799, MATCH('full data'!G$1, Sheet11!$A$1:$AF$1, 0), FALSE)</f>
        <v>-0.41254300008252298</v>
      </c>
      <c r="H372">
        <f>VLOOKUP('full data'!$A372, Sheet11!$A$2:$AF$799, MATCH('full data'!H$1, Sheet11!$A$1:$AF$1, 0), FALSE)</f>
        <v>9.5382526895070612</v>
      </c>
      <c r="I372">
        <f>VLOOKUP('full data'!$A372, Sheet11!$A$2:$AF$799, MATCH('full data'!I$1, Sheet11!$A$1:$AF$1, 0), FALSE)</f>
        <v>44.25</v>
      </c>
      <c r="J372">
        <f>VLOOKUP('full data'!$A372, Sheet11!$A$2:$AF$799, MATCH('full data'!J$1, Sheet11!$A$1:$AF$1, 0), FALSE)</f>
        <v>0.89655172413793105</v>
      </c>
      <c r="K372">
        <f>VLOOKUP('full data'!$A372, Sheet11!$A$2:$AF$799, MATCH('full data'!K$1, Sheet11!$A$1:$AF$1, 0), FALSE)</f>
        <v>-10.5625</v>
      </c>
      <c r="L372">
        <f>VLOOKUP('full data'!$A372, Sheet11!$A$2:$AF$799, MATCH('full data'!L$1, Sheet11!$A$1:$AF$1, 0), FALSE)</f>
        <v>0.8125</v>
      </c>
      <c r="M372">
        <f>VLOOKUP('full data'!$A372, Sheet11!$A$2:$AF$799, MATCH('full data'!M$1, Sheet11!$A$1:$AF$1, 0), FALSE)</f>
        <v>0.5625</v>
      </c>
      <c r="N372">
        <f>VLOOKUP('full data'!$A372, Sheet11!$A$2:$AF$799, MATCH('full data'!N$1, Sheet11!$A$1:$AF$1, 0), FALSE)</f>
        <v>1.1875</v>
      </c>
      <c r="O372">
        <f>VLOOKUP('full data'!$A372, Sheet11!$A$2:$AF$799, MATCH('full data'!O$1, Sheet11!$A$1:$AF$1, 0), FALSE)</f>
        <v>11.8125</v>
      </c>
      <c r="P372">
        <f>VLOOKUP('full data'!$A372, Sheet11!$A$2:$AF$799, MATCH('full data'!P$1, Sheet11!$A$1:$AF$1, 0), FALSE)</f>
        <v>1.1875</v>
      </c>
      <c r="Q372">
        <f>VLOOKUP('full data'!$A372, Sheet11!$A$2:$AF$799, MATCH('full data'!Q$1, Sheet11!$A$1:$AF$1, 0), FALSE)</f>
        <v>1.75</v>
      </c>
      <c r="R372">
        <f>VLOOKUP('full data'!$A372, Sheet11!$A$2:$AF$799, MATCH('full data'!R$1, Sheet11!$A$1:$AF$1, 0), FALSE)</f>
        <v>8</v>
      </c>
      <c r="S372">
        <f>VLOOKUP('full data'!$A372, Sheet11!$A$2:$AF$799, MATCH('full data'!S$1, Sheet11!$A$1:$AF$1, 0), FALSE)</f>
        <v>8</v>
      </c>
      <c r="T372">
        <f>VLOOKUP('full data'!$A372, Sheet11!$A$2:$AF$799, MATCH('full data'!T$1, Sheet11!$A$1:$AF$1, 0), FALSE)</f>
        <v>0</v>
      </c>
      <c r="U372">
        <f>VLOOKUP('full data'!$A372, Sheet11!$A$2:$AF$799, MATCH('full data'!U$1, Sheet11!$A$1:$AF$1, 0), FALSE)</f>
        <v>0.5</v>
      </c>
      <c r="V372">
        <f>VLOOKUP('full data'!$A372, Sheet11!$A$2:$AF$799, MATCH('full data'!V$1, Sheet11!$A$1:$AF$1, 0), FALSE)</f>
        <v>0.46875</v>
      </c>
      <c r="W372">
        <f>VLOOKUP('full data'!$A372, Sheet11!$A$2:$AF$799, MATCH('full data'!W$1, Sheet11!$A$1:$AF$1, 0), FALSE)</f>
        <v>0.46484375</v>
      </c>
      <c r="X372" t="str">
        <f>VLOOKUP('full data'!$A372, Sheet11!$A$2:$AF$799, MATCH('full data'!X$1, Sheet11!$A$1:$AF$1, 0), FALSE)</f>
        <v>0</v>
      </c>
      <c r="Y372">
        <f>VLOOKUP('full data'!$A372, Sheet11!$A$2:$AF$799, MATCH('full data'!Y$1, Sheet11!$A$1:$AF$1, 0), FALSE)</f>
        <v>2</v>
      </c>
      <c r="Z372" t="str">
        <f>VLOOKUP('full data'!$A372, Sheet11!$A$2:$AF$799, MATCH('full data'!Z$1, Sheet11!$A$1:$AF$1, 0), FALSE)</f>
        <v>NFC North</v>
      </c>
      <c r="AA372" t="s">
        <v>892</v>
      </c>
      <c r="AB372">
        <f>VLOOKUP('full data'!$A372, Sheet11!$A$2:$AF$799, MATCH('full data'!AB$1, Sheet11!$A$1:$AF$1, 0), FALSE)</f>
        <v>0.19607843137254899</v>
      </c>
      <c r="AC372">
        <f>VLOOKUP('full data'!$A372, Sheet11!$A$2:$AF$799, MATCH('full data'!AC$1, Sheet11!$A$1:$AF$1, 0), FALSE)</f>
        <v>0.25396825396825401</v>
      </c>
      <c r="AD372" t="str">
        <f>VLOOKUP('full data'!$A372, Sheet11!$A$2:$AF$799, MATCH('full data'!AD$1, Sheet11!$A$1:$AF$1, 0), FALSE)</f>
        <v>0</v>
      </c>
      <c r="AE372" t="str">
        <f>VLOOKUP('full data'!$A372, Sheet11!$A$2:$AF$799, MATCH('full data'!AE$1, Sheet11!$A$1:$AF$1, 0), FALSE)</f>
        <v>0</v>
      </c>
      <c r="AF372">
        <f>VLOOKUP('full data'!$A372, Sheet11!$A$2:$AF$799, MATCH('full data'!AF$1, Sheet11!$A$1:$AF$1, 0), FALSE)</f>
        <v>0.375</v>
      </c>
      <c r="AG372">
        <f>VLOOKUP('full data'!$A372, Sheet11!$A$2:$AF$799, MATCH('full data'!AG$1, Sheet11!$A$1:$AF$1, 0), FALSE)</f>
        <v>0.5</v>
      </c>
      <c r="AH372" s="3">
        <f>VLOOKUP('full data'!$A372, Sheet11!$A$2:$AF$799, MATCH('full data'!AH$1, Sheet11!$A$1:$AF$1, 0), FALSE)</f>
        <v>4.3416711316915744E-3</v>
      </c>
      <c r="AI372" s="2">
        <f t="shared" si="5"/>
        <v>0.59228688009018116</v>
      </c>
      <c r="AJ372" s="2">
        <f>AH372/SUMIFS($AH$2:$AH$799, $B$2:$B$799, B372)</f>
        <v>1.6052823068570426E-3</v>
      </c>
      <c r="AK372">
        <f>IF(AJ372=_xlfn.MAXIFS($AJ$2:$AJ$799, $B$2:$B$799, B372, $AA$2:$AA$799, AA372), 1, 0)</f>
        <v>0</v>
      </c>
      <c r="AL372" s="2">
        <f>AJ372-AI372</f>
        <v>-0.59068159778332407</v>
      </c>
      <c r="AM372">
        <f>IF(AK372=AE372, 1, 0)</f>
        <v>0</v>
      </c>
    </row>
    <row r="373" spans="1:39" hidden="1" x14ac:dyDescent="0.45">
      <c r="A373" t="s">
        <v>516</v>
      </c>
      <c r="B373">
        <v>2013</v>
      </c>
      <c r="C373" t="s">
        <v>192</v>
      </c>
      <c r="D373" t="str">
        <f>VLOOKUP(C373, ids!$A$2:$B$37,2,FALSE)</f>
        <v>Los Angeles Rams</v>
      </c>
      <c r="E373">
        <f>VLOOKUP('full data'!$A373, Sheet11!$A$2:$AF$799, MATCH('full data'!E$1, Sheet11!$A$1:$AF$1, 0), FALSE)</f>
        <v>16</v>
      </c>
      <c r="F373">
        <f>VLOOKUP('full data'!$A373, Sheet11!$A$2:$AF$799, MATCH('full data'!F$1, Sheet11!$A$1:$AF$1, 0), FALSE)</f>
        <v>-1.3191869298403569</v>
      </c>
      <c r="G373">
        <f>VLOOKUP('full data'!$A373, Sheet11!$A$2:$AF$799, MATCH('full data'!G$1, Sheet11!$A$1:$AF$1, 0), FALSE)</f>
        <v>-3.350235675177986</v>
      </c>
      <c r="H373">
        <f>VLOOKUP('full data'!$A373, Sheet11!$A$2:$AF$799, MATCH('full data'!H$1, Sheet11!$A$1:$AF$1, 0), FALSE)</f>
        <v>1.554710939490737</v>
      </c>
      <c r="I373">
        <f>VLOOKUP('full data'!$A373, Sheet11!$A$2:$AF$799, MATCH('full data'!I$1, Sheet11!$A$1:$AF$1, 0), FALSE)</f>
        <v>63.0625</v>
      </c>
      <c r="J373">
        <f>VLOOKUP('full data'!$A373, Sheet11!$A$2:$AF$799, MATCH('full data'!J$1, Sheet11!$A$1:$AF$1, 0), FALSE)</f>
        <v>0.9285714285714286</v>
      </c>
      <c r="K373">
        <f>VLOOKUP('full data'!$A373, Sheet11!$A$2:$AF$799, MATCH('full data'!K$1, Sheet11!$A$1:$AF$1, 0), FALSE)</f>
        <v>-14.6875</v>
      </c>
      <c r="L373">
        <f>VLOOKUP('full data'!$A373, Sheet11!$A$2:$AF$799, MATCH('full data'!L$1, Sheet11!$A$1:$AF$1, 0), FALSE)</f>
        <v>0.6875</v>
      </c>
      <c r="M373">
        <f>VLOOKUP('full data'!$A373, Sheet11!$A$2:$AF$799, MATCH('full data'!M$1, Sheet11!$A$1:$AF$1, 0), FALSE)</f>
        <v>0.9375</v>
      </c>
      <c r="N373">
        <f>VLOOKUP('full data'!$A373, Sheet11!$A$2:$AF$799, MATCH('full data'!N$1, Sheet11!$A$1:$AF$1, 0), FALSE)</f>
        <v>0.875</v>
      </c>
      <c r="O373">
        <f>VLOOKUP('full data'!$A373, Sheet11!$A$2:$AF$799, MATCH('full data'!O$1, Sheet11!$A$1:$AF$1, 0), FALSE)</f>
        <v>20.375</v>
      </c>
      <c r="P373">
        <f>VLOOKUP('full data'!$A373, Sheet11!$A$2:$AF$799, MATCH('full data'!P$1, Sheet11!$A$1:$AF$1, 0), FALSE)</f>
        <v>1.125</v>
      </c>
      <c r="Q373">
        <f>VLOOKUP('full data'!$A373, Sheet11!$A$2:$AF$799, MATCH('full data'!Q$1, Sheet11!$A$1:$AF$1, 0), FALSE)</f>
        <v>1.8125</v>
      </c>
      <c r="R373">
        <f>VLOOKUP('full data'!$A373, Sheet11!$A$2:$AF$799, MATCH('full data'!R$1, Sheet11!$A$1:$AF$1, 0), FALSE)</f>
        <v>7</v>
      </c>
      <c r="S373">
        <f>VLOOKUP('full data'!$A373, Sheet11!$A$2:$AF$799, MATCH('full data'!S$1, Sheet11!$A$1:$AF$1, 0), FALSE)</f>
        <v>9</v>
      </c>
      <c r="T373">
        <f>VLOOKUP('full data'!$A373, Sheet11!$A$2:$AF$799, MATCH('full data'!T$1, Sheet11!$A$1:$AF$1, 0), FALSE)</f>
        <v>0</v>
      </c>
      <c r="U373">
        <f>VLOOKUP('full data'!$A373, Sheet11!$A$2:$AF$799, MATCH('full data'!U$1, Sheet11!$A$1:$AF$1, 0), FALSE)</f>
        <v>0.4375</v>
      </c>
      <c r="V373">
        <f>VLOOKUP('full data'!$A373, Sheet11!$A$2:$AF$799, MATCH('full data'!V$1, Sheet11!$A$1:$AF$1, 0), FALSE)</f>
        <v>0.44642860000000001</v>
      </c>
      <c r="W373">
        <f>VLOOKUP('full data'!$A373, Sheet11!$A$2:$AF$799, MATCH('full data'!W$1, Sheet11!$A$1:$AF$1, 0), FALSE)</f>
        <v>0.55078119999999997</v>
      </c>
      <c r="X373" t="str">
        <f>VLOOKUP('full data'!$A373, Sheet11!$A$2:$AF$799, MATCH('full data'!X$1, Sheet11!$A$1:$AF$1, 0), FALSE)</f>
        <v>0</v>
      </c>
      <c r="Y373">
        <f>VLOOKUP('full data'!$A373, Sheet11!$A$2:$AF$799, MATCH('full data'!Y$1, Sheet11!$A$1:$AF$1, 0), FALSE)</f>
        <v>4</v>
      </c>
      <c r="Z373" t="str">
        <f>VLOOKUP('full data'!$A373, Sheet11!$A$2:$AF$799, MATCH('full data'!Z$1, Sheet11!$A$1:$AF$1, 0), FALSE)</f>
        <v>NFC West</v>
      </c>
      <c r="AA373" t="s">
        <v>892</v>
      </c>
      <c r="AB373">
        <f>VLOOKUP('full data'!$A373, Sheet11!$A$2:$AF$799, MATCH('full data'!AB$1, Sheet11!$A$1:$AF$1, 0), FALSE)</f>
        <v>0.14285714285714279</v>
      </c>
      <c r="AC373">
        <f>VLOOKUP('full data'!$A373, Sheet11!$A$2:$AF$799, MATCH('full data'!AC$1, Sheet11!$A$1:$AF$1, 0), FALSE)</f>
        <v>0.15384615384615391</v>
      </c>
      <c r="AD373" t="str">
        <f>VLOOKUP('full data'!$A373, Sheet11!$A$2:$AF$799, MATCH('full data'!AD$1, Sheet11!$A$1:$AF$1, 0), FALSE)</f>
        <v>0</v>
      </c>
      <c r="AE373" t="str">
        <f>VLOOKUP('full data'!$A373, Sheet11!$A$2:$AF$799, MATCH('full data'!AE$1, Sheet11!$A$1:$AF$1, 0), FALSE)</f>
        <v>0</v>
      </c>
      <c r="AF373">
        <f>VLOOKUP('full data'!$A373, Sheet11!$A$2:$AF$799, MATCH('full data'!AF$1, Sheet11!$A$1:$AF$1, 0), FALSE)</f>
        <v>0.4375</v>
      </c>
      <c r="AG373">
        <f>VLOOKUP('full data'!$A373, Sheet11!$A$2:$AF$799, MATCH('full data'!AG$1, Sheet11!$A$1:$AF$1, 0), FALSE)</f>
        <v>0.5</v>
      </c>
      <c r="AH373" s="3">
        <f>VLOOKUP('full data'!$A373, Sheet11!$A$2:$AF$799, MATCH('full data'!AH$1, Sheet11!$A$1:$AF$1, 0), FALSE)</f>
        <v>3.1694547700668158E-3</v>
      </c>
      <c r="AI373" s="2">
        <f t="shared" si="5"/>
        <v>0.59228688009018116</v>
      </c>
      <c r="AJ373" s="2">
        <f>AH373/SUMIFS($AH$2:$AH$799, $B$2:$B$799, B373)</f>
        <v>1.1718689671434445E-3</v>
      </c>
      <c r="AK373">
        <f>IF(AJ373=_xlfn.MAXIFS($AJ$2:$AJ$799, $B$2:$B$799, B373, $AA$2:$AA$799, AA373), 1, 0)</f>
        <v>0</v>
      </c>
      <c r="AL373" s="2">
        <f>AJ373-AI373</f>
        <v>-0.59111501112303766</v>
      </c>
      <c r="AM373">
        <f>IF(AK373=AE373, 1, 0)</f>
        <v>0</v>
      </c>
    </row>
    <row r="374" spans="1:39" hidden="1" x14ac:dyDescent="0.45">
      <c r="A374" t="s">
        <v>503</v>
      </c>
      <c r="B374">
        <v>2013</v>
      </c>
      <c r="C374" t="s">
        <v>45</v>
      </c>
      <c r="D374" t="str">
        <f>VLOOKUP(C374, ids!$A$2:$B$37,2,FALSE)</f>
        <v>Buffalo Bills</v>
      </c>
      <c r="E374">
        <f>VLOOKUP('full data'!$A374, Sheet11!$A$2:$AF$799, MATCH('full data'!E$1, Sheet11!$A$1:$AF$1, 0), FALSE)</f>
        <v>16</v>
      </c>
      <c r="F374">
        <f>VLOOKUP('full data'!$A374, Sheet11!$A$2:$AF$799, MATCH('full data'!F$1, Sheet11!$A$1:$AF$1, 0), FALSE)</f>
        <v>-4.3321317487119329</v>
      </c>
      <c r="G374">
        <f>VLOOKUP('full data'!$A374, Sheet11!$A$2:$AF$799, MATCH('full data'!G$1, Sheet11!$A$1:$AF$1, 0), FALSE)</f>
        <v>-0.55591181642396126</v>
      </c>
      <c r="H374">
        <f>VLOOKUP('full data'!$A374, Sheet11!$A$2:$AF$799, MATCH('full data'!H$1, Sheet11!$A$1:$AF$1, 0), FALSE)</f>
        <v>-0.46400912039459968</v>
      </c>
      <c r="I374">
        <f>VLOOKUP('full data'!$A374, Sheet11!$A$2:$AF$799, MATCH('full data'!I$1, Sheet11!$A$1:$AF$1, 0), FALSE)</f>
        <v>59.5</v>
      </c>
      <c r="J374">
        <f>VLOOKUP('full data'!$A374, Sheet11!$A$2:$AF$799, MATCH('full data'!J$1, Sheet11!$A$1:$AF$1, 0), FALSE)</f>
        <v>0.91666666666666663</v>
      </c>
      <c r="K374">
        <f>VLOOKUP('full data'!$A374, Sheet11!$A$2:$AF$799, MATCH('full data'!K$1, Sheet11!$A$1:$AF$1, 0), FALSE)</f>
        <v>-16.875</v>
      </c>
      <c r="L374">
        <f>VLOOKUP('full data'!$A374, Sheet11!$A$2:$AF$799, MATCH('full data'!L$1, Sheet11!$A$1:$AF$1, 0), FALSE)</f>
        <v>0.9375</v>
      </c>
      <c r="M374">
        <f>VLOOKUP('full data'!$A374, Sheet11!$A$2:$AF$799, MATCH('full data'!M$1, Sheet11!$A$1:$AF$1, 0), FALSE)</f>
        <v>0.375</v>
      </c>
      <c r="N374">
        <f>VLOOKUP('full data'!$A374, Sheet11!$A$2:$AF$799, MATCH('full data'!N$1, Sheet11!$A$1:$AF$1, 0), FALSE)</f>
        <v>1.4375</v>
      </c>
      <c r="O374">
        <f>VLOOKUP('full data'!$A374, Sheet11!$A$2:$AF$799, MATCH('full data'!O$1, Sheet11!$A$1:$AF$1, 0), FALSE)</f>
        <v>24.6875</v>
      </c>
      <c r="P374">
        <f>VLOOKUP('full data'!$A374, Sheet11!$A$2:$AF$799, MATCH('full data'!P$1, Sheet11!$A$1:$AF$1, 0), FALSE)</f>
        <v>1.375</v>
      </c>
      <c r="Q374">
        <f>VLOOKUP('full data'!$A374, Sheet11!$A$2:$AF$799, MATCH('full data'!Q$1, Sheet11!$A$1:$AF$1, 0), FALSE)</f>
        <v>1.8125</v>
      </c>
      <c r="R374">
        <f>VLOOKUP('full data'!$A374, Sheet11!$A$2:$AF$799, MATCH('full data'!R$1, Sheet11!$A$1:$AF$1, 0), FALSE)</f>
        <v>6</v>
      </c>
      <c r="S374">
        <f>VLOOKUP('full data'!$A374, Sheet11!$A$2:$AF$799, MATCH('full data'!S$1, Sheet11!$A$1:$AF$1, 0), FALSE)</f>
        <v>10</v>
      </c>
      <c r="T374">
        <f>VLOOKUP('full data'!$A374, Sheet11!$A$2:$AF$799, MATCH('full data'!T$1, Sheet11!$A$1:$AF$1, 0), FALSE)</f>
        <v>0</v>
      </c>
      <c r="U374">
        <f>VLOOKUP('full data'!$A374, Sheet11!$A$2:$AF$799, MATCH('full data'!U$1, Sheet11!$A$1:$AF$1, 0), FALSE)</f>
        <v>0.375</v>
      </c>
      <c r="V374">
        <f>VLOOKUP('full data'!$A374, Sheet11!$A$2:$AF$799, MATCH('full data'!V$1, Sheet11!$A$1:$AF$1, 0), FALSE)</f>
        <v>0.5</v>
      </c>
      <c r="W374">
        <f>VLOOKUP('full data'!$A374, Sheet11!$A$2:$AF$799, MATCH('full data'!W$1, Sheet11!$A$1:$AF$1, 0), FALSE)</f>
        <v>0.51953125</v>
      </c>
      <c r="X374" t="str">
        <f>VLOOKUP('full data'!$A374, Sheet11!$A$2:$AF$799, MATCH('full data'!X$1, Sheet11!$A$1:$AF$1, 0), FALSE)</f>
        <v>0</v>
      </c>
      <c r="Y374">
        <f>VLOOKUP('full data'!$A374, Sheet11!$A$2:$AF$799, MATCH('full data'!Y$1, Sheet11!$A$1:$AF$1, 0), FALSE)</f>
        <v>4</v>
      </c>
      <c r="Z374" t="str">
        <f>VLOOKUP('full data'!$A374, Sheet11!$A$2:$AF$799, MATCH('full data'!Z$1, Sheet11!$A$1:$AF$1, 0), FALSE)</f>
        <v>AFC East</v>
      </c>
      <c r="AA374" t="s">
        <v>891</v>
      </c>
      <c r="AB374">
        <f>VLOOKUP('full data'!$A374, Sheet11!$A$2:$AF$799, MATCH('full data'!AB$1, Sheet11!$A$1:$AF$1, 0), FALSE)</f>
        <v>0.1785714285714286</v>
      </c>
      <c r="AC374">
        <f>VLOOKUP('full data'!$A374, Sheet11!$A$2:$AF$799, MATCH('full data'!AC$1, Sheet11!$A$1:$AF$1, 0), FALSE)</f>
        <v>0.16129032258064521</v>
      </c>
      <c r="AD374" t="str">
        <f>VLOOKUP('full data'!$A374, Sheet11!$A$2:$AF$799, MATCH('full data'!AD$1, Sheet11!$A$1:$AF$1, 0), FALSE)</f>
        <v>0</v>
      </c>
      <c r="AE374" t="str">
        <f>VLOOKUP('full data'!$A374, Sheet11!$A$2:$AF$799, MATCH('full data'!AE$1, Sheet11!$A$1:$AF$1, 0), FALSE)</f>
        <v>0</v>
      </c>
      <c r="AF374">
        <f>VLOOKUP('full data'!$A374, Sheet11!$A$2:$AF$799, MATCH('full data'!AF$1, Sheet11!$A$1:$AF$1, 0), FALSE)</f>
        <v>0.4375</v>
      </c>
      <c r="AG374">
        <f>VLOOKUP('full data'!$A374, Sheet11!$A$2:$AF$799, MATCH('full data'!AG$1, Sheet11!$A$1:$AF$1, 0), FALSE)</f>
        <v>0.5</v>
      </c>
      <c r="AH374" s="3">
        <f>VLOOKUP('full data'!$A374, Sheet11!$A$2:$AF$799, MATCH('full data'!AH$1, Sheet11!$A$1:$AF$1, 0), FALSE)</f>
        <v>2.786122723070601E-3</v>
      </c>
      <c r="AI374" s="2">
        <f t="shared" si="5"/>
        <v>0.44795982702796028</v>
      </c>
      <c r="AJ374" s="2">
        <f>AH374/SUMIFS($AH$2:$AH$799, $B$2:$B$799, B374)</f>
        <v>1.0301364097872257E-3</v>
      </c>
      <c r="AK374">
        <f>IF(AJ374=_xlfn.MAXIFS($AJ$2:$AJ$799, $B$2:$B$799, B374, $AA$2:$AA$799, AA374), 1, 0)</f>
        <v>0</v>
      </c>
      <c r="AL374" s="2">
        <f>AJ374-AI374</f>
        <v>-0.44692969061817306</v>
      </c>
      <c r="AM374">
        <f>IF(AK374=AE374, 1, 0)</f>
        <v>0</v>
      </c>
    </row>
    <row r="375" spans="1:39" hidden="1" x14ac:dyDescent="0.45">
      <c r="A375" t="s">
        <v>510</v>
      </c>
      <c r="B375">
        <v>2013</v>
      </c>
      <c r="C375" t="s">
        <v>64</v>
      </c>
      <c r="D375" t="str">
        <f>VLOOKUP(C375, ids!$A$2:$B$37,2,FALSE)</f>
        <v>Detriot Lions</v>
      </c>
      <c r="E375">
        <f>VLOOKUP('full data'!$A375, Sheet11!$A$2:$AF$799, MATCH('full data'!E$1, Sheet11!$A$1:$AF$1, 0), FALSE)</f>
        <v>16</v>
      </c>
      <c r="F375">
        <f>VLOOKUP('full data'!$A375, Sheet11!$A$2:$AF$799, MATCH('full data'!F$1, Sheet11!$A$1:$AF$1, 0), FALSE)</f>
        <v>3.4930046100372159</v>
      </c>
      <c r="G375">
        <f>VLOOKUP('full data'!$A375, Sheet11!$A$2:$AF$799, MATCH('full data'!G$1, Sheet11!$A$1:$AF$1, 0), FALSE)</f>
        <v>-3.133391262819003</v>
      </c>
      <c r="H375">
        <f>VLOOKUP('full data'!$A375, Sheet11!$A$2:$AF$799, MATCH('full data'!H$1, Sheet11!$A$1:$AF$1, 0), FALSE)</f>
        <v>5.6538897948980624</v>
      </c>
      <c r="I375">
        <f>VLOOKUP('full data'!$A375, Sheet11!$A$2:$AF$799, MATCH('full data'!I$1, Sheet11!$A$1:$AF$1, 0), FALSE)</f>
        <v>57.8125</v>
      </c>
      <c r="J375">
        <f>VLOOKUP('full data'!$A375, Sheet11!$A$2:$AF$799, MATCH('full data'!J$1, Sheet11!$A$1:$AF$1, 0), FALSE)</f>
        <v>0.79166666666666663</v>
      </c>
      <c r="K375">
        <f>VLOOKUP('full data'!$A375, Sheet11!$A$2:$AF$799, MATCH('full data'!K$1, Sheet11!$A$1:$AF$1, 0), FALSE)</f>
        <v>-10.5</v>
      </c>
      <c r="L375">
        <f>VLOOKUP('full data'!$A375, Sheet11!$A$2:$AF$799, MATCH('full data'!L$1, Sheet11!$A$1:$AF$1, 0), FALSE)</f>
        <v>1.1875</v>
      </c>
      <c r="M375">
        <f>VLOOKUP('full data'!$A375, Sheet11!$A$2:$AF$799, MATCH('full data'!M$1, Sheet11!$A$1:$AF$1, 0), FALSE)</f>
        <v>0.4375</v>
      </c>
      <c r="N375">
        <f>VLOOKUP('full data'!$A375, Sheet11!$A$2:$AF$799, MATCH('full data'!N$1, Sheet11!$A$1:$AF$1, 0), FALSE)</f>
        <v>0.9375</v>
      </c>
      <c r="O375">
        <f>VLOOKUP('full data'!$A375, Sheet11!$A$2:$AF$799, MATCH('full data'!O$1, Sheet11!$A$1:$AF$1, 0), FALSE)</f>
        <v>15.5625</v>
      </c>
      <c r="P375">
        <f>VLOOKUP('full data'!$A375, Sheet11!$A$2:$AF$799, MATCH('full data'!P$1, Sheet11!$A$1:$AF$1, 0), FALSE)</f>
        <v>1.9375</v>
      </c>
      <c r="Q375">
        <f>VLOOKUP('full data'!$A375, Sheet11!$A$2:$AF$799, MATCH('full data'!Q$1, Sheet11!$A$1:$AF$1, 0), FALSE)</f>
        <v>1.375</v>
      </c>
      <c r="R375">
        <f>VLOOKUP('full data'!$A375, Sheet11!$A$2:$AF$799, MATCH('full data'!R$1, Sheet11!$A$1:$AF$1, 0), FALSE)</f>
        <v>7</v>
      </c>
      <c r="S375">
        <f>VLOOKUP('full data'!$A375, Sheet11!$A$2:$AF$799, MATCH('full data'!S$1, Sheet11!$A$1:$AF$1, 0), FALSE)</f>
        <v>9</v>
      </c>
      <c r="T375">
        <f>VLOOKUP('full data'!$A375, Sheet11!$A$2:$AF$799, MATCH('full data'!T$1, Sheet11!$A$1:$AF$1, 0), FALSE)</f>
        <v>0</v>
      </c>
      <c r="U375">
        <f>VLOOKUP('full data'!$A375, Sheet11!$A$2:$AF$799, MATCH('full data'!U$1, Sheet11!$A$1:$AF$1, 0), FALSE)</f>
        <v>0.4375</v>
      </c>
      <c r="V375">
        <f>VLOOKUP('full data'!$A375, Sheet11!$A$2:$AF$799, MATCH('full data'!V$1, Sheet11!$A$1:$AF$1, 0), FALSE)</f>
        <v>0.4017857142857143</v>
      </c>
      <c r="W375">
        <f>VLOOKUP('full data'!$A375, Sheet11!$A$2:$AF$799, MATCH('full data'!W$1, Sheet11!$A$1:$AF$1, 0), FALSE)</f>
        <v>0.45703125</v>
      </c>
      <c r="X375" t="str">
        <f>VLOOKUP('full data'!$A375, Sheet11!$A$2:$AF$799, MATCH('full data'!X$1, Sheet11!$A$1:$AF$1, 0), FALSE)</f>
        <v>0</v>
      </c>
      <c r="Y375">
        <f>VLOOKUP('full data'!$A375, Sheet11!$A$2:$AF$799, MATCH('full data'!Y$1, Sheet11!$A$1:$AF$1, 0), FALSE)</f>
        <v>3</v>
      </c>
      <c r="Z375" t="str">
        <f>VLOOKUP('full data'!$A375, Sheet11!$A$2:$AF$799, MATCH('full data'!Z$1, Sheet11!$A$1:$AF$1, 0), FALSE)</f>
        <v>NFC North</v>
      </c>
      <c r="AA375" t="s">
        <v>892</v>
      </c>
      <c r="AB375">
        <f>VLOOKUP('full data'!$A375, Sheet11!$A$2:$AF$799, MATCH('full data'!AB$1, Sheet11!$A$1:$AF$1, 0), FALSE)</f>
        <v>0.20833333333333329</v>
      </c>
      <c r="AC375">
        <f>VLOOKUP('full data'!$A375, Sheet11!$A$2:$AF$799, MATCH('full data'!AC$1, Sheet11!$A$1:$AF$1, 0), FALSE)</f>
        <v>0.1111111111111111</v>
      </c>
      <c r="AD375" t="str">
        <f>VLOOKUP('full data'!$A375, Sheet11!$A$2:$AF$799, MATCH('full data'!AD$1, Sheet11!$A$1:$AF$1, 0), FALSE)</f>
        <v>0</v>
      </c>
      <c r="AE375" t="str">
        <f>VLOOKUP('full data'!$A375, Sheet11!$A$2:$AF$799, MATCH('full data'!AE$1, Sheet11!$A$1:$AF$1, 0), FALSE)</f>
        <v>0</v>
      </c>
      <c r="AF375">
        <f>VLOOKUP('full data'!$A375, Sheet11!$A$2:$AF$799, MATCH('full data'!AF$1, Sheet11!$A$1:$AF$1, 0), FALSE)</f>
        <v>0.75</v>
      </c>
      <c r="AG375">
        <f>VLOOKUP('full data'!$A375, Sheet11!$A$2:$AF$799, MATCH('full data'!AG$1, Sheet11!$A$1:$AF$1, 0), FALSE)</f>
        <v>0.5</v>
      </c>
      <c r="AH375" s="3">
        <f>VLOOKUP('full data'!$A375, Sheet11!$A$2:$AF$799, MATCH('full data'!AH$1, Sheet11!$A$1:$AF$1, 0), FALSE)</f>
        <v>2.638321090669971E-3</v>
      </c>
      <c r="AI375" s="2">
        <f t="shared" si="5"/>
        <v>0.59228688009018116</v>
      </c>
      <c r="AJ375" s="2">
        <f>AH375/SUMIFS($AH$2:$AH$799, $B$2:$B$799, B375)</f>
        <v>9.7548847855967577E-4</v>
      </c>
      <c r="AK375">
        <f>IF(AJ375=_xlfn.MAXIFS($AJ$2:$AJ$799, $B$2:$B$799, B375, $AA$2:$AA$799, AA375), 1, 0)</f>
        <v>0</v>
      </c>
      <c r="AL375" s="2">
        <f>AJ375-AI375</f>
        <v>-0.5913113916116215</v>
      </c>
      <c r="AM375">
        <f>IF(AK375=AE375, 1, 0)</f>
        <v>0</v>
      </c>
    </row>
    <row r="376" spans="1:39" hidden="1" x14ac:dyDescent="0.45">
      <c r="A376" t="s">
        <v>530</v>
      </c>
      <c r="B376">
        <v>2013</v>
      </c>
      <c r="C376" t="s">
        <v>106</v>
      </c>
      <c r="D376" t="str">
        <f>VLOOKUP(C376, ids!$A$2:$B$37,2,FALSE)</f>
        <v>Tennessee Titans</v>
      </c>
      <c r="E376">
        <f>VLOOKUP('full data'!$A376, Sheet11!$A$2:$AF$799, MATCH('full data'!E$1, Sheet11!$A$1:$AF$1, 0), FALSE)</f>
        <v>16</v>
      </c>
      <c r="F376">
        <f>VLOOKUP('full data'!$A376, Sheet11!$A$2:$AF$799, MATCH('full data'!F$1, Sheet11!$A$1:$AF$1, 0), FALSE)</f>
        <v>2.168624882667745</v>
      </c>
      <c r="G376">
        <f>VLOOKUP('full data'!$A376, Sheet11!$A$2:$AF$799, MATCH('full data'!G$1, Sheet11!$A$1:$AF$1, 0), FALSE)</f>
        <v>-0.77944004057770155</v>
      </c>
      <c r="H376">
        <f>VLOOKUP('full data'!$A376, Sheet11!$A$2:$AF$799, MATCH('full data'!H$1, Sheet11!$A$1:$AF$1, 0), FALSE)</f>
        <v>5.7036270804124447</v>
      </c>
      <c r="I376">
        <f>VLOOKUP('full data'!$A376, Sheet11!$A$2:$AF$799, MATCH('full data'!I$1, Sheet11!$A$1:$AF$1, 0), FALSE)</f>
        <v>56.25</v>
      </c>
      <c r="J376">
        <f>VLOOKUP('full data'!$A376, Sheet11!$A$2:$AF$799, MATCH('full data'!J$1, Sheet11!$A$1:$AF$1, 0), FALSE)</f>
        <v>0.86206896551724133</v>
      </c>
      <c r="K376">
        <f>VLOOKUP('full data'!$A376, Sheet11!$A$2:$AF$799, MATCH('full data'!K$1, Sheet11!$A$1:$AF$1, 0), FALSE)</f>
        <v>-13.375</v>
      </c>
      <c r="L376">
        <f>VLOOKUP('full data'!$A376, Sheet11!$A$2:$AF$799, MATCH('full data'!L$1, Sheet11!$A$1:$AF$1, 0), FALSE)</f>
        <v>1</v>
      </c>
      <c r="M376">
        <f>VLOOKUP('full data'!$A376, Sheet11!$A$2:$AF$799, MATCH('full data'!M$1, Sheet11!$A$1:$AF$1, 0), FALSE)</f>
        <v>0.75</v>
      </c>
      <c r="N376">
        <f>VLOOKUP('full data'!$A376, Sheet11!$A$2:$AF$799, MATCH('full data'!N$1, Sheet11!$A$1:$AF$1, 0), FALSE)</f>
        <v>0.8125</v>
      </c>
      <c r="O376">
        <f>VLOOKUP('full data'!$A376, Sheet11!$A$2:$AF$799, MATCH('full data'!O$1, Sheet11!$A$1:$AF$1, 0), FALSE)</f>
        <v>14.1875</v>
      </c>
      <c r="P376">
        <f>VLOOKUP('full data'!$A376, Sheet11!$A$2:$AF$799, MATCH('full data'!P$1, Sheet11!$A$1:$AF$1, 0), FALSE)</f>
        <v>1.25</v>
      </c>
      <c r="Q376">
        <f>VLOOKUP('full data'!$A376, Sheet11!$A$2:$AF$799, MATCH('full data'!Q$1, Sheet11!$A$1:$AF$1, 0), FALSE)</f>
        <v>1.5625</v>
      </c>
      <c r="R376">
        <f>VLOOKUP('full data'!$A376, Sheet11!$A$2:$AF$799, MATCH('full data'!R$1, Sheet11!$A$1:$AF$1, 0), FALSE)</f>
        <v>7</v>
      </c>
      <c r="S376">
        <f>VLOOKUP('full data'!$A376, Sheet11!$A$2:$AF$799, MATCH('full data'!S$1, Sheet11!$A$1:$AF$1, 0), FALSE)</f>
        <v>9</v>
      </c>
      <c r="T376">
        <f>VLOOKUP('full data'!$A376, Sheet11!$A$2:$AF$799, MATCH('full data'!T$1, Sheet11!$A$1:$AF$1, 0), FALSE)</f>
        <v>0</v>
      </c>
      <c r="U376">
        <f>VLOOKUP('full data'!$A376, Sheet11!$A$2:$AF$799, MATCH('full data'!U$1, Sheet11!$A$1:$AF$1, 0), FALSE)</f>
        <v>0.4375</v>
      </c>
      <c r="V376">
        <f>VLOOKUP('full data'!$A376, Sheet11!$A$2:$AF$799, MATCH('full data'!V$1, Sheet11!$A$1:$AF$1, 0), FALSE)</f>
        <v>0.375</v>
      </c>
      <c r="W376">
        <f>VLOOKUP('full data'!$A376, Sheet11!$A$2:$AF$799, MATCH('full data'!W$1, Sheet11!$A$1:$AF$1, 0), FALSE)</f>
        <v>0.50390625</v>
      </c>
      <c r="X376" t="str">
        <f>VLOOKUP('full data'!$A376, Sheet11!$A$2:$AF$799, MATCH('full data'!X$1, Sheet11!$A$1:$AF$1, 0), FALSE)</f>
        <v>0</v>
      </c>
      <c r="Y376">
        <f>VLOOKUP('full data'!$A376, Sheet11!$A$2:$AF$799, MATCH('full data'!Y$1, Sheet11!$A$1:$AF$1, 0), FALSE)</f>
        <v>2</v>
      </c>
      <c r="Z376" t="str">
        <f>VLOOKUP('full data'!$A376, Sheet11!$A$2:$AF$799, MATCH('full data'!Z$1, Sheet11!$A$1:$AF$1, 0), FALSE)</f>
        <v>AFC South</v>
      </c>
      <c r="AA376" t="s">
        <v>891</v>
      </c>
      <c r="AB376">
        <f>VLOOKUP('full data'!$A376, Sheet11!$A$2:$AF$799, MATCH('full data'!AB$1, Sheet11!$A$1:$AF$1, 0), FALSE)</f>
        <v>0.1851851851851852</v>
      </c>
      <c r="AC376">
        <f>VLOOKUP('full data'!$A376, Sheet11!$A$2:$AF$799, MATCH('full data'!AC$1, Sheet11!$A$1:$AF$1, 0), FALSE)</f>
        <v>0.13793103448275859</v>
      </c>
      <c r="AD376" t="str">
        <f>VLOOKUP('full data'!$A376, Sheet11!$A$2:$AF$799, MATCH('full data'!AD$1, Sheet11!$A$1:$AF$1, 0), FALSE)</f>
        <v>0</v>
      </c>
      <c r="AE376" t="str">
        <f>VLOOKUP('full data'!$A376, Sheet11!$A$2:$AF$799, MATCH('full data'!AE$1, Sheet11!$A$1:$AF$1, 0), FALSE)</f>
        <v>0</v>
      </c>
      <c r="AF376">
        <f>VLOOKUP('full data'!$A376, Sheet11!$A$2:$AF$799, MATCH('full data'!AF$1, Sheet11!$A$1:$AF$1, 0), FALSE)</f>
        <v>0.25</v>
      </c>
      <c r="AG376">
        <f>VLOOKUP('full data'!$A376, Sheet11!$A$2:$AF$799, MATCH('full data'!AG$1, Sheet11!$A$1:$AF$1, 0), FALSE)</f>
        <v>0.5</v>
      </c>
      <c r="AH376" s="3">
        <f>VLOOKUP('full data'!$A376, Sheet11!$A$2:$AF$799, MATCH('full data'!AH$1, Sheet11!$A$1:$AF$1, 0), FALSE)</f>
        <v>2.5065522070594451E-3</v>
      </c>
      <c r="AI376" s="2">
        <f t="shared" si="5"/>
        <v>0.44795982702796028</v>
      </c>
      <c r="AJ376" s="2">
        <f>AH376/SUMIFS($AH$2:$AH$799, $B$2:$B$799, B376)</f>
        <v>9.2676846936545819E-4</v>
      </c>
      <c r="AK376">
        <f>IF(AJ376=_xlfn.MAXIFS($AJ$2:$AJ$799, $B$2:$B$799, B376, $AA$2:$AA$799, AA376), 1, 0)</f>
        <v>0</v>
      </c>
      <c r="AL376" s="2">
        <f>AJ376-AI376</f>
        <v>-0.44703305855859482</v>
      </c>
      <c r="AM376">
        <f>IF(AK376=AE376, 1, 0)</f>
        <v>0</v>
      </c>
    </row>
    <row r="377" spans="1:39" hidden="1" x14ac:dyDescent="0.45">
      <c r="A377" t="s">
        <v>523</v>
      </c>
      <c r="B377">
        <v>2013</v>
      </c>
      <c r="C377" t="s">
        <v>86</v>
      </c>
      <c r="D377" t="str">
        <f>VLOOKUP(C377, ids!$A$2:$B$37,2,FALSE)</f>
        <v>New York Giants</v>
      </c>
      <c r="E377">
        <f>VLOOKUP('full data'!$A377, Sheet11!$A$2:$AF$799, MATCH('full data'!E$1, Sheet11!$A$1:$AF$1, 0), FALSE)</f>
        <v>16</v>
      </c>
      <c r="F377">
        <f>VLOOKUP('full data'!$A377, Sheet11!$A$2:$AF$799, MATCH('full data'!F$1, Sheet11!$A$1:$AF$1, 0), FALSE)</f>
        <v>-3.7208954160944372</v>
      </c>
      <c r="G377">
        <f>VLOOKUP('full data'!$A377, Sheet11!$A$2:$AF$799, MATCH('full data'!G$1, Sheet11!$A$1:$AF$1, 0), FALSE)</f>
        <v>-4.9733333594101587</v>
      </c>
      <c r="H377">
        <f>VLOOKUP('full data'!$A377, Sheet11!$A$2:$AF$799, MATCH('full data'!H$1, Sheet11!$A$1:$AF$1, 0), FALSE)</f>
        <v>-0.40404983599205591</v>
      </c>
      <c r="I377">
        <f>VLOOKUP('full data'!$A377, Sheet11!$A$2:$AF$799, MATCH('full data'!I$1, Sheet11!$A$1:$AF$1, 0), FALSE)</f>
        <v>49.125</v>
      </c>
      <c r="J377">
        <f>VLOOKUP('full data'!$A377, Sheet11!$A$2:$AF$799, MATCH('full data'!J$1, Sheet11!$A$1:$AF$1, 0), FALSE)</f>
        <v>0.88461538461538458</v>
      </c>
      <c r="K377">
        <f>VLOOKUP('full data'!$A377, Sheet11!$A$2:$AF$799, MATCH('full data'!K$1, Sheet11!$A$1:$AF$1, 0), FALSE)</f>
        <v>-17.9375</v>
      </c>
      <c r="L377">
        <f>VLOOKUP('full data'!$A377, Sheet11!$A$2:$AF$799, MATCH('full data'!L$1, Sheet11!$A$1:$AF$1, 0), FALSE)</f>
        <v>1.8125</v>
      </c>
      <c r="M377">
        <f>VLOOKUP('full data'!$A377, Sheet11!$A$2:$AF$799, MATCH('full data'!M$1, Sheet11!$A$1:$AF$1, 0), FALSE)</f>
        <v>0.75</v>
      </c>
      <c r="N377">
        <f>VLOOKUP('full data'!$A377, Sheet11!$A$2:$AF$799, MATCH('full data'!N$1, Sheet11!$A$1:$AF$1, 0), FALSE)</f>
        <v>1.0625</v>
      </c>
      <c r="O377">
        <f>VLOOKUP('full data'!$A377, Sheet11!$A$2:$AF$799, MATCH('full data'!O$1, Sheet11!$A$1:$AF$1, 0), FALSE)</f>
        <v>12.875</v>
      </c>
      <c r="P377">
        <f>VLOOKUP('full data'!$A377, Sheet11!$A$2:$AF$799, MATCH('full data'!P$1, Sheet11!$A$1:$AF$1, 0), FALSE)</f>
        <v>2.3125</v>
      </c>
      <c r="Q377">
        <f>VLOOKUP('full data'!$A377, Sheet11!$A$2:$AF$799, MATCH('full data'!Q$1, Sheet11!$A$1:$AF$1, 0), FALSE)</f>
        <v>1.8125</v>
      </c>
      <c r="R377">
        <f>VLOOKUP('full data'!$A377, Sheet11!$A$2:$AF$799, MATCH('full data'!R$1, Sheet11!$A$1:$AF$1, 0), FALSE)</f>
        <v>7</v>
      </c>
      <c r="S377">
        <f>VLOOKUP('full data'!$A377, Sheet11!$A$2:$AF$799, MATCH('full data'!S$1, Sheet11!$A$1:$AF$1, 0), FALSE)</f>
        <v>9</v>
      </c>
      <c r="T377">
        <f>VLOOKUP('full data'!$A377, Sheet11!$A$2:$AF$799, MATCH('full data'!T$1, Sheet11!$A$1:$AF$1, 0), FALSE)</f>
        <v>0</v>
      </c>
      <c r="U377">
        <f>VLOOKUP('full data'!$A377, Sheet11!$A$2:$AF$799, MATCH('full data'!U$1, Sheet11!$A$1:$AF$1, 0), FALSE)</f>
        <v>0.4375</v>
      </c>
      <c r="V377">
        <f>VLOOKUP('full data'!$A377, Sheet11!$A$2:$AF$799, MATCH('full data'!V$1, Sheet11!$A$1:$AF$1, 0), FALSE)</f>
        <v>0.36607142857142849</v>
      </c>
      <c r="W377">
        <f>VLOOKUP('full data'!$A377, Sheet11!$A$2:$AF$799, MATCH('full data'!W$1, Sheet11!$A$1:$AF$1, 0), FALSE)</f>
        <v>0.51953125</v>
      </c>
      <c r="X377" t="str">
        <f>VLOOKUP('full data'!$A377, Sheet11!$A$2:$AF$799, MATCH('full data'!X$1, Sheet11!$A$1:$AF$1, 0), FALSE)</f>
        <v>0</v>
      </c>
      <c r="Y377">
        <f>VLOOKUP('full data'!$A377, Sheet11!$A$2:$AF$799, MATCH('full data'!Y$1, Sheet11!$A$1:$AF$1, 0), FALSE)</f>
        <v>3</v>
      </c>
      <c r="Z377" t="str">
        <f>VLOOKUP('full data'!$A377, Sheet11!$A$2:$AF$799, MATCH('full data'!Z$1, Sheet11!$A$1:$AF$1, 0), FALSE)</f>
        <v>NFC East</v>
      </c>
      <c r="AA377" t="s">
        <v>892</v>
      </c>
      <c r="AB377">
        <f>VLOOKUP('full data'!$A377, Sheet11!$A$2:$AF$799, MATCH('full data'!AB$1, Sheet11!$A$1:$AF$1, 0), FALSE)</f>
        <v>0.1071428571428571</v>
      </c>
      <c r="AC377">
        <f>VLOOKUP('full data'!$A377, Sheet11!$A$2:$AF$799, MATCH('full data'!AC$1, Sheet11!$A$1:$AF$1, 0), FALSE)</f>
        <v>0.17241379310344829</v>
      </c>
      <c r="AD377" t="str">
        <f>VLOOKUP('full data'!$A377, Sheet11!$A$2:$AF$799, MATCH('full data'!AD$1, Sheet11!$A$1:$AF$1, 0), FALSE)</f>
        <v>0</v>
      </c>
      <c r="AE377" t="str">
        <f>VLOOKUP('full data'!$A377, Sheet11!$A$2:$AF$799, MATCH('full data'!AE$1, Sheet11!$A$1:$AF$1, 0), FALSE)</f>
        <v>0</v>
      </c>
      <c r="AF377">
        <f>VLOOKUP('full data'!$A377, Sheet11!$A$2:$AF$799, MATCH('full data'!AF$1, Sheet11!$A$1:$AF$1, 0), FALSE)</f>
        <v>0.5</v>
      </c>
      <c r="AG377">
        <f>VLOOKUP('full data'!$A377, Sheet11!$A$2:$AF$799, MATCH('full data'!AG$1, Sheet11!$A$1:$AF$1, 0), FALSE)</f>
        <v>0.5</v>
      </c>
      <c r="AH377" s="3">
        <f>VLOOKUP('full data'!$A377, Sheet11!$A$2:$AF$799, MATCH('full data'!AH$1, Sheet11!$A$1:$AF$1, 0), FALSE)</f>
        <v>1.835359617795852E-3</v>
      </c>
      <c r="AI377" s="2">
        <f t="shared" si="5"/>
        <v>0.59228688009018116</v>
      </c>
      <c r="AJ377" s="2">
        <f>AH377/SUMIFS($AH$2:$AH$799, $B$2:$B$799, B377)</f>
        <v>6.7860283098404041E-4</v>
      </c>
      <c r="AK377">
        <f>IF(AJ377=_xlfn.MAXIFS($AJ$2:$AJ$799, $B$2:$B$799, B377, $AA$2:$AA$799, AA377), 1, 0)</f>
        <v>0</v>
      </c>
      <c r="AL377" s="2">
        <f>AJ377-AI377</f>
        <v>-0.59160827725919707</v>
      </c>
      <c r="AM377">
        <f>IF(AK377=AE377, 1, 0)</f>
        <v>0</v>
      </c>
    </row>
    <row r="378" spans="1:39" hidden="1" x14ac:dyDescent="0.45">
      <c r="A378" t="s">
        <v>520</v>
      </c>
      <c r="B378">
        <v>2013</v>
      </c>
      <c r="C378" t="s">
        <v>79</v>
      </c>
      <c r="D378" t="str">
        <f>VLOOKUP(C378, ids!$A$2:$B$37,2,FALSE)</f>
        <v>Minnesota Vikings</v>
      </c>
      <c r="E378">
        <f>VLOOKUP('full data'!$A378, Sheet11!$A$2:$AF$799, MATCH('full data'!E$1, Sheet11!$A$1:$AF$1, 0), FALSE)</f>
        <v>16</v>
      </c>
      <c r="F378">
        <f>VLOOKUP('full data'!$A378, Sheet11!$A$2:$AF$799, MATCH('full data'!F$1, Sheet11!$A$1:$AF$1, 0), FALSE)</f>
        <v>-3.4832747873062928</v>
      </c>
      <c r="G378">
        <f>VLOOKUP('full data'!$A378, Sheet11!$A$2:$AF$799, MATCH('full data'!G$1, Sheet11!$A$1:$AF$1, 0), FALSE)</f>
        <v>1.091727722387219</v>
      </c>
      <c r="H378">
        <f>VLOOKUP('full data'!$A378, Sheet11!$A$2:$AF$799, MATCH('full data'!H$1, Sheet11!$A$1:$AF$1, 0), FALSE)</f>
        <v>1.231039939476293</v>
      </c>
      <c r="I378">
        <f>VLOOKUP('full data'!$A378, Sheet11!$A$2:$AF$799, MATCH('full data'!I$1, Sheet11!$A$1:$AF$1, 0), FALSE)</f>
        <v>43.4375</v>
      </c>
      <c r="J378">
        <f>VLOOKUP('full data'!$A378, Sheet11!$A$2:$AF$799, MATCH('full data'!J$1, Sheet11!$A$1:$AF$1, 0), FALSE)</f>
        <v>0.8666666666666667</v>
      </c>
      <c r="K378">
        <f>VLOOKUP('full data'!$A378, Sheet11!$A$2:$AF$799, MATCH('full data'!K$1, Sheet11!$A$1:$AF$1, 0), FALSE)</f>
        <v>-13.625</v>
      </c>
      <c r="L378">
        <f>VLOOKUP('full data'!$A378, Sheet11!$A$2:$AF$799, MATCH('full data'!L$1, Sheet11!$A$1:$AF$1, 0), FALSE)</f>
        <v>1.1875</v>
      </c>
      <c r="M378">
        <f>VLOOKUP('full data'!$A378, Sheet11!$A$2:$AF$799, MATCH('full data'!M$1, Sheet11!$A$1:$AF$1, 0), FALSE)</f>
        <v>0.5</v>
      </c>
      <c r="N378">
        <f>VLOOKUP('full data'!$A378, Sheet11!$A$2:$AF$799, MATCH('full data'!N$1, Sheet11!$A$1:$AF$1, 0), FALSE)</f>
        <v>0.75</v>
      </c>
      <c r="O378">
        <f>VLOOKUP('full data'!$A378, Sheet11!$A$2:$AF$799, MATCH('full data'!O$1, Sheet11!$A$1:$AF$1, 0), FALSE)</f>
        <v>17.125</v>
      </c>
      <c r="P378">
        <f>VLOOKUP('full data'!$A378, Sheet11!$A$2:$AF$799, MATCH('full data'!P$1, Sheet11!$A$1:$AF$1, 0), FALSE)</f>
        <v>1.75</v>
      </c>
      <c r="Q378">
        <f>VLOOKUP('full data'!$A378, Sheet11!$A$2:$AF$799, MATCH('full data'!Q$1, Sheet11!$A$1:$AF$1, 0), FALSE)</f>
        <v>1.25</v>
      </c>
      <c r="R378">
        <f>VLOOKUP('full data'!$A378, Sheet11!$A$2:$AF$799, MATCH('full data'!R$1, Sheet11!$A$1:$AF$1, 0), FALSE)</f>
        <v>5</v>
      </c>
      <c r="S378">
        <f>VLOOKUP('full data'!$A378, Sheet11!$A$2:$AF$799, MATCH('full data'!S$1, Sheet11!$A$1:$AF$1, 0), FALSE)</f>
        <v>10</v>
      </c>
      <c r="T378">
        <f>VLOOKUP('full data'!$A378, Sheet11!$A$2:$AF$799, MATCH('full data'!T$1, Sheet11!$A$1:$AF$1, 0), FALSE)</f>
        <v>1</v>
      </c>
      <c r="U378">
        <f>VLOOKUP('full data'!$A378, Sheet11!$A$2:$AF$799, MATCH('full data'!U$1, Sheet11!$A$1:$AF$1, 0), FALSE)</f>
        <v>0.34375</v>
      </c>
      <c r="V378">
        <f>VLOOKUP('full data'!$A378, Sheet11!$A$2:$AF$799, MATCH('full data'!V$1, Sheet11!$A$1:$AF$1, 0), FALSE)</f>
        <v>0.45</v>
      </c>
      <c r="W378">
        <f>VLOOKUP('full data'!$A378, Sheet11!$A$2:$AF$799, MATCH('full data'!W$1, Sheet11!$A$1:$AF$1, 0), FALSE)</f>
        <v>0.51171875</v>
      </c>
      <c r="X378" t="str">
        <f>VLOOKUP('full data'!$A378, Sheet11!$A$2:$AF$799, MATCH('full data'!X$1, Sheet11!$A$1:$AF$1, 0), FALSE)</f>
        <v>0</v>
      </c>
      <c r="Y378">
        <f>VLOOKUP('full data'!$A378, Sheet11!$A$2:$AF$799, MATCH('full data'!Y$1, Sheet11!$A$1:$AF$1, 0), FALSE)</f>
        <v>4</v>
      </c>
      <c r="Z378" t="str">
        <f>VLOOKUP('full data'!$A378, Sheet11!$A$2:$AF$799, MATCH('full data'!Z$1, Sheet11!$A$1:$AF$1, 0), FALSE)</f>
        <v>NFC North</v>
      </c>
      <c r="AA378" t="s">
        <v>892</v>
      </c>
      <c r="AB378">
        <f>VLOOKUP('full data'!$A378, Sheet11!$A$2:$AF$799, MATCH('full data'!AB$1, Sheet11!$A$1:$AF$1, 0), FALSE)</f>
        <v>0.1111111111111111</v>
      </c>
      <c r="AC378">
        <f>VLOOKUP('full data'!$A378, Sheet11!$A$2:$AF$799, MATCH('full data'!AC$1, Sheet11!$A$1:$AF$1, 0), FALSE)</f>
        <v>0.20833333333333329</v>
      </c>
      <c r="AD378" t="str">
        <f>VLOOKUP('full data'!$A378, Sheet11!$A$2:$AF$799, MATCH('full data'!AD$1, Sheet11!$A$1:$AF$1, 0), FALSE)</f>
        <v>0</v>
      </c>
      <c r="AE378" t="str">
        <f>VLOOKUP('full data'!$A378, Sheet11!$A$2:$AF$799, MATCH('full data'!AE$1, Sheet11!$A$1:$AF$1, 0), FALSE)</f>
        <v>0</v>
      </c>
      <c r="AF378">
        <f>VLOOKUP('full data'!$A378, Sheet11!$A$2:$AF$799, MATCH('full data'!AF$1, Sheet11!$A$1:$AF$1, 0), FALSE)</f>
        <v>0.5625</v>
      </c>
      <c r="AG378">
        <f>VLOOKUP('full data'!$A378, Sheet11!$A$2:$AF$799, MATCH('full data'!AG$1, Sheet11!$A$1:$AF$1, 0), FALSE)</f>
        <v>0.5</v>
      </c>
      <c r="AH378" s="3">
        <f>VLOOKUP('full data'!$A378, Sheet11!$A$2:$AF$799, MATCH('full data'!AH$1, Sheet11!$A$1:$AF$1, 0), FALSE)</f>
        <v>5.224454711668376E-4</v>
      </c>
      <c r="AI378" s="2">
        <f t="shared" si="5"/>
        <v>0.59228688009018116</v>
      </c>
      <c r="AJ378" s="2">
        <f>AH378/SUMIFS($AH$2:$AH$799, $B$2:$B$799, B378)</f>
        <v>1.9316812483559926E-4</v>
      </c>
      <c r="AK378">
        <f>IF(AJ378=_xlfn.MAXIFS($AJ$2:$AJ$799, $B$2:$B$799, B378, $AA$2:$AA$799, AA378), 1, 0)</f>
        <v>0</v>
      </c>
      <c r="AL378" s="2">
        <f>AJ378-AI378</f>
        <v>-0.59209371196534555</v>
      </c>
      <c r="AM378">
        <f>IF(AK378=AE378, 1, 0)</f>
        <v>0</v>
      </c>
    </row>
    <row r="379" spans="1:39" hidden="1" x14ac:dyDescent="0.45">
      <c r="A379" t="s">
        <v>501</v>
      </c>
      <c r="B379">
        <v>2013</v>
      </c>
      <c r="C379" t="s">
        <v>37</v>
      </c>
      <c r="D379" t="str">
        <f>VLOOKUP(C379, ids!$A$2:$B$37,2,FALSE)</f>
        <v>Atlanta Falcons</v>
      </c>
      <c r="E379">
        <f>VLOOKUP('full data'!$A379, Sheet11!$A$2:$AF$799, MATCH('full data'!E$1, Sheet11!$A$1:$AF$1, 0), FALSE)</f>
        <v>16</v>
      </c>
      <c r="F379">
        <f>VLOOKUP('full data'!$A379, Sheet11!$A$2:$AF$799, MATCH('full data'!F$1, Sheet11!$A$1:$AF$1, 0), FALSE)</f>
        <v>2.3927594461899302</v>
      </c>
      <c r="G379">
        <f>VLOOKUP('full data'!$A379, Sheet11!$A$2:$AF$799, MATCH('full data'!G$1, Sheet11!$A$1:$AF$1, 0), FALSE)</f>
        <v>-1.494294688910744</v>
      </c>
      <c r="H379">
        <f>VLOOKUP('full data'!$A379, Sheet11!$A$2:$AF$799, MATCH('full data'!H$1, Sheet11!$A$1:$AF$1, 0), FALSE)</f>
        <v>6.4407669139222969</v>
      </c>
      <c r="I379">
        <f>VLOOKUP('full data'!$A379, Sheet11!$A$2:$AF$799, MATCH('full data'!I$1, Sheet11!$A$1:$AF$1, 0), FALSE)</f>
        <v>49.25</v>
      </c>
      <c r="J379">
        <f>VLOOKUP('full data'!$A379, Sheet11!$A$2:$AF$799, MATCH('full data'!J$1, Sheet11!$A$1:$AF$1, 0), FALSE)</f>
        <v>0.88888888888888884</v>
      </c>
      <c r="K379">
        <f>VLOOKUP('full data'!$A379, Sheet11!$A$2:$AF$799, MATCH('full data'!K$1, Sheet11!$A$1:$AF$1, 0), FALSE)</f>
        <v>-18.625</v>
      </c>
      <c r="L379">
        <f>VLOOKUP('full data'!$A379, Sheet11!$A$2:$AF$799, MATCH('full data'!L$1, Sheet11!$A$1:$AF$1, 0), FALSE)</f>
        <v>1.0625</v>
      </c>
      <c r="M379">
        <f>VLOOKUP('full data'!$A379, Sheet11!$A$2:$AF$799, MATCH('full data'!M$1, Sheet11!$A$1:$AF$1, 0), FALSE)</f>
        <v>0.6875</v>
      </c>
      <c r="N379">
        <f>VLOOKUP('full data'!$A379, Sheet11!$A$2:$AF$799, MATCH('full data'!N$1, Sheet11!$A$1:$AF$1, 0), FALSE)</f>
        <v>0.625</v>
      </c>
      <c r="O379">
        <f>VLOOKUP('full data'!$A379, Sheet11!$A$2:$AF$799, MATCH('full data'!O$1, Sheet11!$A$1:$AF$1, 0), FALSE)</f>
        <v>14.4375</v>
      </c>
      <c r="P379">
        <f>VLOOKUP('full data'!$A379, Sheet11!$A$2:$AF$799, MATCH('full data'!P$1, Sheet11!$A$1:$AF$1, 0), FALSE)</f>
        <v>1.3125</v>
      </c>
      <c r="Q379">
        <f>VLOOKUP('full data'!$A379, Sheet11!$A$2:$AF$799, MATCH('full data'!Q$1, Sheet11!$A$1:$AF$1, 0), FALSE)</f>
        <v>1.3125</v>
      </c>
      <c r="R379">
        <f>VLOOKUP('full data'!$A379, Sheet11!$A$2:$AF$799, MATCH('full data'!R$1, Sheet11!$A$1:$AF$1, 0), FALSE)</f>
        <v>4</v>
      </c>
      <c r="S379">
        <f>VLOOKUP('full data'!$A379, Sheet11!$A$2:$AF$799, MATCH('full data'!S$1, Sheet11!$A$1:$AF$1, 0), FALSE)</f>
        <v>12</v>
      </c>
      <c r="T379">
        <f>VLOOKUP('full data'!$A379, Sheet11!$A$2:$AF$799, MATCH('full data'!T$1, Sheet11!$A$1:$AF$1, 0), FALSE)</f>
        <v>0</v>
      </c>
      <c r="U379">
        <f>VLOOKUP('full data'!$A379, Sheet11!$A$2:$AF$799, MATCH('full data'!U$1, Sheet11!$A$1:$AF$1, 0), FALSE)</f>
        <v>0.25</v>
      </c>
      <c r="V379">
        <f>VLOOKUP('full data'!$A379, Sheet11!$A$2:$AF$799, MATCH('full data'!V$1, Sheet11!$A$1:$AF$1, 0), FALSE)</f>
        <v>0.3125</v>
      </c>
      <c r="W379">
        <f>VLOOKUP('full data'!$A379, Sheet11!$A$2:$AF$799, MATCH('full data'!W$1, Sheet11!$A$1:$AF$1, 0), FALSE)</f>
        <v>0.552734375</v>
      </c>
      <c r="X379" t="str">
        <f>VLOOKUP('full data'!$A379, Sheet11!$A$2:$AF$799, MATCH('full data'!X$1, Sheet11!$A$1:$AF$1, 0), FALSE)</f>
        <v>0</v>
      </c>
      <c r="Y379">
        <f>VLOOKUP('full data'!$A379, Sheet11!$A$2:$AF$799, MATCH('full data'!Y$1, Sheet11!$A$1:$AF$1, 0), FALSE)</f>
        <v>3</v>
      </c>
      <c r="Z379" t="str">
        <f>VLOOKUP('full data'!$A379, Sheet11!$A$2:$AF$799, MATCH('full data'!Z$1, Sheet11!$A$1:$AF$1, 0), FALSE)</f>
        <v>NFC South</v>
      </c>
      <c r="AA379" t="s">
        <v>892</v>
      </c>
      <c r="AB379">
        <f>VLOOKUP('full data'!$A379, Sheet11!$A$2:$AF$799, MATCH('full data'!AB$1, Sheet11!$A$1:$AF$1, 0), FALSE)</f>
        <v>0.25</v>
      </c>
      <c r="AC379">
        <f>VLOOKUP('full data'!$A379, Sheet11!$A$2:$AF$799, MATCH('full data'!AC$1, Sheet11!$A$1:$AF$1, 0), FALSE)</f>
        <v>0.27083333333333331</v>
      </c>
      <c r="AD379" t="str">
        <f>VLOOKUP('full data'!$A379, Sheet11!$A$2:$AF$799, MATCH('full data'!AD$1, Sheet11!$A$1:$AF$1, 0), FALSE)</f>
        <v>0</v>
      </c>
      <c r="AE379" t="str">
        <f>VLOOKUP('full data'!$A379, Sheet11!$A$2:$AF$799, MATCH('full data'!AE$1, Sheet11!$A$1:$AF$1, 0), FALSE)</f>
        <v>0</v>
      </c>
      <c r="AF379">
        <f>VLOOKUP('full data'!$A379, Sheet11!$A$2:$AF$799, MATCH('full data'!AF$1, Sheet11!$A$1:$AF$1, 0), FALSE)</f>
        <v>0.25</v>
      </c>
      <c r="AG379">
        <f>VLOOKUP('full data'!$A379, Sheet11!$A$2:$AF$799, MATCH('full data'!AG$1, Sheet11!$A$1:$AF$1, 0), FALSE)</f>
        <v>0.5</v>
      </c>
      <c r="AH379" s="3">
        <f>VLOOKUP('full data'!$A379, Sheet11!$A$2:$AF$799, MATCH('full data'!AH$1, Sheet11!$A$1:$AF$1, 0), FALSE)</f>
        <v>4.6621715122294432E-4</v>
      </c>
      <c r="AI379" s="2">
        <f t="shared" si="5"/>
        <v>0.59228688009018116</v>
      </c>
      <c r="AJ379" s="2">
        <f>AH379/SUMIFS($AH$2:$AH$799, $B$2:$B$799, B379)</f>
        <v>1.7237835877262676E-4</v>
      </c>
      <c r="AK379">
        <f>IF(AJ379=_xlfn.MAXIFS($AJ$2:$AJ$799, $B$2:$B$799, B379, $AA$2:$AA$799, AA379), 1, 0)</f>
        <v>0</v>
      </c>
      <c r="AL379" s="2">
        <f>AJ379-AI379</f>
        <v>-0.59211450173140856</v>
      </c>
      <c r="AM379">
        <f>IF(AK379=AE379, 1, 0)</f>
        <v>0</v>
      </c>
    </row>
    <row r="380" spans="1:39" hidden="1" x14ac:dyDescent="0.45">
      <c r="A380" t="s">
        <v>507</v>
      </c>
      <c r="B380">
        <v>2013</v>
      </c>
      <c r="C380" t="s">
        <v>55</v>
      </c>
      <c r="D380" t="str">
        <f>VLOOKUP(C380, ids!$A$2:$B$37,2,FALSE)</f>
        <v>Cleveland Browns</v>
      </c>
      <c r="E380">
        <f>VLOOKUP('full data'!$A380, Sheet11!$A$2:$AF$799, MATCH('full data'!E$1, Sheet11!$A$1:$AF$1, 0), FALSE)</f>
        <v>16</v>
      </c>
      <c r="F380">
        <f>VLOOKUP('full data'!$A380, Sheet11!$A$2:$AF$799, MATCH('full data'!F$1, Sheet11!$A$1:$AF$1, 0), FALSE)</f>
        <v>-3.9259802533642478</v>
      </c>
      <c r="G380">
        <f>VLOOKUP('full data'!$A380, Sheet11!$A$2:$AF$799, MATCH('full data'!G$1, Sheet11!$A$1:$AF$1, 0), FALSE)</f>
        <v>-0.86223984787608654</v>
      </c>
      <c r="H380">
        <f>VLOOKUP('full data'!$A380, Sheet11!$A$2:$AF$799, MATCH('full data'!H$1, Sheet11!$A$1:$AF$1, 0), FALSE)</f>
        <v>1.400250888371728</v>
      </c>
      <c r="I380">
        <f>VLOOKUP('full data'!$A380, Sheet11!$A$2:$AF$799, MATCH('full data'!I$1, Sheet11!$A$1:$AF$1, 0), FALSE)</f>
        <v>57.5</v>
      </c>
      <c r="J380">
        <f>VLOOKUP('full data'!$A380, Sheet11!$A$2:$AF$799, MATCH('full data'!J$1, Sheet11!$A$1:$AF$1, 0), FALSE)</f>
        <v>0.80769230769230771</v>
      </c>
      <c r="K380">
        <f>VLOOKUP('full data'!$A380, Sheet11!$A$2:$AF$799, MATCH('full data'!K$1, Sheet11!$A$1:$AF$1, 0), FALSE)</f>
        <v>-20.3125</v>
      </c>
      <c r="L380">
        <f>VLOOKUP('full data'!$A380, Sheet11!$A$2:$AF$799, MATCH('full data'!L$1, Sheet11!$A$1:$AF$1, 0), FALSE)</f>
        <v>1.25</v>
      </c>
      <c r="M380">
        <f>VLOOKUP('full data'!$A380, Sheet11!$A$2:$AF$799, MATCH('full data'!M$1, Sheet11!$A$1:$AF$1, 0), FALSE)</f>
        <v>0.4375</v>
      </c>
      <c r="N380">
        <f>VLOOKUP('full data'!$A380, Sheet11!$A$2:$AF$799, MATCH('full data'!N$1, Sheet11!$A$1:$AF$1, 0), FALSE)</f>
        <v>0.875</v>
      </c>
      <c r="O380">
        <f>VLOOKUP('full data'!$A380, Sheet11!$A$2:$AF$799, MATCH('full data'!O$1, Sheet11!$A$1:$AF$1, 0), FALSE)</f>
        <v>11.5625</v>
      </c>
      <c r="P380">
        <f>VLOOKUP('full data'!$A380, Sheet11!$A$2:$AF$799, MATCH('full data'!P$1, Sheet11!$A$1:$AF$1, 0), FALSE)</f>
        <v>1.625</v>
      </c>
      <c r="Q380">
        <f>VLOOKUP('full data'!$A380, Sheet11!$A$2:$AF$799, MATCH('full data'!Q$1, Sheet11!$A$1:$AF$1, 0), FALSE)</f>
        <v>1.3125</v>
      </c>
      <c r="R380">
        <f>VLOOKUP('full data'!$A380, Sheet11!$A$2:$AF$799, MATCH('full data'!R$1, Sheet11!$A$1:$AF$1, 0), FALSE)</f>
        <v>4</v>
      </c>
      <c r="S380">
        <f>VLOOKUP('full data'!$A380, Sheet11!$A$2:$AF$799, MATCH('full data'!S$1, Sheet11!$A$1:$AF$1, 0), FALSE)</f>
        <v>12</v>
      </c>
      <c r="T380">
        <f>VLOOKUP('full data'!$A380, Sheet11!$A$2:$AF$799, MATCH('full data'!T$1, Sheet11!$A$1:$AF$1, 0), FALSE)</f>
        <v>0</v>
      </c>
      <c r="U380">
        <f>VLOOKUP('full data'!$A380, Sheet11!$A$2:$AF$799, MATCH('full data'!U$1, Sheet11!$A$1:$AF$1, 0), FALSE)</f>
        <v>0.25</v>
      </c>
      <c r="V380">
        <f>VLOOKUP('full data'!$A380, Sheet11!$A$2:$AF$799, MATCH('full data'!V$1, Sheet11!$A$1:$AF$1, 0), FALSE)</f>
        <v>0.4765625</v>
      </c>
      <c r="W380">
        <f>VLOOKUP('full data'!$A380, Sheet11!$A$2:$AF$799, MATCH('full data'!W$1, Sheet11!$A$1:$AF$1, 0), FALSE)</f>
        <v>0.515625</v>
      </c>
      <c r="X380" t="str">
        <f>VLOOKUP('full data'!$A380, Sheet11!$A$2:$AF$799, MATCH('full data'!X$1, Sheet11!$A$1:$AF$1, 0), FALSE)</f>
        <v>0</v>
      </c>
      <c r="Y380">
        <f>VLOOKUP('full data'!$A380, Sheet11!$A$2:$AF$799, MATCH('full data'!Y$1, Sheet11!$A$1:$AF$1, 0), FALSE)</f>
        <v>4</v>
      </c>
      <c r="Z380" t="str">
        <f>VLOOKUP('full data'!$A380, Sheet11!$A$2:$AF$799, MATCH('full data'!Z$1, Sheet11!$A$1:$AF$1, 0), FALSE)</f>
        <v>AFC North</v>
      </c>
      <c r="AA380" t="s">
        <v>891</v>
      </c>
      <c r="AB380">
        <f>VLOOKUP('full data'!$A380, Sheet11!$A$2:$AF$799, MATCH('full data'!AB$1, Sheet11!$A$1:$AF$1, 0), FALSE)</f>
        <v>0.24</v>
      </c>
      <c r="AC380">
        <f>VLOOKUP('full data'!$A380, Sheet11!$A$2:$AF$799, MATCH('full data'!AC$1, Sheet11!$A$1:$AF$1, 0), FALSE)</f>
        <v>0.19230769230769229</v>
      </c>
      <c r="AD380" t="str">
        <f>VLOOKUP('full data'!$A380, Sheet11!$A$2:$AF$799, MATCH('full data'!AD$1, Sheet11!$A$1:$AF$1, 0), FALSE)</f>
        <v>0</v>
      </c>
      <c r="AE380" t="str">
        <f>VLOOKUP('full data'!$A380, Sheet11!$A$2:$AF$799, MATCH('full data'!AE$1, Sheet11!$A$1:$AF$1, 0), FALSE)</f>
        <v>0</v>
      </c>
      <c r="AF380">
        <f>VLOOKUP('full data'!$A380, Sheet11!$A$2:$AF$799, MATCH('full data'!AF$1, Sheet11!$A$1:$AF$1, 0), FALSE)</f>
        <v>0.375</v>
      </c>
      <c r="AG380">
        <f>VLOOKUP('full data'!$A380, Sheet11!$A$2:$AF$799, MATCH('full data'!AG$1, Sheet11!$A$1:$AF$1, 0), FALSE)</f>
        <v>0.5</v>
      </c>
      <c r="AH380" s="3">
        <f>VLOOKUP('full data'!$A380, Sheet11!$A$2:$AF$799, MATCH('full data'!AH$1, Sheet11!$A$1:$AF$1, 0), FALSE)</f>
        <v>4.0069601072224002E-4</v>
      </c>
      <c r="AI380" s="2">
        <f t="shared" si="5"/>
        <v>0.44795982702796028</v>
      </c>
      <c r="AJ380" s="2">
        <f>AH380/SUMIFS($AH$2:$AH$799, $B$2:$B$799, B380)</f>
        <v>1.4815268059927892E-4</v>
      </c>
      <c r="AK380">
        <f>IF(AJ380=_xlfn.MAXIFS($AJ$2:$AJ$799, $B$2:$B$799, B380, $AA$2:$AA$799, AA380), 1, 0)</f>
        <v>0</v>
      </c>
      <c r="AL380" s="2">
        <f>AJ380-AI380</f>
        <v>-0.44781167434736102</v>
      </c>
      <c r="AM380">
        <f>IF(AK380=AE380, 1, 0)</f>
        <v>0</v>
      </c>
    </row>
    <row r="381" spans="1:39" hidden="1" x14ac:dyDescent="0.45">
      <c r="A381" t="s">
        <v>518</v>
      </c>
      <c r="B381">
        <v>2013</v>
      </c>
      <c r="C381" t="s">
        <v>230</v>
      </c>
      <c r="D381" t="str">
        <f>VLOOKUP(C381, ids!$A$2:$B$37,2,FALSE)</f>
        <v>Las Vegas Raiders</v>
      </c>
      <c r="E381">
        <f>VLOOKUP('full data'!$A381, Sheet11!$A$2:$AF$799, MATCH('full data'!E$1, Sheet11!$A$1:$AF$1, 0), FALSE)</f>
        <v>16</v>
      </c>
      <c r="F381">
        <f>VLOOKUP('full data'!$A381, Sheet11!$A$2:$AF$799, MATCH('full data'!F$1, Sheet11!$A$1:$AF$1, 0), FALSE)</f>
        <v>-2.5344298100231089</v>
      </c>
      <c r="G381">
        <f>VLOOKUP('full data'!$A381, Sheet11!$A$2:$AF$799, MATCH('full data'!G$1, Sheet11!$A$1:$AF$1, 0), FALSE)</f>
        <v>-1.1565451994608971</v>
      </c>
      <c r="H381">
        <f>VLOOKUP('full data'!$A381, Sheet11!$A$2:$AF$799, MATCH('full data'!H$1, Sheet11!$A$1:$AF$1, 0), FALSE)</f>
        <v>1.946632540083745</v>
      </c>
      <c r="I381">
        <f>VLOOKUP('full data'!$A381, Sheet11!$A$2:$AF$799, MATCH('full data'!I$1, Sheet11!$A$1:$AF$1, 0), FALSE)</f>
        <v>57</v>
      </c>
      <c r="J381">
        <f>VLOOKUP('full data'!$A381, Sheet11!$A$2:$AF$799, MATCH('full data'!J$1, Sheet11!$A$1:$AF$1, 0), FALSE)</f>
        <v>0.7</v>
      </c>
      <c r="K381">
        <f>VLOOKUP('full data'!$A381, Sheet11!$A$2:$AF$799, MATCH('full data'!K$1, Sheet11!$A$1:$AF$1, 0), FALSE)</f>
        <v>-18.0625</v>
      </c>
      <c r="L381">
        <f>VLOOKUP('full data'!$A381, Sheet11!$A$2:$AF$799, MATCH('full data'!L$1, Sheet11!$A$1:$AF$1, 0), FALSE)</f>
        <v>1.25</v>
      </c>
      <c r="M381">
        <f>VLOOKUP('full data'!$A381, Sheet11!$A$2:$AF$799, MATCH('full data'!M$1, Sheet11!$A$1:$AF$1, 0), FALSE)</f>
        <v>0.8125</v>
      </c>
      <c r="N381">
        <f>VLOOKUP('full data'!$A381, Sheet11!$A$2:$AF$799, MATCH('full data'!N$1, Sheet11!$A$1:$AF$1, 0), FALSE)</f>
        <v>0.5625</v>
      </c>
      <c r="O381">
        <f>VLOOKUP('full data'!$A381, Sheet11!$A$2:$AF$799, MATCH('full data'!O$1, Sheet11!$A$1:$AF$1, 0), FALSE)</f>
        <v>16.25</v>
      </c>
      <c r="P381">
        <f>VLOOKUP('full data'!$A381, Sheet11!$A$2:$AF$799, MATCH('full data'!P$1, Sheet11!$A$1:$AF$1, 0), FALSE)</f>
        <v>1.625</v>
      </c>
      <c r="Q381">
        <f>VLOOKUP('full data'!$A381, Sheet11!$A$2:$AF$799, MATCH('full data'!Q$1, Sheet11!$A$1:$AF$1, 0), FALSE)</f>
        <v>1.375</v>
      </c>
      <c r="R381">
        <f>VLOOKUP('full data'!$A381, Sheet11!$A$2:$AF$799, MATCH('full data'!R$1, Sheet11!$A$1:$AF$1, 0), FALSE)</f>
        <v>4</v>
      </c>
      <c r="S381">
        <f>VLOOKUP('full data'!$A381, Sheet11!$A$2:$AF$799, MATCH('full data'!S$1, Sheet11!$A$1:$AF$1, 0), FALSE)</f>
        <v>12</v>
      </c>
      <c r="T381">
        <f>VLOOKUP('full data'!$A381, Sheet11!$A$2:$AF$799, MATCH('full data'!T$1, Sheet11!$A$1:$AF$1, 0), FALSE)</f>
        <v>0</v>
      </c>
      <c r="U381">
        <f>VLOOKUP('full data'!$A381, Sheet11!$A$2:$AF$799, MATCH('full data'!U$1, Sheet11!$A$1:$AF$1, 0), FALSE)</f>
        <v>0.25</v>
      </c>
      <c r="V381">
        <f>VLOOKUP('full data'!$A381, Sheet11!$A$2:$AF$799, MATCH('full data'!V$1, Sheet11!$A$1:$AF$1, 0), FALSE)</f>
        <v>0.359375</v>
      </c>
      <c r="W381">
        <f>VLOOKUP('full data'!$A381, Sheet11!$A$2:$AF$799, MATCH('full data'!W$1, Sheet11!$A$1:$AF$1, 0), FALSE)</f>
        <v>0.5234375</v>
      </c>
      <c r="X381" t="str">
        <f>VLOOKUP('full data'!$A381, Sheet11!$A$2:$AF$799, MATCH('full data'!X$1, Sheet11!$A$1:$AF$1, 0), FALSE)</f>
        <v>0</v>
      </c>
      <c r="Y381">
        <f>VLOOKUP('full data'!$A381, Sheet11!$A$2:$AF$799, MATCH('full data'!Y$1, Sheet11!$A$1:$AF$1, 0), FALSE)</f>
        <v>4</v>
      </c>
      <c r="Z381" t="str">
        <f>VLOOKUP('full data'!$A381, Sheet11!$A$2:$AF$799, MATCH('full data'!Z$1, Sheet11!$A$1:$AF$1, 0), FALSE)</f>
        <v>AFC West</v>
      </c>
      <c r="AA381" t="s">
        <v>891</v>
      </c>
      <c r="AB381">
        <f>VLOOKUP('full data'!$A381, Sheet11!$A$2:$AF$799, MATCH('full data'!AB$1, Sheet11!$A$1:$AF$1, 0), FALSE)</f>
        <v>0.1875</v>
      </c>
      <c r="AC381">
        <f>VLOOKUP('full data'!$A381, Sheet11!$A$2:$AF$799, MATCH('full data'!AC$1, Sheet11!$A$1:$AF$1, 0), FALSE)</f>
        <v>0.2537313432835821</v>
      </c>
      <c r="AD381" t="str">
        <f>VLOOKUP('full data'!$A381, Sheet11!$A$2:$AF$799, MATCH('full data'!AD$1, Sheet11!$A$1:$AF$1, 0), FALSE)</f>
        <v>0</v>
      </c>
      <c r="AE381" t="str">
        <f>VLOOKUP('full data'!$A381, Sheet11!$A$2:$AF$799, MATCH('full data'!AE$1, Sheet11!$A$1:$AF$1, 0), FALSE)</f>
        <v>0</v>
      </c>
      <c r="AF381">
        <f>VLOOKUP('full data'!$A381, Sheet11!$A$2:$AF$799, MATCH('full data'!AF$1, Sheet11!$A$1:$AF$1, 0), FALSE)</f>
        <v>0.375</v>
      </c>
      <c r="AG381">
        <f>VLOOKUP('full data'!$A381, Sheet11!$A$2:$AF$799, MATCH('full data'!AG$1, Sheet11!$A$1:$AF$1, 0), FALSE)</f>
        <v>0.5</v>
      </c>
      <c r="AH381" s="3">
        <f>VLOOKUP('full data'!$A381, Sheet11!$A$2:$AF$799, MATCH('full data'!AH$1, Sheet11!$A$1:$AF$1, 0), FALSE)</f>
        <v>3.2690978919295872E-4</v>
      </c>
      <c r="AI381" s="2">
        <f t="shared" si="5"/>
        <v>0.44795982702796028</v>
      </c>
      <c r="AJ381" s="2">
        <f>AH381/SUMIFS($AH$2:$AH$799, $B$2:$B$799, B381)</f>
        <v>1.2087108502973135E-4</v>
      </c>
      <c r="AK381">
        <f>IF(AJ381=_xlfn.MAXIFS($AJ$2:$AJ$799, $B$2:$B$799, B381, $AA$2:$AA$799, AA381), 1, 0)</f>
        <v>0</v>
      </c>
      <c r="AL381" s="2">
        <f>AJ381-AI381</f>
        <v>-0.44783895594293055</v>
      </c>
      <c r="AM381">
        <f>IF(AK381=AE381, 1, 0)</f>
        <v>0</v>
      </c>
    </row>
    <row r="382" spans="1:39" hidden="1" x14ac:dyDescent="0.45">
      <c r="A382" t="s">
        <v>529</v>
      </c>
      <c r="B382">
        <v>2013</v>
      </c>
      <c r="C382" t="s">
        <v>104</v>
      </c>
      <c r="D382" t="str">
        <f>VLOOKUP(C382, ids!$A$2:$B$37,2,FALSE)</f>
        <v>Tampa Bay Buccaneers</v>
      </c>
      <c r="E382">
        <f>VLOOKUP('full data'!$A382, Sheet11!$A$2:$AF$799, MATCH('full data'!E$1, Sheet11!$A$1:$AF$1, 0), FALSE)</f>
        <v>16</v>
      </c>
      <c r="F382">
        <f>VLOOKUP('full data'!$A382, Sheet11!$A$2:$AF$799, MATCH('full data'!F$1, Sheet11!$A$1:$AF$1, 0), FALSE)</f>
        <v>-3.4219767251051239</v>
      </c>
      <c r="G382">
        <f>VLOOKUP('full data'!$A382, Sheet11!$A$2:$AF$799, MATCH('full data'!G$1, Sheet11!$A$1:$AF$1, 0), FALSE)</f>
        <v>-2.4210623209522479</v>
      </c>
      <c r="H382">
        <f>VLOOKUP('full data'!$A382, Sheet11!$A$2:$AF$799, MATCH('full data'!H$1, Sheet11!$A$1:$AF$1, 0), FALSE)</f>
        <v>2.896736372583443</v>
      </c>
      <c r="I382">
        <f>VLOOKUP('full data'!$A382, Sheet11!$A$2:$AF$799, MATCH('full data'!I$1, Sheet11!$A$1:$AF$1, 0), FALSE)</f>
        <v>71</v>
      </c>
      <c r="J382">
        <f>VLOOKUP('full data'!$A382, Sheet11!$A$2:$AF$799, MATCH('full data'!J$1, Sheet11!$A$1:$AF$1, 0), FALSE)</f>
        <v>0.7931034482758621</v>
      </c>
      <c r="K382">
        <f>VLOOKUP('full data'!$A382, Sheet11!$A$2:$AF$799, MATCH('full data'!K$1, Sheet11!$A$1:$AF$1, 0), FALSE)</f>
        <v>-22.5625</v>
      </c>
      <c r="L382">
        <f>VLOOKUP('full data'!$A382, Sheet11!$A$2:$AF$799, MATCH('full data'!L$1, Sheet11!$A$1:$AF$1, 0), FALSE)</f>
        <v>0.75</v>
      </c>
      <c r="M382">
        <f>VLOOKUP('full data'!$A382, Sheet11!$A$2:$AF$799, MATCH('full data'!M$1, Sheet11!$A$1:$AF$1, 0), FALSE)</f>
        <v>0.625</v>
      </c>
      <c r="N382">
        <f>VLOOKUP('full data'!$A382, Sheet11!$A$2:$AF$799, MATCH('full data'!N$1, Sheet11!$A$1:$AF$1, 0), FALSE)</f>
        <v>1.3125</v>
      </c>
      <c r="O382">
        <f>VLOOKUP('full data'!$A382, Sheet11!$A$2:$AF$799, MATCH('full data'!O$1, Sheet11!$A$1:$AF$1, 0), FALSE)</f>
        <v>15.9375</v>
      </c>
      <c r="P382">
        <f>VLOOKUP('full data'!$A382, Sheet11!$A$2:$AF$799, MATCH('full data'!P$1, Sheet11!$A$1:$AF$1, 0), FALSE)</f>
        <v>1.125</v>
      </c>
      <c r="Q382">
        <f>VLOOKUP('full data'!$A382, Sheet11!$A$2:$AF$799, MATCH('full data'!Q$1, Sheet11!$A$1:$AF$1, 0), FALSE)</f>
        <v>1.9375</v>
      </c>
      <c r="R382">
        <f>VLOOKUP('full data'!$A382, Sheet11!$A$2:$AF$799, MATCH('full data'!R$1, Sheet11!$A$1:$AF$1, 0), FALSE)</f>
        <v>4</v>
      </c>
      <c r="S382">
        <f>VLOOKUP('full data'!$A382, Sheet11!$A$2:$AF$799, MATCH('full data'!S$1, Sheet11!$A$1:$AF$1, 0), FALSE)</f>
        <v>12</v>
      </c>
      <c r="T382">
        <f>VLOOKUP('full data'!$A382, Sheet11!$A$2:$AF$799, MATCH('full data'!T$1, Sheet11!$A$1:$AF$1, 0), FALSE)</f>
        <v>0</v>
      </c>
      <c r="U382">
        <f>VLOOKUP('full data'!$A382, Sheet11!$A$2:$AF$799, MATCH('full data'!U$1, Sheet11!$A$1:$AF$1, 0), FALSE)</f>
        <v>0.25</v>
      </c>
      <c r="V382">
        <f>VLOOKUP('full data'!$A382, Sheet11!$A$2:$AF$799, MATCH('full data'!V$1, Sheet11!$A$1:$AF$1, 0), FALSE)</f>
        <v>0.390625</v>
      </c>
      <c r="W382">
        <f>VLOOKUP('full data'!$A382, Sheet11!$A$2:$AF$799, MATCH('full data'!W$1, Sheet11!$A$1:$AF$1, 0), FALSE)</f>
        <v>0.57421875</v>
      </c>
      <c r="X382" t="str">
        <f>VLOOKUP('full data'!$A382, Sheet11!$A$2:$AF$799, MATCH('full data'!X$1, Sheet11!$A$1:$AF$1, 0), FALSE)</f>
        <v>0</v>
      </c>
      <c r="Y382">
        <f>VLOOKUP('full data'!$A382, Sheet11!$A$2:$AF$799, MATCH('full data'!Y$1, Sheet11!$A$1:$AF$1, 0), FALSE)</f>
        <v>4</v>
      </c>
      <c r="Z382" t="str">
        <f>VLOOKUP('full data'!$A382, Sheet11!$A$2:$AF$799, MATCH('full data'!Z$1, Sheet11!$A$1:$AF$1, 0), FALSE)</f>
        <v>NFC South</v>
      </c>
      <c r="AA382" t="s">
        <v>892</v>
      </c>
      <c r="AB382">
        <f>VLOOKUP('full data'!$A382, Sheet11!$A$2:$AF$799, MATCH('full data'!AB$1, Sheet11!$A$1:$AF$1, 0), FALSE)</f>
        <v>0.14285714285714279</v>
      </c>
      <c r="AC382">
        <f>VLOOKUP('full data'!$A382, Sheet11!$A$2:$AF$799, MATCH('full data'!AC$1, Sheet11!$A$1:$AF$1, 0), FALSE)</f>
        <v>0.26923076923076922</v>
      </c>
      <c r="AD382" t="str">
        <f>VLOOKUP('full data'!$A382, Sheet11!$A$2:$AF$799, MATCH('full data'!AD$1, Sheet11!$A$1:$AF$1, 0), FALSE)</f>
        <v>0</v>
      </c>
      <c r="AE382" t="str">
        <f>VLOOKUP('full data'!$A382, Sheet11!$A$2:$AF$799, MATCH('full data'!AE$1, Sheet11!$A$1:$AF$1, 0), FALSE)</f>
        <v>0</v>
      </c>
      <c r="AF382">
        <f>VLOOKUP('full data'!$A382, Sheet11!$A$2:$AF$799, MATCH('full data'!AF$1, Sheet11!$A$1:$AF$1, 0), FALSE)</f>
        <v>0.375</v>
      </c>
      <c r="AG382">
        <f>VLOOKUP('full data'!$A382, Sheet11!$A$2:$AF$799, MATCH('full data'!AG$1, Sheet11!$A$1:$AF$1, 0), FALSE)</f>
        <v>0.5</v>
      </c>
      <c r="AH382" s="3">
        <f>VLOOKUP('full data'!$A382, Sheet11!$A$2:$AF$799, MATCH('full data'!AH$1, Sheet11!$A$1:$AF$1, 0), FALSE)</f>
        <v>3.2385216872811862E-4</v>
      </c>
      <c r="AI382" s="2">
        <f t="shared" si="5"/>
        <v>0.59228688009018116</v>
      </c>
      <c r="AJ382" s="2">
        <f>AH382/SUMIFS($AH$2:$AH$799, $B$2:$B$799, B382)</f>
        <v>1.1974056549372508E-4</v>
      </c>
      <c r="AK382">
        <f>IF(AJ382=_xlfn.MAXIFS($AJ$2:$AJ$799, $B$2:$B$799, B382, $AA$2:$AA$799, AA382), 1, 0)</f>
        <v>0</v>
      </c>
      <c r="AL382" s="2">
        <f>AJ382-AI382</f>
        <v>-0.59216713952468747</v>
      </c>
      <c r="AM382">
        <f>IF(AK382=AE382, 1, 0)</f>
        <v>0</v>
      </c>
    </row>
    <row r="383" spans="1:39" hidden="1" x14ac:dyDescent="0.45">
      <c r="A383" t="s">
        <v>514</v>
      </c>
      <c r="B383">
        <v>2013</v>
      </c>
      <c r="C383" t="s">
        <v>72</v>
      </c>
      <c r="D383" t="str">
        <f>VLOOKUP(C383, ids!$A$2:$B$37,2,FALSE)</f>
        <v>Jacksonville Jaguars</v>
      </c>
      <c r="E383">
        <f>VLOOKUP('full data'!$A383, Sheet11!$A$2:$AF$799, MATCH('full data'!E$1, Sheet11!$A$1:$AF$1, 0), FALSE)</f>
        <v>16</v>
      </c>
      <c r="F383">
        <f>VLOOKUP('full data'!$A383, Sheet11!$A$2:$AF$799, MATCH('full data'!F$1, Sheet11!$A$1:$AF$1, 0), FALSE)</f>
        <v>-5.7229665701639627</v>
      </c>
      <c r="G383">
        <f>VLOOKUP('full data'!$A383, Sheet11!$A$2:$AF$799, MATCH('full data'!G$1, Sheet11!$A$1:$AF$1, 0), FALSE)</f>
        <v>-4.1440659781736384</v>
      </c>
      <c r="H383">
        <f>VLOOKUP('full data'!$A383, Sheet11!$A$2:$AF$799, MATCH('full data'!H$1, Sheet11!$A$1:$AF$1, 0), FALSE)</f>
        <v>-1.8876292067712499</v>
      </c>
      <c r="I383">
        <f>VLOOKUP('full data'!$A383, Sheet11!$A$2:$AF$799, MATCH('full data'!I$1, Sheet11!$A$1:$AF$1, 0), FALSE)</f>
        <v>49.8125</v>
      </c>
      <c r="J383">
        <f>VLOOKUP('full data'!$A383, Sheet11!$A$2:$AF$799, MATCH('full data'!J$1, Sheet11!$A$1:$AF$1, 0), FALSE)</f>
        <v>0.92</v>
      </c>
      <c r="K383">
        <f>VLOOKUP('full data'!$A383, Sheet11!$A$2:$AF$799, MATCH('full data'!K$1, Sheet11!$A$1:$AF$1, 0), FALSE)</f>
        <v>-19.375</v>
      </c>
      <c r="L383">
        <f>VLOOKUP('full data'!$A383, Sheet11!$A$2:$AF$799, MATCH('full data'!L$1, Sheet11!$A$1:$AF$1, 0), FALSE)</f>
        <v>1.3125</v>
      </c>
      <c r="M383">
        <f>VLOOKUP('full data'!$A383, Sheet11!$A$2:$AF$799, MATCH('full data'!M$1, Sheet11!$A$1:$AF$1, 0), FALSE)</f>
        <v>0.625</v>
      </c>
      <c r="N383">
        <f>VLOOKUP('full data'!$A383, Sheet11!$A$2:$AF$799, MATCH('full data'!N$1, Sheet11!$A$1:$AF$1, 0), FALSE)</f>
        <v>0.6875</v>
      </c>
      <c r="O383">
        <f>VLOOKUP('full data'!$A383, Sheet11!$A$2:$AF$799, MATCH('full data'!O$1, Sheet11!$A$1:$AF$1, 0), FALSE)</f>
        <v>14.0625</v>
      </c>
      <c r="P383">
        <f>VLOOKUP('full data'!$A383, Sheet11!$A$2:$AF$799, MATCH('full data'!P$1, Sheet11!$A$1:$AF$1, 0), FALSE)</f>
        <v>1.5</v>
      </c>
      <c r="Q383">
        <f>VLOOKUP('full data'!$A383, Sheet11!$A$2:$AF$799, MATCH('full data'!Q$1, Sheet11!$A$1:$AF$1, 0), FALSE)</f>
        <v>1.3125</v>
      </c>
      <c r="R383">
        <f>VLOOKUP('full data'!$A383, Sheet11!$A$2:$AF$799, MATCH('full data'!R$1, Sheet11!$A$1:$AF$1, 0), FALSE)</f>
        <v>4</v>
      </c>
      <c r="S383">
        <f>VLOOKUP('full data'!$A383, Sheet11!$A$2:$AF$799, MATCH('full data'!S$1, Sheet11!$A$1:$AF$1, 0), FALSE)</f>
        <v>12</v>
      </c>
      <c r="T383">
        <f>VLOOKUP('full data'!$A383, Sheet11!$A$2:$AF$799, MATCH('full data'!T$1, Sheet11!$A$1:$AF$1, 0), FALSE)</f>
        <v>0</v>
      </c>
      <c r="U383">
        <f>VLOOKUP('full data'!$A383, Sheet11!$A$2:$AF$799, MATCH('full data'!U$1, Sheet11!$A$1:$AF$1, 0), FALSE)</f>
        <v>0.25</v>
      </c>
      <c r="V383">
        <f>VLOOKUP('full data'!$A383, Sheet11!$A$2:$AF$799, MATCH('full data'!V$1, Sheet11!$A$1:$AF$1, 0), FALSE)</f>
        <v>0.234375</v>
      </c>
      <c r="W383">
        <f>VLOOKUP('full data'!$A383, Sheet11!$A$2:$AF$799, MATCH('full data'!W$1, Sheet11!$A$1:$AF$1, 0), FALSE)</f>
        <v>0.50390625</v>
      </c>
      <c r="X383" t="str">
        <f>VLOOKUP('full data'!$A383, Sheet11!$A$2:$AF$799, MATCH('full data'!X$1, Sheet11!$A$1:$AF$1, 0), FALSE)</f>
        <v>0</v>
      </c>
      <c r="Y383">
        <f>VLOOKUP('full data'!$A383, Sheet11!$A$2:$AF$799, MATCH('full data'!Y$1, Sheet11!$A$1:$AF$1, 0), FALSE)</f>
        <v>3</v>
      </c>
      <c r="Z383" t="str">
        <f>VLOOKUP('full data'!$A383, Sheet11!$A$2:$AF$799, MATCH('full data'!Z$1, Sheet11!$A$1:$AF$1, 0), FALSE)</f>
        <v>AFC South</v>
      </c>
      <c r="AA383" t="s">
        <v>891</v>
      </c>
      <c r="AB383">
        <f>VLOOKUP('full data'!$A383, Sheet11!$A$2:$AF$799, MATCH('full data'!AB$1, Sheet11!$A$1:$AF$1, 0), FALSE)</f>
        <v>0.10344827586206901</v>
      </c>
      <c r="AC383">
        <f>VLOOKUP('full data'!$A383, Sheet11!$A$2:$AF$799, MATCH('full data'!AC$1, Sheet11!$A$1:$AF$1, 0), FALSE)</f>
        <v>0.3</v>
      </c>
      <c r="AD383" t="str">
        <f>VLOOKUP('full data'!$A383, Sheet11!$A$2:$AF$799, MATCH('full data'!AD$1, Sheet11!$A$1:$AF$1, 0), FALSE)</f>
        <v>0</v>
      </c>
      <c r="AE383" t="str">
        <f>VLOOKUP('full data'!$A383, Sheet11!$A$2:$AF$799, MATCH('full data'!AE$1, Sheet11!$A$1:$AF$1, 0), FALSE)</f>
        <v>0</v>
      </c>
      <c r="AF383">
        <f>VLOOKUP('full data'!$A383, Sheet11!$A$2:$AF$799, MATCH('full data'!AF$1, Sheet11!$A$1:$AF$1, 0), FALSE)</f>
        <v>0.1875</v>
      </c>
      <c r="AG383">
        <f>VLOOKUP('full data'!$A383, Sheet11!$A$2:$AF$799, MATCH('full data'!AG$1, Sheet11!$A$1:$AF$1, 0), FALSE)</f>
        <v>0.5</v>
      </c>
      <c r="AH383" s="3">
        <f>VLOOKUP('full data'!$A383, Sheet11!$A$2:$AF$799, MATCH('full data'!AH$1, Sheet11!$A$1:$AF$1, 0), FALSE)</f>
        <v>1.6991062509437411E-4</v>
      </c>
      <c r="AI383" s="2">
        <f t="shared" si="5"/>
        <v>0.44795982702796028</v>
      </c>
      <c r="AJ383" s="2">
        <f>AH383/SUMIFS($AH$2:$AH$799, $B$2:$B$799, B383)</f>
        <v>6.2822473636954177E-5</v>
      </c>
      <c r="AK383">
        <f>IF(AJ383=_xlfn.MAXIFS($AJ$2:$AJ$799, $B$2:$B$799, B383, $AA$2:$AA$799, AA383), 1, 0)</f>
        <v>0</v>
      </c>
      <c r="AL383" s="2">
        <f>AJ383-AI383</f>
        <v>-0.4478970045543233</v>
      </c>
      <c r="AM383">
        <f>IF(AK383=AE383, 1, 0)</f>
        <v>0</v>
      </c>
    </row>
    <row r="384" spans="1:39" hidden="1" x14ac:dyDescent="0.45">
      <c r="A384" t="s">
        <v>531</v>
      </c>
      <c r="B384">
        <v>2013</v>
      </c>
      <c r="C384" t="s">
        <v>108</v>
      </c>
      <c r="D384" t="str">
        <f>VLOOKUP(C384, ids!$A$2:$B$37,2,FALSE)</f>
        <v>Washigngton Redskins</v>
      </c>
      <c r="E384">
        <f>VLOOKUP('full data'!$A384, Sheet11!$A$2:$AF$799, MATCH('full data'!E$1, Sheet11!$A$1:$AF$1, 0), FALSE)</f>
        <v>16</v>
      </c>
      <c r="F384">
        <f>VLOOKUP('full data'!$A384, Sheet11!$A$2:$AF$799, MATCH('full data'!F$1, Sheet11!$A$1:$AF$1, 0), FALSE)</f>
        <v>-1.61524539441756</v>
      </c>
      <c r="G384">
        <f>VLOOKUP('full data'!$A384, Sheet11!$A$2:$AF$799, MATCH('full data'!G$1, Sheet11!$A$1:$AF$1, 0), FALSE)</f>
        <v>-0.69035073051799078</v>
      </c>
      <c r="H384">
        <f>VLOOKUP('full data'!$A384, Sheet11!$A$2:$AF$799, MATCH('full data'!H$1, Sheet11!$A$1:$AF$1, 0), FALSE)</f>
        <v>3.0140810423474811</v>
      </c>
      <c r="I384">
        <f>VLOOKUP('full data'!$A384, Sheet11!$A$2:$AF$799, MATCH('full data'!I$1, Sheet11!$A$1:$AF$1, 0), FALSE)</f>
        <v>50.125</v>
      </c>
      <c r="J384">
        <f>VLOOKUP('full data'!$A384, Sheet11!$A$2:$AF$799, MATCH('full data'!J$1, Sheet11!$A$1:$AF$1, 0), FALSE)</f>
        <v>0.80769230769230771</v>
      </c>
      <c r="K384">
        <f>VLOOKUP('full data'!$A384, Sheet11!$A$2:$AF$799, MATCH('full data'!K$1, Sheet11!$A$1:$AF$1, 0), FALSE)</f>
        <v>-19.125</v>
      </c>
      <c r="L384">
        <f>VLOOKUP('full data'!$A384, Sheet11!$A$2:$AF$799, MATCH('full data'!L$1, Sheet11!$A$1:$AF$1, 0), FALSE)</f>
        <v>1.1875</v>
      </c>
      <c r="M384">
        <f>VLOOKUP('full data'!$A384, Sheet11!$A$2:$AF$799, MATCH('full data'!M$1, Sheet11!$A$1:$AF$1, 0), FALSE)</f>
        <v>0.5625</v>
      </c>
      <c r="N384">
        <f>VLOOKUP('full data'!$A384, Sheet11!$A$2:$AF$799, MATCH('full data'!N$1, Sheet11!$A$1:$AF$1, 0), FALSE)</f>
        <v>1</v>
      </c>
      <c r="O384">
        <f>VLOOKUP('full data'!$A384, Sheet11!$A$2:$AF$799, MATCH('full data'!O$1, Sheet11!$A$1:$AF$1, 0), FALSE)</f>
        <v>14.875</v>
      </c>
      <c r="P384">
        <f>VLOOKUP('full data'!$A384, Sheet11!$A$2:$AF$799, MATCH('full data'!P$1, Sheet11!$A$1:$AF$1, 0), FALSE)</f>
        <v>1.8125</v>
      </c>
      <c r="Q384">
        <f>VLOOKUP('full data'!$A384, Sheet11!$A$2:$AF$799, MATCH('full data'!Q$1, Sheet11!$A$1:$AF$1, 0), FALSE)</f>
        <v>1.5625</v>
      </c>
      <c r="R384">
        <f>VLOOKUP('full data'!$A384, Sheet11!$A$2:$AF$799, MATCH('full data'!R$1, Sheet11!$A$1:$AF$1, 0), FALSE)</f>
        <v>3</v>
      </c>
      <c r="S384">
        <f>VLOOKUP('full data'!$A384, Sheet11!$A$2:$AF$799, MATCH('full data'!S$1, Sheet11!$A$1:$AF$1, 0), FALSE)</f>
        <v>13</v>
      </c>
      <c r="T384">
        <f>VLOOKUP('full data'!$A384, Sheet11!$A$2:$AF$799, MATCH('full data'!T$1, Sheet11!$A$1:$AF$1, 0), FALSE)</f>
        <v>0</v>
      </c>
      <c r="U384">
        <f>VLOOKUP('full data'!$A384, Sheet11!$A$2:$AF$799, MATCH('full data'!U$1, Sheet11!$A$1:$AF$1, 0), FALSE)</f>
        <v>0.1875</v>
      </c>
      <c r="V384">
        <f>VLOOKUP('full data'!$A384, Sheet11!$A$2:$AF$799, MATCH('full data'!V$1, Sheet11!$A$1:$AF$1, 0), FALSE)</f>
        <v>0.4375</v>
      </c>
      <c r="W384">
        <f>VLOOKUP('full data'!$A384, Sheet11!$A$2:$AF$799, MATCH('full data'!W$1, Sheet11!$A$1:$AF$1, 0), FALSE)</f>
        <v>0.515625</v>
      </c>
      <c r="X384" t="str">
        <f>VLOOKUP('full data'!$A384, Sheet11!$A$2:$AF$799, MATCH('full data'!X$1, Sheet11!$A$1:$AF$1, 0), FALSE)</f>
        <v>0</v>
      </c>
      <c r="Y384">
        <f>VLOOKUP('full data'!$A384, Sheet11!$A$2:$AF$799, MATCH('full data'!Y$1, Sheet11!$A$1:$AF$1, 0), FALSE)</f>
        <v>4</v>
      </c>
      <c r="Z384" t="str">
        <f>VLOOKUP('full data'!$A384, Sheet11!$A$2:$AF$799, MATCH('full data'!Z$1, Sheet11!$A$1:$AF$1, 0), FALSE)</f>
        <v>NFC East</v>
      </c>
      <c r="AA384" t="s">
        <v>892</v>
      </c>
      <c r="AB384">
        <f>VLOOKUP('full data'!$A384, Sheet11!$A$2:$AF$799, MATCH('full data'!AB$1, Sheet11!$A$1:$AF$1, 0), FALSE)</f>
        <v>0.17241379310344829</v>
      </c>
      <c r="AC384">
        <f>VLOOKUP('full data'!$A384, Sheet11!$A$2:$AF$799, MATCH('full data'!AC$1, Sheet11!$A$1:$AF$1, 0), FALSE)</f>
        <v>0.1071428571428571</v>
      </c>
      <c r="AD384" t="str">
        <f>VLOOKUP('full data'!$A384, Sheet11!$A$2:$AF$799, MATCH('full data'!AD$1, Sheet11!$A$1:$AF$1, 0), FALSE)</f>
        <v>0</v>
      </c>
      <c r="AE384" t="str">
        <f>VLOOKUP('full data'!$A384, Sheet11!$A$2:$AF$799, MATCH('full data'!AE$1, Sheet11!$A$1:$AF$1, 0), FALSE)</f>
        <v>0</v>
      </c>
      <c r="AF384">
        <f>VLOOKUP('full data'!$A384, Sheet11!$A$2:$AF$799, MATCH('full data'!AF$1, Sheet11!$A$1:$AF$1, 0), FALSE)</f>
        <v>0.625</v>
      </c>
      <c r="AG384">
        <f>VLOOKUP('full data'!$A384, Sheet11!$A$2:$AF$799, MATCH('full data'!AG$1, Sheet11!$A$1:$AF$1, 0), FALSE)</f>
        <v>0.5</v>
      </c>
      <c r="AH384" s="3">
        <f>VLOOKUP('full data'!$A384, Sheet11!$A$2:$AF$799, MATCH('full data'!AH$1, Sheet11!$A$1:$AF$1, 0), FALSE)</f>
        <v>1.2333836093469049E-4</v>
      </c>
      <c r="AI384" s="2">
        <f t="shared" si="5"/>
        <v>0.59228688009018116</v>
      </c>
      <c r="AJ384" s="2">
        <f>AH384/SUMIFS($AH$2:$AH$799, $B$2:$B$799, B384)</f>
        <v>4.5602921676858039E-5</v>
      </c>
      <c r="AK384">
        <f>IF(AJ384=_xlfn.MAXIFS($AJ$2:$AJ$799, $B$2:$B$799, B384, $AA$2:$AA$799, AA384), 1, 0)</f>
        <v>0</v>
      </c>
      <c r="AL384" s="2">
        <f>AJ384-AI384</f>
        <v>-0.59224127716850428</v>
      </c>
      <c r="AM384">
        <f>IF(AK384=AE384, 1, 0)</f>
        <v>0</v>
      </c>
    </row>
    <row r="385" spans="1:39" hidden="1" x14ac:dyDescent="0.45">
      <c r="A385" t="s">
        <v>512</v>
      </c>
      <c r="B385">
        <v>2013</v>
      </c>
      <c r="C385" t="s">
        <v>154</v>
      </c>
      <c r="D385" t="str">
        <f>VLOOKUP(C385, ids!$A$2:$B$37,2,FALSE)</f>
        <v>Houston Texans</v>
      </c>
      <c r="E385">
        <f>VLOOKUP('full data'!$A385, Sheet11!$A$2:$AF$799, MATCH('full data'!E$1, Sheet11!$A$1:$AF$1, 0), FALSE)</f>
        <v>16</v>
      </c>
      <c r="F385">
        <f>VLOOKUP('full data'!$A385, Sheet11!$A$2:$AF$799, MATCH('full data'!F$1, Sheet11!$A$1:$AF$1, 0), FALSE)</f>
        <v>-4.6965005120383676</v>
      </c>
      <c r="G385">
        <f>VLOOKUP('full data'!$A385, Sheet11!$A$2:$AF$799, MATCH('full data'!G$1, Sheet11!$A$1:$AF$1, 0), FALSE)</f>
        <v>-1.7696211497214329</v>
      </c>
      <c r="H385">
        <f>VLOOKUP('full data'!$A385, Sheet11!$A$2:$AF$799, MATCH('full data'!H$1, Sheet11!$A$1:$AF$1, 0), FALSE)</f>
        <v>-0.54532377055382231</v>
      </c>
      <c r="I385">
        <f>VLOOKUP('full data'!$A385, Sheet11!$A$2:$AF$799, MATCH('full data'!I$1, Sheet11!$A$1:$AF$1, 0), FALSE)</f>
        <v>71.125</v>
      </c>
      <c r="J385">
        <f>VLOOKUP('full data'!$A385, Sheet11!$A$2:$AF$799, MATCH('full data'!J$1, Sheet11!$A$1:$AF$1, 0), FALSE)</f>
        <v>0.74285714285714288</v>
      </c>
      <c r="K385">
        <f>VLOOKUP('full data'!$A385, Sheet11!$A$2:$AF$799, MATCH('full data'!K$1, Sheet11!$A$1:$AF$1, 0), FALSE)</f>
        <v>-23.125</v>
      </c>
      <c r="L385">
        <f>VLOOKUP('full data'!$A385, Sheet11!$A$2:$AF$799, MATCH('full data'!L$1, Sheet11!$A$1:$AF$1, 0), FALSE)</f>
        <v>1.375</v>
      </c>
      <c r="M385">
        <f>VLOOKUP('full data'!$A385, Sheet11!$A$2:$AF$799, MATCH('full data'!M$1, Sheet11!$A$1:$AF$1, 0), FALSE)</f>
        <v>0.25</v>
      </c>
      <c r="N385">
        <f>VLOOKUP('full data'!$A385, Sheet11!$A$2:$AF$799, MATCH('full data'!N$1, Sheet11!$A$1:$AF$1, 0), FALSE)</f>
        <v>0.4375</v>
      </c>
      <c r="O385">
        <f>VLOOKUP('full data'!$A385, Sheet11!$A$2:$AF$799, MATCH('full data'!O$1, Sheet11!$A$1:$AF$1, 0), FALSE)</f>
        <v>11.4375</v>
      </c>
      <c r="P385">
        <f>VLOOKUP('full data'!$A385, Sheet11!$A$2:$AF$799, MATCH('full data'!P$1, Sheet11!$A$1:$AF$1, 0), FALSE)</f>
        <v>1.6875</v>
      </c>
      <c r="Q385">
        <f>VLOOKUP('full data'!$A385, Sheet11!$A$2:$AF$799, MATCH('full data'!Q$1, Sheet11!$A$1:$AF$1, 0), FALSE)</f>
        <v>0.6875</v>
      </c>
      <c r="R385">
        <f>VLOOKUP('full data'!$A385, Sheet11!$A$2:$AF$799, MATCH('full data'!R$1, Sheet11!$A$1:$AF$1, 0), FALSE)</f>
        <v>2</v>
      </c>
      <c r="S385">
        <f>VLOOKUP('full data'!$A385, Sheet11!$A$2:$AF$799, MATCH('full data'!S$1, Sheet11!$A$1:$AF$1, 0), FALSE)</f>
        <v>14</v>
      </c>
      <c r="T385">
        <f>VLOOKUP('full data'!$A385, Sheet11!$A$2:$AF$799, MATCH('full data'!T$1, Sheet11!$A$1:$AF$1, 0), FALSE)</f>
        <v>0</v>
      </c>
      <c r="U385">
        <f>VLOOKUP('full data'!$A385, Sheet11!$A$2:$AF$799, MATCH('full data'!U$1, Sheet11!$A$1:$AF$1, 0), FALSE)</f>
        <v>0.125</v>
      </c>
      <c r="V385">
        <f>VLOOKUP('full data'!$A385, Sheet11!$A$2:$AF$799, MATCH('full data'!V$1, Sheet11!$A$1:$AF$1, 0), FALSE)</f>
        <v>0.5</v>
      </c>
      <c r="W385">
        <f>VLOOKUP('full data'!$A385, Sheet11!$A$2:$AF$799, MATCH('full data'!W$1, Sheet11!$A$1:$AF$1, 0), FALSE)</f>
        <v>0.55859375</v>
      </c>
      <c r="X385" t="str">
        <f>VLOOKUP('full data'!$A385, Sheet11!$A$2:$AF$799, MATCH('full data'!X$1, Sheet11!$A$1:$AF$1, 0), FALSE)</f>
        <v>0</v>
      </c>
      <c r="Y385">
        <f>VLOOKUP('full data'!$A385, Sheet11!$A$2:$AF$799, MATCH('full data'!Y$1, Sheet11!$A$1:$AF$1, 0), FALSE)</f>
        <v>4</v>
      </c>
      <c r="Z385" t="str">
        <f>VLOOKUP('full data'!$A385, Sheet11!$A$2:$AF$799, MATCH('full data'!Z$1, Sheet11!$A$1:$AF$1, 0), FALSE)</f>
        <v>AFC South</v>
      </c>
      <c r="AA385" t="s">
        <v>891</v>
      </c>
      <c r="AB385">
        <f>VLOOKUP('full data'!$A385, Sheet11!$A$2:$AF$799, MATCH('full data'!AB$1, Sheet11!$A$1:$AF$1, 0), FALSE)</f>
        <v>0.13793103448275859</v>
      </c>
      <c r="AC385">
        <f>VLOOKUP('full data'!$A385, Sheet11!$A$2:$AF$799, MATCH('full data'!AC$1, Sheet11!$A$1:$AF$1, 0), FALSE)</f>
        <v>0.1851851851851852</v>
      </c>
      <c r="AD385" t="str">
        <f>VLOOKUP('full data'!$A385, Sheet11!$A$2:$AF$799, MATCH('full data'!AD$1, Sheet11!$A$1:$AF$1, 0), FALSE)</f>
        <v>0</v>
      </c>
      <c r="AE385" t="str">
        <f>VLOOKUP('full data'!$A385, Sheet11!$A$2:$AF$799, MATCH('full data'!AE$1, Sheet11!$A$1:$AF$1, 0), FALSE)</f>
        <v>0</v>
      </c>
      <c r="AF385">
        <f>VLOOKUP('full data'!$A385, Sheet11!$A$2:$AF$799, MATCH('full data'!AF$1, Sheet11!$A$1:$AF$1, 0), FALSE)</f>
        <v>0.3125</v>
      </c>
      <c r="AG385">
        <f>VLOOKUP('full data'!$A385, Sheet11!$A$2:$AF$799, MATCH('full data'!AG$1, Sheet11!$A$1:$AF$1, 0), FALSE)</f>
        <v>0.5</v>
      </c>
      <c r="AH385" s="3">
        <f>VLOOKUP('full data'!$A385, Sheet11!$A$2:$AF$799, MATCH('full data'!AH$1, Sheet11!$A$1:$AF$1, 0), FALSE)</f>
        <v>4.3424861947176079E-5</v>
      </c>
      <c r="AI385" s="2">
        <f t="shared" si="5"/>
        <v>0.44795982702796028</v>
      </c>
      <c r="AJ385" s="2">
        <f>AH385/SUMIFS($AH$2:$AH$799, $B$2:$B$799, B385)</f>
        <v>1.6055836669128779E-5</v>
      </c>
      <c r="AK385">
        <f>IF(AJ385=_xlfn.MAXIFS($AJ$2:$AJ$799, $B$2:$B$799, B385, $AA$2:$AA$799, AA385), 1, 0)</f>
        <v>0</v>
      </c>
      <c r="AL385" s="2">
        <f>AJ385-AI385</f>
        <v>-0.44794377119129114</v>
      </c>
      <c r="AM385">
        <f>IF(AK385=AE385, 1, 0)</f>
        <v>0</v>
      </c>
    </row>
    <row r="386" spans="1:39" x14ac:dyDescent="0.45">
      <c r="A386" t="s">
        <v>477</v>
      </c>
      <c r="B386">
        <v>2012</v>
      </c>
      <c r="C386" t="s">
        <v>60</v>
      </c>
      <c r="D386" t="str">
        <f>VLOOKUP(C386, ids!$A$2:$B$37,2,FALSE)</f>
        <v>Denver Broncos</v>
      </c>
      <c r="E386">
        <f>VLOOKUP('full data'!$A386, Sheet11!$A$2:$AF$799, MATCH('full data'!E$1, Sheet11!$A$1:$AF$1, 0), FALSE)</f>
        <v>16</v>
      </c>
      <c r="F386">
        <f>VLOOKUP('full data'!$A386, Sheet11!$A$2:$AF$799, MATCH('full data'!F$1, Sheet11!$A$1:$AF$1, 0), FALSE)</f>
        <v>10.00668987203778</v>
      </c>
      <c r="G386">
        <f>VLOOKUP('full data'!$A386, Sheet11!$A$2:$AF$799, MATCH('full data'!G$1, Sheet11!$A$1:$AF$1, 0), FALSE)</f>
        <v>-3.7473316673932731</v>
      </c>
      <c r="H386">
        <f>VLOOKUP('full data'!$A386, Sheet11!$A$2:$AF$799, MATCH('full data'!H$1, Sheet11!$A$1:$AF$1, 0), FALSE)</f>
        <v>11.74293856270987</v>
      </c>
      <c r="I386">
        <f>VLOOKUP('full data'!$A386, Sheet11!$A$2:$AF$799, MATCH('full data'!I$1, Sheet11!$A$1:$AF$1, 0), FALSE)</f>
        <v>50.3125</v>
      </c>
      <c r="J386">
        <f>VLOOKUP('full data'!$A386, Sheet11!$A$2:$AF$799, MATCH('full data'!J$1, Sheet11!$A$1:$AF$1, 0), FALSE)</f>
        <v>0.8125</v>
      </c>
      <c r="K386">
        <f>VLOOKUP('full data'!$A386, Sheet11!$A$2:$AF$799, MATCH('full data'!K$1, Sheet11!$A$1:$AF$1, 0), FALSE)</f>
        <v>-8.5625</v>
      </c>
      <c r="L386">
        <f>VLOOKUP('full data'!$A386, Sheet11!$A$2:$AF$799, MATCH('full data'!L$1, Sheet11!$A$1:$AF$1, 0), FALSE)</f>
        <v>0.6875</v>
      </c>
      <c r="M386">
        <f>VLOOKUP('full data'!$A386, Sheet11!$A$2:$AF$799, MATCH('full data'!M$1, Sheet11!$A$1:$AF$1, 0), FALSE)</f>
        <v>0.5</v>
      </c>
      <c r="N386">
        <f>VLOOKUP('full data'!$A386, Sheet11!$A$2:$AF$799, MATCH('full data'!N$1, Sheet11!$A$1:$AF$1, 0), FALSE)</f>
        <v>1</v>
      </c>
      <c r="O386">
        <f>VLOOKUP('full data'!$A386, Sheet11!$A$2:$AF$799, MATCH('full data'!O$1, Sheet11!$A$1:$AF$1, 0), FALSE)</f>
        <v>22.75</v>
      </c>
      <c r="P386">
        <f>VLOOKUP('full data'!$A386, Sheet11!$A$2:$AF$799, MATCH('full data'!P$1, Sheet11!$A$1:$AF$1, 0), FALSE)</f>
        <v>1.1875</v>
      </c>
      <c r="Q386">
        <f>VLOOKUP('full data'!$A386, Sheet11!$A$2:$AF$799, MATCH('full data'!Q$1, Sheet11!$A$1:$AF$1, 0), FALSE)</f>
        <v>1.5</v>
      </c>
      <c r="R386">
        <f>VLOOKUP('full data'!$A386, Sheet11!$A$2:$AF$799, MATCH('full data'!R$1, Sheet11!$A$1:$AF$1, 0), FALSE)</f>
        <v>13</v>
      </c>
      <c r="S386">
        <f>VLOOKUP('full data'!$A386, Sheet11!$A$2:$AF$799, MATCH('full data'!S$1, Sheet11!$A$1:$AF$1, 0), FALSE)</f>
        <v>3</v>
      </c>
      <c r="T386">
        <f>VLOOKUP('full data'!$A386, Sheet11!$A$2:$AF$799, MATCH('full data'!T$1, Sheet11!$A$1:$AF$1, 0), FALSE)</f>
        <v>0</v>
      </c>
      <c r="U386">
        <f>VLOOKUP('full data'!$A386, Sheet11!$A$2:$AF$799, MATCH('full data'!U$1, Sheet11!$A$1:$AF$1, 0), FALSE)</f>
        <v>0.8125</v>
      </c>
      <c r="V386">
        <f>VLOOKUP('full data'!$A386, Sheet11!$A$2:$AF$799, MATCH('full data'!V$1, Sheet11!$A$1:$AF$1, 0), FALSE)</f>
        <v>0.38461538461538458</v>
      </c>
      <c r="W386">
        <f>VLOOKUP('full data'!$A386, Sheet11!$A$2:$AF$799, MATCH('full data'!W$1, Sheet11!$A$1:$AF$1, 0), FALSE)</f>
        <v>0.45703125</v>
      </c>
      <c r="X386" t="str">
        <f>VLOOKUP('full data'!$A386, Sheet11!$A$2:$AF$799, MATCH('full data'!X$1, Sheet11!$A$1:$AF$1, 0), FALSE)</f>
        <v>1</v>
      </c>
      <c r="Y386">
        <f>VLOOKUP('full data'!$A386, Sheet11!$A$2:$AF$799, MATCH('full data'!Y$1, Sheet11!$A$1:$AF$1, 0), FALSE)</f>
        <v>1</v>
      </c>
      <c r="Z386" t="str">
        <f>VLOOKUP('full data'!$A386, Sheet11!$A$2:$AF$799, MATCH('full data'!Z$1, Sheet11!$A$1:$AF$1, 0), FALSE)</f>
        <v>AFC West</v>
      </c>
      <c r="AA386" t="s">
        <v>891</v>
      </c>
      <c r="AB386">
        <f>VLOOKUP('full data'!$A386, Sheet11!$A$2:$AF$799, MATCH('full data'!AB$1, Sheet11!$A$1:$AF$1, 0), FALSE)</f>
        <v>0.2342342342342342</v>
      </c>
      <c r="AC386">
        <f>VLOOKUP('full data'!$A386, Sheet11!$A$2:$AF$799, MATCH('full data'!AC$1, Sheet11!$A$1:$AF$1, 0), FALSE)</f>
        <v>0.20779220779220781</v>
      </c>
      <c r="AD386" t="str">
        <f>VLOOKUP('full data'!$A386, Sheet11!$A$2:$AF$799, MATCH('full data'!AD$1, Sheet11!$A$1:$AF$1, 0), FALSE)</f>
        <v>0</v>
      </c>
      <c r="AE386" t="str">
        <f>VLOOKUP('full data'!$A386, Sheet11!$A$2:$AF$799, MATCH('full data'!AE$1, Sheet11!$A$1:$AF$1, 0), FALSE)</f>
        <v>0</v>
      </c>
      <c r="AF386">
        <f>VLOOKUP('full data'!$A386, Sheet11!$A$2:$AF$799, MATCH('full data'!AF$1, Sheet11!$A$1:$AF$1, 0), FALSE)</f>
        <v>0.5</v>
      </c>
      <c r="AG386">
        <f>VLOOKUP('full data'!$A386, Sheet11!$A$2:$AF$799, MATCH('full data'!AG$1, Sheet11!$A$1:$AF$1, 0), FALSE)</f>
        <v>0.5</v>
      </c>
      <c r="AH386" s="3">
        <f>VLOOKUP('full data'!$A386, Sheet11!$A$2:$AF$799, MATCH('full data'!AH$1, Sheet11!$A$1:$AF$1, 0), FALSE)</f>
        <v>0.42705338304448731</v>
      </c>
      <c r="AI386" s="2">
        <f t="shared" si="5"/>
        <v>0.42705338304448731</v>
      </c>
      <c r="AJ386" s="2">
        <f>AH386/SUMIFS($AH$2:$AH$799, $B$2:$B$799, B386)</f>
        <v>0.2392170084964492</v>
      </c>
      <c r="AK386">
        <f>IF(AJ386=_xlfn.MAXIFS($AJ$2:$AJ$799, $B$2:$B$799, B386, $AA$2:$AA$799, AA386), 1, 0)</f>
        <v>1</v>
      </c>
      <c r="AL386" s="2">
        <f>AJ386-AI386</f>
        <v>-0.18783637454803812</v>
      </c>
      <c r="AM386">
        <f>IF(AK386=AE386, 1, 0)</f>
        <v>0</v>
      </c>
    </row>
    <row r="387" spans="1:39" x14ac:dyDescent="0.45">
      <c r="A387" t="s">
        <v>469</v>
      </c>
      <c r="B387">
        <v>2012</v>
      </c>
      <c r="C387" t="s">
        <v>37</v>
      </c>
      <c r="D387" t="str">
        <f>VLOOKUP(C387, ids!$A$2:$B$37,2,FALSE)</f>
        <v>Atlanta Falcons</v>
      </c>
      <c r="E387">
        <f>VLOOKUP('full data'!$A387, Sheet11!$A$2:$AF$799, MATCH('full data'!E$1, Sheet11!$A$1:$AF$1, 0), FALSE)</f>
        <v>16</v>
      </c>
      <c r="F387">
        <f>VLOOKUP('full data'!$A387, Sheet11!$A$2:$AF$799, MATCH('full data'!F$1, Sheet11!$A$1:$AF$1, 0), FALSE)</f>
        <v>8.8005004479938869</v>
      </c>
      <c r="G387">
        <f>VLOOKUP('full data'!$A387, Sheet11!$A$2:$AF$799, MATCH('full data'!G$1, Sheet11!$A$1:$AF$1, 0), FALSE)</f>
        <v>-3.6769565896216352</v>
      </c>
      <c r="H387">
        <f>VLOOKUP('full data'!$A387, Sheet11!$A$2:$AF$799, MATCH('full data'!H$1, Sheet11!$A$1:$AF$1, 0), FALSE)</f>
        <v>11.340665241215151</v>
      </c>
      <c r="I387">
        <f>VLOOKUP('full data'!$A387, Sheet11!$A$2:$AF$799, MATCH('full data'!I$1, Sheet11!$A$1:$AF$1, 0), FALSE)</f>
        <v>25.9375</v>
      </c>
      <c r="J387">
        <f>VLOOKUP('full data'!$A387, Sheet11!$A$2:$AF$799, MATCH('full data'!J$1, Sheet11!$A$1:$AF$1, 0), FALSE)</f>
        <v>0.86842105263157898</v>
      </c>
      <c r="K387">
        <f>VLOOKUP('full data'!$A387, Sheet11!$A$2:$AF$799, MATCH('full data'!K$1, Sheet11!$A$1:$AF$1, 0), FALSE)</f>
        <v>-13.125</v>
      </c>
      <c r="L387">
        <f>VLOOKUP('full data'!$A387, Sheet11!$A$2:$AF$799, MATCH('full data'!L$1, Sheet11!$A$1:$AF$1, 0), FALSE)</f>
        <v>0.875</v>
      </c>
      <c r="M387">
        <f>VLOOKUP('full data'!$A387, Sheet11!$A$2:$AF$799, MATCH('full data'!M$1, Sheet11!$A$1:$AF$1, 0), FALSE)</f>
        <v>0.6875</v>
      </c>
      <c r="N387">
        <f>VLOOKUP('full data'!$A387, Sheet11!$A$2:$AF$799, MATCH('full data'!N$1, Sheet11!$A$1:$AF$1, 0), FALSE)</f>
        <v>1.25</v>
      </c>
      <c r="O387">
        <f>VLOOKUP('full data'!$A387, Sheet11!$A$2:$AF$799, MATCH('full data'!O$1, Sheet11!$A$1:$AF$1, 0), FALSE)</f>
        <v>11.375</v>
      </c>
      <c r="P387">
        <f>VLOOKUP('full data'!$A387, Sheet11!$A$2:$AF$799, MATCH('full data'!P$1, Sheet11!$A$1:$AF$1, 0), FALSE)</f>
        <v>1.0625</v>
      </c>
      <c r="Q387">
        <f>VLOOKUP('full data'!$A387, Sheet11!$A$2:$AF$799, MATCH('full data'!Q$1, Sheet11!$A$1:$AF$1, 0), FALSE)</f>
        <v>1.9375</v>
      </c>
      <c r="R387">
        <f>VLOOKUP('full data'!$A387, Sheet11!$A$2:$AF$799, MATCH('full data'!R$1, Sheet11!$A$1:$AF$1, 0), FALSE)</f>
        <v>13</v>
      </c>
      <c r="S387">
        <f>VLOOKUP('full data'!$A387, Sheet11!$A$2:$AF$799, MATCH('full data'!S$1, Sheet11!$A$1:$AF$1, 0), FALSE)</f>
        <v>3</v>
      </c>
      <c r="T387">
        <f>VLOOKUP('full data'!$A387, Sheet11!$A$2:$AF$799, MATCH('full data'!T$1, Sheet11!$A$1:$AF$1, 0), FALSE)</f>
        <v>0</v>
      </c>
      <c r="U387">
        <f>VLOOKUP('full data'!$A387, Sheet11!$A$2:$AF$799, MATCH('full data'!U$1, Sheet11!$A$1:$AF$1, 0), FALSE)</f>
        <v>0.8125</v>
      </c>
      <c r="V387">
        <f>VLOOKUP('full data'!$A387, Sheet11!$A$2:$AF$799, MATCH('full data'!V$1, Sheet11!$A$1:$AF$1, 0), FALSE)</f>
        <v>0.41826923076923078</v>
      </c>
      <c r="W387">
        <f>VLOOKUP('full data'!$A387, Sheet11!$A$2:$AF$799, MATCH('full data'!W$1, Sheet11!$A$1:$AF$1, 0), FALSE)</f>
        <v>0.421875</v>
      </c>
      <c r="X387" t="str">
        <f>VLOOKUP('full data'!$A387, Sheet11!$A$2:$AF$799, MATCH('full data'!X$1, Sheet11!$A$1:$AF$1, 0), FALSE)</f>
        <v>1</v>
      </c>
      <c r="Y387">
        <f>VLOOKUP('full data'!$A387, Sheet11!$A$2:$AF$799, MATCH('full data'!Y$1, Sheet11!$A$1:$AF$1, 0), FALSE)</f>
        <v>1</v>
      </c>
      <c r="Z387" t="str">
        <f>VLOOKUP('full data'!$A387, Sheet11!$A$2:$AF$799, MATCH('full data'!Z$1, Sheet11!$A$1:$AF$1, 0), FALSE)</f>
        <v>NFC South</v>
      </c>
      <c r="AA387" t="s">
        <v>892</v>
      </c>
      <c r="AB387">
        <f>VLOOKUP('full data'!$A387, Sheet11!$A$2:$AF$799, MATCH('full data'!AB$1, Sheet11!$A$1:$AF$1, 0), FALSE)</f>
        <v>0.15730337078651679</v>
      </c>
      <c r="AC387">
        <f>VLOOKUP('full data'!$A387, Sheet11!$A$2:$AF$799, MATCH('full data'!AC$1, Sheet11!$A$1:$AF$1, 0), FALSE)</f>
        <v>0.1444444444444444</v>
      </c>
      <c r="AD387" t="str">
        <f>VLOOKUP('full data'!$A387, Sheet11!$A$2:$AF$799, MATCH('full data'!AD$1, Sheet11!$A$1:$AF$1, 0), FALSE)</f>
        <v>0</v>
      </c>
      <c r="AE387" t="str">
        <f>VLOOKUP('full data'!$A387, Sheet11!$A$2:$AF$799, MATCH('full data'!AE$1, Sheet11!$A$1:$AF$1, 0), FALSE)</f>
        <v>0</v>
      </c>
      <c r="AF387">
        <f>VLOOKUP('full data'!$A387, Sheet11!$A$2:$AF$799, MATCH('full data'!AF$1, Sheet11!$A$1:$AF$1, 0), FALSE)</f>
        <v>0.1875</v>
      </c>
      <c r="AG387">
        <f>VLOOKUP('full data'!$A387, Sheet11!$A$2:$AF$799, MATCH('full data'!AG$1, Sheet11!$A$1:$AF$1, 0), FALSE)</f>
        <v>0.5</v>
      </c>
      <c r="AH387" s="3">
        <f>VLOOKUP('full data'!$A387, Sheet11!$A$2:$AF$799, MATCH('full data'!AH$1, Sheet11!$A$1:$AF$1, 0), FALSE)</f>
        <v>0.2120662341197419</v>
      </c>
      <c r="AI387" s="2">
        <f t="shared" ref="AI387:AI450" si="6">_xlfn.MAXIFS($AH$2:$AH$799, $B$2:$B$799, B387, $AA$2:$AA$799,AA387)</f>
        <v>0.2120662341197419</v>
      </c>
      <c r="AJ387" s="2">
        <f>AH387/SUMIFS($AH$2:$AH$799, $B$2:$B$799, B387)</f>
        <v>0.11879041858321401</v>
      </c>
      <c r="AK387">
        <f>IF(AJ387=_xlfn.MAXIFS($AJ$2:$AJ$799, $B$2:$B$799, B387, $AA$2:$AA$799, AA387), 1, 0)</f>
        <v>1</v>
      </c>
      <c r="AL387" s="2">
        <f>AJ387-AI387</f>
        <v>-9.327581553652789E-2</v>
      </c>
      <c r="AM387">
        <f>IF(AK387=AE387, 1, 0)</f>
        <v>0</v>
      </c>
    </row>
    <row r="388" spans="1:39" hidden="1" x14ac:dyDescent="0.45">
      <c r="A388" t="s">
        <v>480</v>
      </c>
      <c r="B388">
        <v>2012</v>
      </c>
      <c r="C388" t="s">
        <v>154</v>
      </c>
      <c r="D388" t="str">
        <f>VLOOKUP(C388, ids!$A$2:$B$37,2,FALSE)</f>
        <v>Houston Texans</v>
      </c>
      <c r="E388">
        <f>VLOOKUP('full data'!$A388, Sheet11!$A$2:$AF$799, MATCH('full data'!E$1, Sheet11!$A$1:$AF$1, 0), FALSE)</f>
        <v>16</v>
      </c>
      <c r="F388">
        <f>VLOOKUP('full data'!$A388, Sheet11!$A$2:$AF$799, MATCH('full data'!F$1, Sheet11!$A$1:$AF$1, 0), FALSE)</f>
        <v>4.9753545887517694</v>
      </c>
      <c r="G388">
        <f>VLOOKUP('full data'!$A388, Sheet11!$A$2:$AF$799, MATCH('full data'!G$1, Sheet11!$A$1:$AF$1, 0), FALSE)</f>
        <v>-1.600805670459807</v>
      </c>
      <c r="H388">
        <f>VLOOKUP('full data'!$A388, Sheet11!$A$2:$AF$799, MATCH('full data'!H$1, Sheet11!$A$1:$AF$1, 0), FALSE)</f>
        <v>8.0912588972210848</v>
      </c>
      <c r="I388">
        <f>VLOOKUP('full data'!$A388, Sheet11!$A$2:$AF$799, MATCH('full data'!I$1, Sheet11!$A$1:$AF$1, 0), FALSE)</f>
        <v>54.5625</v>
      </c>
      <c r="J388">
        <f>VLOOKUP('full data'!$A388, Sheet11!$A$2:$AF$799, MATCH('full data'!J$1, Sheet11!$A$1:$AF$1, 0), FALSE)</f>
        <v>0.81578947368421051</v>
      </c>
      <c r="K388">
        <f>VLOOKUP('full data'!$A388, Sheet11!$A$2:$AF$799, MATCH('full data'!K$1, Sheet11!$A$1:$AF$1, 0), FALSE)</f>
        <v>-13.5</v>
      </c>
      <c r="L388">
        <f>VLOOKUP('full data'!$A388, Sheet11!$A$2:$AF$799, MATCH('full data'!L$1, Sheet11!$A$1:$AF$1, 0), FALSE)</f>
        <v>0.8125</v>
      </c>
      <c r="M388">
        <f>VLOOKUP('full data'!$A388, Sheet11!$A$2:$AF$799, MATCH('full data'!M$1, Sheet11!$A$1:$AF$1, 0), FALSE)</f>
        <v>0.875</v>
      </c>
      <c r="N388">
        <f>VLOOKUP('full data'!$A388, Sheet11!$A$2:$AF$799, MATCH('full data'!N$1, Sheet11!$A$1:$AF$1, 0), FALSE)</f>
        <v>0.9375</v>
      </c>
      <c r="O388">
        <f>VLOOKUP('full data'!$A388, Sheet11!$A$2:$AF$799, MATCH('full data'!O$1, Sheet11!$A$1:$AF$1, 0), FALSE)</f>
        <v>16.8125</v>
      </c>
      <c r="P388">
        <f>VLOOKUP('full data'!$A388, Sheet11!$A$2:$AF$799, MATCH('full data'!P$1, Sheet11!$A$1:$AF$1, 0), FALSE)</f>
        <v>1.0625</v>
      </c>
      <c r="Q388">
        <f>VLOOKUP('full data'!$A388, Sheet11!$A$2:$AF$799, MATCH('full data'!Q$1, Sheet11!$A$1:$AF$1, 0), FALSE)</f>
        <v>1.8125</v>
      </c>
      <c r="R388">
        <f>VLOOKUP('full data'!$A388, Sheet11!$A$2:$AF$799, MATCH('full data'!R$1, Sheet11!$A$1:$AF$1, 0), FALSE)</f>
        <v>12</v>
      </c>
      <c r="S388">
        <f>VLOOKUP('full data'!$A388, Sheet11!$A$2:$AF$799, MATCH('full data'!S$1, Sheet11!$A$1:$AF$1, 0), FALSE)</f>
        <v>4</v>
      </c>
      <c r="T388">
        <f>VLOOKUP('full data'!$A388, Sheet11!$A$2:$AF$799, MATCH('full data'!T$1, Sheet11!$A$1:$AF$1, 0), FALSE)</f>
        <v>0</v>
      </c>
      <c r="U388">
        <f>VLOOKUP('full data'!$A388, Sheet11!$A$2:$AF$799, MATCH('full data'!U$1, Sheet11!$A$1:$AF$1, 0), FALSE)</f>
        <v>0.75</v>
      </c>
      <c r="V388">
        <f>VLOOKUP('full data'!$A388, Sheet11!$A$2:$AF$799, MATCH('full data'!V$1, Sheet11!$A$1:$AF$1, 0), FALSE)</f>
        <v>0.43229166666666669</v>
      </c>
      <c r="W388">
        <f>VLOOKUP('full data'!$A388, Sheet11!$A$2:$AF$799, MATCH('full data'!W$1, Sheet11!$A$1:$AF$1, 0), FALSE)</f>
        <v>0.49609375</v>
      </c>
      <c r="X388" t="str">
        <f>VLOOKUP('full data'!$A388, Sheet11!$A$2:$AF$799, MATCH('full data'!X$1, Sheet11!$A$1:$AF$1, 0), FALSE)</f>
        <v>3</v>
      </c>
      <c r="Y388">
        <f>VLOOKUP('full data'!$A388, Sheet11!$A$2:$AF$799, MATCH('full data'!Y$1, Sheet11!$A$1:$AF$1, 0), FALSE)</f>
        <v>1</v>
      </c>
      <c r="Z388" t="str">
        <f>VLOOKUP('full data'!$A388, Sheet11!$A$2:$AF$799, MATCH('full data'!Z$1, Sheet11!$A$1:$AF$1, 0), FALSE)</f>
        <v>AFC South</v>
      </c>
      <c r="AA388" t="s">
        <v>891</v>
      </c>
      <c r="AB388">
        <f>VLOOKUP('full data'!$A388, Sheet11!$A$2:$AF$799, MATCH('full data'!AB$1, Sheet11!$A$1:$AF$1, 0), FALSE)</f>
        <v>0.20430107526881719</v>
      </c>
      <c r="AC388">
        <f>VLOOKUP('full data'!$A388, Sheet11!$A$2:$AF$799, MATCH('full data'!AC$1, Sheet11!$A$1:$AF$1, 0), FALSE)</f>
        <v>0.25</v>
      </c>
      <c r="AD388" t="str">
        <f>VLOOKUP('full data'!$A388, Sheet11!$A$2:$AF$799, MATCH('full data'!AD$1, Sheet11!$A$1:$AF$1, 0), FALSE)</f>
        <v>0</v>
      </c>
      <c r="AE388" t="str">
        <f>VLOOKUP('full data'!$A388, Sheet11!$A$2:$AF$799, MATCH('full data'!AE$1, Sheet11!$A$1:$AF$1, 0), FALSE)</f>
        <v>0</v>
      </c>
      <c r="AF388">
        <f>VLOOKUP('full data'!$A388, Sheet11!$A$2:$AF$799, MATCH('full data'!AF$1, Sheet11!$A$1:$AF$1, 0), FALSE)</f>
        <v>0.25</v>
      </c>
      <c r="AG388">
        <f>VLOOKUP('full data'!$A388, Sheet11!$A$2:$AF$799, MATCH('full data'!AG$1, Sheet11!$A$1:$AF$1, 0), FALSE)</f>
        <v>0.5</v>
      </c>
      <c r="AH388" s="3">
        <f>VLOOKUP('full data'!$A388, Sheet11!$A$2:$AF$799, MATCH('full data'!AH$1, Sheet11!$A$1:$AF$1, 0), FALSE)</f>
        <v>0.19551821404831471</v>
      </c>
      <c r="AI388" s="2">
        <f t="shared" si="6"/>
        <v>0.42705338304448731</v>
      </c>
      <c r="AJ388" s="2">
        <f>AH388/SUMIFS($AH$2:$AH$799, $B$2:$B$799, B388)</f>
        <v>0.10952092672295721</v>
      </c>
      <c r="AK388">
        <f>IF(AJ388=_xlfn.MAXIFS($AJ$2:$AJ$799, $B$2:$B$799, B388, $AA$2:$AA$799, AA388), 1, 0)</f>
        <v>0</v>
      </c>
      <c r="AL388" s="2">
        <f>AJ388-AI388</f>
        <v>-0.3175324563215301</v>
      </c>
      <c r="AM388">
        <f>IF(AK388=AE388, 1, 0)</f>
        <v>0</v>
      </c>
    </row>
    <row r="389" spans="1:39" hidden="1" x14ac:dyDescent="0.45">
      <c r="A389" t="s">
        <v>481</v>
      </c>
      <c r="B389">
        <v>2012</v>
      </c>
      <c r="C389" t="s">
        <v>68</v>
      </c>
      <c r="D389" t="str">
        <f>VLOOKUP(C389, ids!$A$2:$B$37,2,FALSE)</f>
        <v>Indiannapolis Colts</v>
      </c>
      <c r="E389">
        <f>VLOOKUP('full data'!$A389, Sheet11!$A$2:$AF$799, MATCH('full data'!E$1, Sheet11!$A$1:$AF$1, 0), FALSE)</f>
        <v>16</v>
      </c>
      <c r="F389">
        <f>VLOOKUP('full data'!$A389, Sheet11!$A$2:$AF$799, MATCH('full data'!F$1, Sheet11!$A$1:$AF$1, 0), FALSE)</f>
        <v>0.76722978178972812</v>
      </c>
      <c r="G389">
        <f>VLOOKUP('full data'!$A389, Sheet11!$A$2:$AF$799, MATCH('full data'!G$1, Sheet11!$A$1:$AF$1, 0), FALSE)</f>
        <v>-0.63281030112082792</v>
      </c>
      <c r="H389">
        <f>VLOOKUP('full data'!$A389, Sheet11!$A$2:$AF$799, MATCH('full data'!H$1, Sheet11!$A$1:$AF$1, 0), FALSE)</f>
        <v>5.2620389002221932</v>
      </c>
      <c r="I389">
        <f>VLOOKUP('full data'!$A389, Sheet11!$A$2:$AF$799, MATCH('full data'!I$1, Sheet11!$A$1:$AF$1, 0), FALSE)</f>
        <v>50.0625</v>
      </c>
      <c r="J389">
        <f>VLOOKUP('full data'!$A389, Sheet11!$A$2:$AF$799, MATCH('full data'!J$1, Sheet11!$A$1:$AF$1, 0), FALSE)</f>
        <v>0.78787878787878785</v>
      </c>
      <c r="K389">
        <f>VLOOKUP('full data'!$A389, Sheet11!$A$2:$AF$799, MATCH('full data'!K$1, Sheet11!$A$1:$AF$1, 0), FALSE)</f>
        <v>-15.375</v>
      </c>
      <c r="L389">
        <f>VLOOKUP('full data'!$A389, Sheet11!$A$2:$AF$799, MATCH('full data'!L$1, Sheet11!$A$1:$AF$1, 0), FALSE)</f>
        <v>1.125</v>
      </c>
      <c r="M389">
        <f>VLOOKUP('full data'!$A389, Sheet11!$A$2:$AF$799, MATCH('full data'!M$1, Sheet11!$A$1:$AF$1, 0), FALSE)</f>
        <v>0.1875</v>
      </c>
      <c r="N389">
        <f>VLOOKUP('full data'!$A389, Sheet11!$A$2:$AF$799, MATCH('full data'!N$1, Sheet11!$A$1:$AF$1, 0), FALSE)</f>
        <v>0.75</v>
      </c>
      <c r="O389">
        <f>VLOOKUP('full data'!$A389, Sheet11!$A$2:$AF$799, MATCH('full data'!O$1, Sheet11!$A$1:$AF$1, 0), FALSE)</f>
        <v>11.8125</v>
      </c>
      <c r="P389">
        <f>VLOOKUP('full data'!$A389, Sheet11!$A$2:$AF$799, MATCH('full data'!P$1, Sheet11!$A$1:$AF$1, 0), FALSE)</f>
        <v>1.5</v>
      </c>
      <c r="Q389">
        <f>VLOOKUP('full data'!$A389, Sheet11!$A$2:$AF$799, MATCH('full data'!Q$1, Sheet11!$A$1:$AF$1, 0), FALSE)</f>
        <v>0.9375</v>
      </c>
      <c r="R389">
        <f>VLOOKUP('full data'!$A389, Sheet11!$A$2:$AF$799, MATCH('full data'!R$1, Sheet11!$A$1:$AF$1, 0), FALSE)</f>
        <v>11</v>
      </c>
      <c r="S389">
        <f>VLOOKUP('full data'!$A389, Sheet11!$A$2:$AF$799, MATCH('full data'!S$1, Sheet11!$A$1:$AF$1, 0), FALSE)</f>
        <v>5</v>
      </c>
      <c r="T389">
        <f>VLOOKUP('full data'!$A389, Sheet11!$A$2:$AF$799, MATCH('full data'!T$1, Sheet11!$A$1:$AF$1, 0), FALSE)</f>
        <v>0</v>
      </c>
      <c r="U389">
        <f>VLOOKUP('full data'!$A389, Sheet11!$A$2:$AF$799, MATCH('full data'!U$1, Sheet11!$A$1:$AF$1, 0), FALSE)</f>
        <v>0.6875</v>
      </c>
      <c r="V389">
        <f>VLOOKUP('full data'!$A389, Sheet11!$A$2:$AF$799, MATCH('full data'!V$1, Sheet11!$A$1:$AF$1, 0), FALSE)</f>
        <v>0.40340909090909088</v>
      </c>
      <c r="W389">
        <f>VLOOKUP('full data'!$A389, Sheet11!$A$2:$AF$799, MATCH('full data'!W$1, Sheet11!$A$1:$AF$1, 0), FALSE)</f>
        <v>0.44140625</v>
      </c>
      <c r="X389" t="str">
        <f>VLOOKUP('full data'!$A389, Sheet11!$A$2:$AF$799, MATCH('full data'!X$1, Sheet11!$A$1:$AF$1, 0), FALSE)</f>
        <v>5</v>
      </c>
      <c r="Y389">
        <f>VLOOKUP('full data'!$A389, Sheet11!$A$2:$AF$799, MATCH('full data'!Y$1, Sheet11!$A$1:$AF$1, 0), FALSE)</f>
        <v>2</v>
      </c>
      <c r="Z389" t="str">
        <f>VLOOKUP('full data'!$A389, Sheet11!$A$2:$AF$799, MATCH('full data'!Z$1, Sheet11!$A$1:$AF$1, 0), FALSE)</f>
        <v>AFC South</v>
      </c>
      <c r="AA389" t="s">
        <v>891</v>
      </c>
      <c r="AB389">
        <f>VLOOKUP('full data'!$A389, Sheet11!$A$2:$AF$799, MATCH('full data'!AB$1, Sheet11!$A$1:$AF$1, 0), FALSE)</f>
        <v>0.31666666666666671</v>
      </c>
      <c r="AC389">
        <f>VLOOKUP('full data'!$A389, Sheet11!$A$2:$AF$799, MATCH('full data'!AC$1, Sheet11!$A$1:$AF$1, 0), FALSE)</f>
        <v>0.19230769230769229</v>
      </c>
      <c r="AD389" t="str">
        <f>VLOOKUP('full data'!$A389, Sheet11!$A$2:$AF$799, MATCH('full data'!AD$1, Sheet11!$A$1:$AF$1, 0), FALSE)</f>
        <v>0</v>
      </c>
      <c r="AE389" t="str">
        <f>VLOOKUP('full data'!$A389, Sheet11!$A$2:$AF$799, MATCH('full data'!AE$1, Sheet11!$A$1:$AF$1, 0), FALSE)</f>
        <v>0</v>
      </c>
      <c r="AF389">
        <f>VLOOKUP('full data'!$A389, Sheet11!$A$2:$AF$799, MATCH('full data'!AF$1, Sheet11!$A$1:$AF$1, 0), FALSE)</f>
        <v>0.375</v>
      </c>
      <c r="AG389">
        <f>VLOOKUP('full data'!$A389, Sheet11!$A$2:$AF$799, MATCH('full data'!AG$1, Sheet11!$A$1:$AF$1, 0), FALSE)</f>
        <v>0.5</v>
      </c>
      <c r="AH389" s="3">
        <f>VLOOKUP('full data'!$A389, Sheet11!$A$2:$AF$799, MATCH('full data'!AH$1, Sheet11!$A$1:$AF$1, 0), FALSE)</f>
        <v>0.15646522480146149</v>
      </c>
      <c r="AI389" s="2">
        <f t="shared" si="6"/>
        <v>0.42705338304448731</v>
      </c>
      <c r="AJ389" s="2">
        <f>AH389/SUMIFS($AH$2:$AH$799, $B$2:$B$799, B389)</f>
        <v>8.7645115334049353E-2</v>
      </c>
      <c r="AK389">
        <f>IF(AJ389=_xlfn.MAXIFS($AJ$2:$AJ$799, $B$2:$B$799, B389, $AA$2:$AA$799, AA389), 1, 0)</f>
        <v>0</v>
      </c>
      <c r="AL389" s="2">
        <f>AJ389-AI389</f>
        <v>-0.33940826771043797</v>
      </c>
      <c r="AM389">
        <f>IF(AK389=AE389, 1, 0)</f>
        <v>0</v>
      </c>
    </row>
    <row r="390" spans="1:39" hidden="1" x14ac:dyDescent="0.45">
      <c r="A390" t="s">
        <v>489</v>
      </c>
      <c r="B390">
        <v>2012</v>
      </c>
      <c r="C390" t="s">
        <v>81</v>
      </c>
      <c r="D390" t="str">
        <f>VLOOKUP(C390, ids!$A$2:$B$37,2,FALSE)</f>
        <v>New England Patriots</v>
      </c>
      <c r="E390">
        <f>VLOOKUP('full data'!$A390, Sheet11!$A$2:$AF$799, MATCH('full data'!E$1, Sheet11!$A$1:$AF$1, 0), FALSE)</f>
        <v>16</v>
      </c>
      <c r="F390">
        <f>VLOOKUP('full data'!$A390, Sheet11!$A$2:$AF$799, MATCH('full data'!F$1, Sheet11!$A$1:$AF$1, 0), FALSE)</f>
        <v>11.664238620297249</v>
      </c>
      <c r="G390">
        <f>VLOOKUP('full data'!$A390, Sheet11!$A$2:$AF$799, MATCH('full data'!G$1, Sheet11!$A$1:$AF$1, 0), FALSE)</f>
        <v>1.453976865395973</v>
      </c>
      <c r="H390">
        <f>VLOOKUP('full data'!$A390, Sheet11!$A$2:$AF$799, MATCH('full data'!H$1, Sheet11!$A$1:$AF$1, 0), FALSE)</f>
        <v>13.91214734271963</v>
      </c>
      <c r="I390">
        <f>VLOOKUP('full data'!$A390, Sheet11!$A$2:$AF$799, MATCH('full data'!I$1, Sheet11!$A$1:$AF$1, 0), FALSE)</f>
        <v>52.5</v>
      </c>
      <c r="J390">
        <f>VLOOKUP('full data'!$A390, Sheet11!$A$2:$AF$799, MATCH('full data'!J$1, Sheet11!$A$1:$AF$1, 0), FALSE)</f>
        <v>0.82857142857142863</v>
      </c>
      <c r="K390">
        <f>VLOOKUP('full data'!$A390, Sheet11!$A$2:$AF$799, MATCH('full data'!K$1, Sheet11!$A$1:$AF$1, 0), FALSE)</f>
        <v>-11.375</v>
      </c>
      <c r="L390">
        <f>VLOOKUP('full data'!$A390, Sheet11!$A$2:$AF$799, MATCH('full data'!L$1, Sheet11!$A$1:$AF$1, 0), FALSE)</f>
        <v>0.5625</v>
      </c>
      <c r="M390">
        <f>VLOOKUP('full data'!$A390, Sheet11!$A$2:$AF$799, MATCH('full data'!M$1, Sheet11!$A$1:$AF$1, 0), FALSE)</f>
        <v>1.3125</v>
      </c>
      <c r="N390">
        <f>VLOOKUP('full data'!$A390, Sheet11!$A$2:$AF$799, MATCH('full data'!N$1, Sheet11!$A$1:$AF$1, 0), FALSE)</f>
        <v>1.25</v>
      </c>
      <c r="O390">
        <f>VLOOKUP('full data'!$A390, Sheet11!$A$2:$AF$799, MATCH('full data'!O$1, Sheet11!$A$1:$AF$1, 0), FALSE)</f>
        <v>13.3125</v>
      </c>
      <c r="P390">
        <f>VLOOKUP('full data'!$A390, Sheet11!$A$2:$AF$799, MATCH('full data'!P$1, Sheet11!$A$1:$AF$1, 0), FALSE)</f>
        <v>0.75</v>
      </c>
      <c r="Q390">
        <f>VLOOKUP('full data'!$A390, Sheet11!$A$2:$AF$799, MATCH('full data'!Q$1, Sheet11!$A$1:$AF$1, 0), FALSE)</f>
        <v>2.5625</v>
      </c>
      <c r="R390">
        <f>VLOOKUP('full data'!$A390, Sheet11!$A$2:$AF$799, MATCH('full data'!R$1, Sheet11!$A$1:$AF$1, 0), FALSE)</f>
        <v>12</v>
      </c>
      <c r="S390">
        <f>VLOOKUP('full data'!$A390, Sheet11!$A$2:$AF$799, MATCH('full data'!S$1, Sheet11!$A$1:$AF$1, 0), FALSE)</f>
        <v>4</v>
      </c>
      <c r="T390">
        <f>VLOOKUP('full data'!$A390, Sheet11!$A$2:$AF$799, MATCH('full data'!T$1, Sheet11!$A$1:$AF$1, 0), FALSE)</f>
        <v>0</v>
      </c>
      <c r="U390">
        <f>VLOOKUP('full data'!$A390, Sheet11!$A$2:$AF$799, MATCH('full data'!U$1, Sheet11!$A$1:$AF$1, 0), FALSE)</f>
        <v>0.75</v>
      </c>
      <c r="V390">
        <f>VLOOKUP('full data'!$A390, Sheet11!$A$2:$AF$799, MATCH('full data'!V$1, Sheet11!$A$1:$AF$1, 0), FALSE)</f>
        <v>0.46614583333333331</v>
      </c>
      <c r="W390">
        <f>VLOOKUP('full data'!$A390, Sheet11!$A$2:$AF$799, MATCH('full data'!W$1, Sheet11!$A$1:$AF$1, 0), FALSE)</f>
        <v>0.49609375</v>
      </c>
      <c r="X390" t="str">
        <f>VLOOKUP('full data'!$A390, Sheet11!$A$2:$AF$799, MATCH('full data'!X$1, Sheet11!$A$1:$AF$1, 0), FALSE)</f>
        <v>2</v>
      </c>
      <c r="Y390">
        <f>VLOOKUP('full data'!$A390, Sheet11!$A$2:$AF$799, MATCH('full data'!Y$1, Sheet11!$A$1:$AF$1, 0), FALSE)</f>
        <v>1</v>
      </c>
      <c r="Z390" t="str">
        <f>VLOOKUP('full data'!$A390, Sheet11!$A$2:$AF$799, MATCH('full data'!Z$1, Sheet11!$A$1:$AF$1, 0), FALSE)</f>
        <v>AFC East</v>
      </c>
      <c r="AA390" t="s">
        <v>891</v>
      </c>
      <c r="AB390">
        <f>VLOOKUP('full data'!$A390, Sheet11!$A$2:$AF$799, MATCH('full data'!AB$1, Sheet11!$A$1:$AF$1, 0), FALSE)</f>
        <v>0.2156862745098039</v>
      </c>
      <c r="AC390">
        <f>VLOOKUP('full data'!$A390, Sheet11!$A$2:$AF$799, MATCH('full data'!AC$1, Sheet11!$A$1:$AF$1, 0), FALSE)</f>
        <v>0.1630434782608696</v>
      </c>
      <c r="AD390" t="str">
        <f>VLOOKUP('full data'!$A390, Sheet11!$A$2:$AF$799, MATCH('full data'!AD$1, Sheet11!$A$1:$AF$1, 0), FALSE)</f>
        <v>0</v>
      </c>
      <c r="AE390" t="str">
        <f>VLOOKUP('full data'!$A390, Sheet11!$A$2:$AF$799, MATCH('full data'!AE$1, Sheet11!$A$1:$AF$1, 0), FALSE)</f>
        <v>0</v>
      </c>
      <c r="AF390">
        <f>VLOOKUP('full data'!$A390, Sheet11!$A$2:$AF$799, MATCH('full data'!AF$1, Sheet11!$A$1:$AF$1, 0), FALSE)</f>
        <v>0.1875</v>
      </c>
      <c r="AG390">
        <f>VLOOKUP('full data'!$A390, Sheet11!$A$2:$AF$799, MATCH('full data'!AG$1, Sheet11!$A$1:$AF$1, 0), FALSE)</f>
        <v>0.5</v>
      </c>
      <c r="AH390" s="3">
        <f>VLOOKUP('full data'!$A390, Sheet11!$A$2:$AF$799, MATCH('full data'!AH$1, Sheet11!$A$1:$AF$1, 0), FALSE)</f>
        <v>0.149611400972195</v>
      </c>
      <c r="AI390" s="2">
        <f t="shared" si="6"/>
        <v>0.42705338304448731</v>
      </c>
      <c r="AJ390" s="2">
        <f>AH390/SUMIFS($AH$2:$AH$799, $B$2:$B$799, B390)</f>
        <v>8.3805896870281754E-2</v>
      </c>
      <c r="AK390">
        <f>IF(AJ390=_xlfn.MAXIFS($AJ$2:$AJ$799, $B$2:$B$799, B390, $AA$2:$AA$799, AA390), 1, 0)</f>
        <v>0</v>
      </c>
      <c r="AL390" s="2">
        <f>AJ390-AI390</f>
        <v>-0.34324748617420553</v>
      </c>
      <c r="AM390">
        <f>IF(AK390=AE390, 1, 0)</f>
        <v>0</v>
      </c>
    </row>
    <row r="391" spans="1:39" hidden="1" x14ac:dyDescent="0.45">
      <c r="A391" t="s">
        <v>479</v>
      </c>
      <c r="B391">
        <v>2012</v>
      </c>
      <c r="C391" t="s">
        <v>66</v>
      </c>
      <c r="D391" t="str">
        <f>VLOOKUP(C391, ids!$A$2:$B$37,2,FALSE)</f>
        <v>Green Bay Packers</v>
      </c>
      <c r="E391">
        <f>VLOOKUP('full data'!$A391, Sheet11!$A$2:$AF$799, MATCH('full data'!E$1, Sheet11!$A$1:$AF$1, 0), FALSE)</f>
        <v>16</v>
      </c>
      <c r="F391">
        <f>VLOOKUP('full data'!$A391, Sheet11!$A$2:$AF$799, MATCH('full data'!F$1, Sheet11!$A$1:$AF$1, 0), FALSE)</f>
        <v>7.2855204710835704</v>
      </c>
      <c r="G391">
        <f>VLOOKUP('full data'!$A391, Sheet11!$A$2:$AF$799, MATCH('full data'!G$1, Sheet11!$A$1:$AF$1, 0), FALSE)</f>
        <v>-2.2210066252671248</v>
      </c>
      <c r="H391">
        <f>VLOOKUP('full data'!$A391, Sheet11!$A$2:$AF$799, MATCH('full data'!H$1, Sheet11!$A$1:$AF$1, 0), FALSE)</f>
        <v>12.46226165153271</v>
      </c>
      <c r="I391">
        <f>VLOOKUP('full data'!$A391, Sheet11!$A$2:$AF$799, MATCH('full data'!I$1, Sheet11!$A$1:$AF$1, 0), FALSE)</f>
        <v>57.6875</v>
      </c>
      <c r="J391">
        <f>VLOOKUP('full data'!$A391, Sheet11!$A$2:$AF$799, MATCH('full data'!J$1, Sheet11!$A$1:$AF$1, 0), FALSE)</f>
        <v>0.63636363636363635</v>
      </c>
      <c r="K391">
        <f>VLOOKUP('full data'!$A391, Sheet11!$A$2:$AF$799, MATCH('full data'!K$1, Sheet11!$A$1:$AF$1, 0), FALSE)</f>
        <v>-18.3125</v>
      </c>
      <c r="L391">
        <f>VLOOKUP('full data'!$A391, Sheet11!$A$2:$AF$799, MATCH('full data'!L$1, Sheet11!$A$1:$AF$1, 0), FALSE)</f>
        <v>0.5</v>
      </c>
      <c r="M391">
        <f>VLOOKUP('full data'!$A391, Sheet11!$A$2:$AF$799, MATCH('full data'!M$1, Sheet11!$A$1:$AF$1, 0), FALSE)</f>
        <v>0.3125</v>
      </c>
      <c r="N391">
        <f>VLOOKUP('full data'!$A391, Sheet11!$A$2:$AF$799, MATCH('full data'!N$1, Sheet11!$A$1:$AF$1, 0), FALSE)</f>
        <v>1.125</v>
      </c>
      <c r="O391">
        <f>VLOOKUP('full data'!$A391, Sheet11!$A$2:$AF$799, MATCH('full data'!O$1, Sheet11!$A$1:$AF$1, 0), FALSE)</f>
        <v>18.5</v>
      </c>
      <c r="P391">
        <f>VLOOKUP('full data'!$A391, Sheet11!$A$2:$AF$799, MATCH('full data'!P$1, Sheet11!$A$1:$AF$1, 0), FALSE)</f>
        <v>0.875</v>
      </c>
      <c r="Q391">
        <f>VLOOKUP('full data'!$A391, Sheet11!$A$2:$AF$799, MATCH('full data'!Q$1, Sheet11!$A$1:$AF$1, 0), FALSE)</f>
        <v>1.4375</v>
      </c>
      <c r="R391">
        <f>VLOOKUP('full data'!$A391, Sheet11!$A$2:$AF$799, MATCH('full data'!R$1, Sheet11!$A$1:$AF$1, 0), FALSE)</f>
        <v>11</v>
      </c>
      <c r="S391">
        <f>VLOOKUP('full data'!$A391, Sheet11!$A$2:$AF$799, MATCH('full data'!S$1, Sheet11!$A$1:$AF$1, 0), FALSE)</f>
        <v>5</v>
      </c>
      <c r="T391">
        <f>VLOOKUP('full data'!$A391, Sheet11!$A$2:$AF$799, MATCH('full data'!T$1, Sheet11!$A$1:$AF$1, 0), FALSE)</f>
        <v>0</v>
      </c>
      <c r="U391">
        <f>VLOOKUP('full data'!$A391, Sheet11!$A$2:$AF$799, MATCH('full data'!U$1, Sheet11!$A$1:$AF$1, 0), FALSE)</f>
        <v>0.6875</v>
      </c>
      <c r="V391">
        <f>VLOOKUP('full data'!$A391, Sheet11!$A$2:$AF$799, MATCH('full data'!V$1, Sheet11!$A$1:$AF$1, 0), FALSE)</f>
        <v>0.44034090909090912</v>
      </c>
      <c r="W391">
        <f>VLOOKUP('full data'!$A391, Sheet11!$A$2:$AF$799, MATCH('full data'!W$1, Sheet11!$A$1:$AF$1, 0), FALSE)</f>
        <v>0.5078125</v>
      </c>
      <c r="X391" t="str">
        <f>VLOOKUP('full data'!$A391, Sheet11!$A$2:$AF$799, MATCH('full data'!X$1, Sheet11!$A$1:$AF$1, 0), FALSE)</f>
        <v>3</v>
      </c>
      <c r="Y391">
        <f>VLOOKUP('full data'!$A391, Sheet11!$A$2:$AF$799, MATCH('full data'!Y$1, Sheet11!$A$1:$AF$1, 0), FALSE)</f>
        <v>1</v>
      </c>
      <c r="Z391" t="str">
        <f>VLOOKUP('full data'!$A391, Sheet11!$A$2:$AF$799, MATCH('full data'!Z$1, Sheet11!$A$1:$AF$1, 0), FALSE)</f>
        <v>NFC North</v>
      </c>
      <c r="AA391" t="s">
        <v>892</v>
      </c>
      <c r="AB391">
        <f>VLOOKUP('full data'!$A391, Sheet11!$A$2:$AF$799, MATCH('full data'!AB$1, Sheet11!$A$1:$AF$1, 0), FALSE)</f>
        <v>0.18823529411764711</v>
      </c>
      <c r="AC391">
        <f>VLOOKUP('full data'!$A391, Sheet11!$A$2:$AF$799, MATCH('full data'!AC$1, Sheet11!$A$1:$AF$1, 0), FALSE)</f>
        <v>0.2391304347826087</v>
      </c>
      <c r="AD391" t="str">
        <f>VLOOKUP('full data'!$A391, Sheet11!$A$2:$AF$799, MATCH('full data'!AD$1, Sheet11!$A$1:$AF$1, 0), FALSE)</f>
        <v>0</v>
      </c>
      <c r="AE391" t="str">
        <f>VLOOKUP('full data'!$A391, Sheet11!$A$2:$AF$799, MATCH('full data'!AE$1, Sheet11!$A$1:$AF$1, 0), FALSE)</f>
        <v>0</v>
      </c>
      <c r="AF391">
        <f>VLOOKUP('full data'!$A391, Sheet11!$A$2:$AF$799, MATCH('full data'!AF$1, Sheet11!$A$1:$AF$1, 0), FALSE)</f>
        <v>0.375</v>
      </c>
      <c r="AG391">
        <f>VLOOKUP('full data'!$A391, Sheet11!$A$2:$AF$799, MATCH('full data'!AG$1, Sheet11!$A$1:$AF$1, 0), FALSE)</f>
        <v>0.5</v>
      </c>
      <c r="AH391" s="3">
        <f>VLOOKUP('full data'!$A391, Sheet11!$A$2:$AF$799, MATCH('full data'!AH$1, Sheet11!$A$1:$AF$1, 0), FALSE)</f>
        <v>0.1295473215134863</v>
      </c>
      <c r="AI391" s="2">
        <f t="shared" si="6"/>
        <v>0.2120662341197419</v>
      </c>
      <c r="AJ391" s="2">
        <f>AH391/SUMIFS($AH$2:$AH$799, $B$2:$B$799, B391)</f>
        <v>7.2566859183399987E-2</v>
      </c>
      <c r="AK391">
        <f>IF(AJ391=_xlfn.MAXIFS($AJ$2:$AJ$799, $B$2:$B$799, B391, $AA$2:$AA$799, AA391), 1, 0)</f>
        <v>0</v>
      </c>
      <c r="AL391" s="2">
        <f>AJ391-AI391</f>
        <v>-0.1394993749363419</v>
      </c>
      <c r="AM391">
        <f>IF(AK391=AE391, 1, 0)</f>
        <v>0</v>
      </c>
    </row>
    <row r="392" spans="1:39" hidden="1" x14ac:dyDescent="0.45">
      <c r="A392" t="s">
        <v>496</v>
      </c>
      <c r="B392">
        <v>2012</v>
      </c>
      <c r="C392" t="s">
        <v>100</v>
      </c>
      <c r="D392" t="str">
        <f>VLOOKUP(C392, ids!$A$2:$B$37,2,FALSE)</f>
        <v>San Francisco 49ers</v>
      </c>
      <c r="E392">
        <f>VLOOKUP('full data'!$A392, Sheet11!$A$2:$AF$799, MATCH('full data'!E$1, Sheet11!$A$1:$AF$1, 0), FALSE)</f>
        <v>16</v>
      </c>
      <c r="F392">
        <f>VLOOKUP('full data'!$A392, Sheet11!$A$2:$AF$799, MATCH('full data'!F$1, Sheet11!$A$1:$AF$1, 0), FALSE)</f>
        <v>5.3218269946515164</v>
      </c>
      <c r="G392">
        <f>VLOOKUP('full data'!$A392, Sheet11!$A$2:$AF$799, MATCH('full data'!G$1, Sheet11!$A$1:$AF$1, 0), FALSE)</f>
        <v>1.1773051344290151</v>
      </c>
      <c r="H392">
        <f>VLOOKUP('full data'!$A392, Sheet11!$A$2:$AF$799, MATCH('full data'!H$1, Sheet11!$A$1:$AF$1, 0), FALSE)</f>
        <v>8.6634634803684012</v>
      </c>
      <c r="I392">
        <f>VLOOKUP('full data'!$A392, Sheet11!$A$2:$AF$799, MATCH('full data'!I$1, Sheet11!$A$1:$AF$1, 0), FALSE)</f>
        <v>60</v>
      </c>
      <c r="J392">
        <f>VLOOKUP('full data'!$A392, Sheet11!$A$2:$AF$799, MATCH('full data'!J$1, Sheet11!$A$1:$AF$1, 0), FALSE)</f>
        <v>0.69047619047619047</v>
      </c>
      <c r="K392">
        <f>VLOOKUP('full data'!$A392, Sheet11!$A$2:$AF$799, MATCH('full data'!K$1, Sheet11!$A$1:$AF$1, 0), FALSE)</f>
        <v>-15.8125</v>
      </c>
      <c r="L392">
        <f>VLOOKUP('full data'!$A392, Sheet11!$A$2:$AF$799, MATCH('full data'!L$1, Sheet11!$A$1:$AF$1, 0), FALSE)</f>
        <v>0.5</v>
      </c>
      <c r="M392">
        <f>VLOOKUP('full data'!$A392, Sheet11!$A$2:$AF$799, MATCH('full data'!M$1, Sheet11!$A$1:$AF$1, 0), FALSE)</f>
        <v>0.6875</v>
      </c>
      <c r="N392">
        <f>VLOOKUP('full data'!$A392, Sheet11!$A$2:$AF$799, MATCH('full data'!N$1, Sheet11!$A$1:$AF$1, 0), FALSE)</f>
        <v>0.875</v>
      </c>
      <c r="O392">
        <f>VLOOKUP('full data'!$A392, Sheet11!$A$2:$AF$799, MATCH('full data'!O$1, Sheet11!$A$1:$AF$1, 0), FALSE)</f>
        <v>16.875</v>
      </c>
      <c r="P392">
        <f>VLOOKUP('full data'!$A392, Sheet11!$A$2:$AF$799, MATCH('full data'!P$1, Sheet11!$A$1:$AF$1, 0), FALSE)</f>
        <v>0.75</v>
      </c>
      <c r="Q392">
        <f>VLOOKUP('full data'!$A392, Sheet11!$A$2:$AF$799, MATCH('full data'!Q$1, Sheet11!$A$1:$AF$1, 0), FALSE)</f>
        <v>1.5625</v>
      </c>
      <c r="R392">
        <f>VLOOKUP('full data'!$A392, Sheet11!$A$2:$AF$799, MATCH('full data'!R$1, Sheet11!$A$1:$AF$1, 0), FALSE)</f>
        <v>11</v>
      </c>
      <c r="S392">
        <f>VLOOKUP('full data'!$A392, Sheet11!$A$2:$AF$799, MATCH('full data'!S$1, Sheet11!$A$1:$AF$1, 0), FALSE)</f>
        <v>4</v>
      </c>
      <c r="T392">
        <f>VLOOKUP('full data'!$A392, Sheet11!$A$2:$AF$799, MATCH('full data'!T$1, Sheet11!$A$1:$AF$1, 0), FALSE)</f>
        <v>1</v>
      </c>
      <c r="U392">
        <f>VLOOKUP('full data'!$A392, Sheet11!$A$2:$AF$799, MATCH('full data'!U$1, Sheet11!$A$1:$AF$1, 0), FALSE)</f>
        <v>0.71875</v>
      </c>
      <c r="V392">
        <f>VLOOKUP('full data'!$A392, Sheet11!$A$2:$AF$799, MATCH('full data'!V$1, Sheet11!$A$1:$AF$1, 0), FALSE)</f>
        <v>0.47727272727272729</v>
      </c>
      <c r="W392">
        <f>VLOOKUP('full data'!$A392, Sheet11!$A$2:$AF$799, MATCH('full data'!W$1, Sheet11!$A$1:$AF$1, 0), FALSE)</f>
        <v>0.50390625</v>
      </c>
      <c r="X392" t="str">
        <f>VLOOKUP('full data'!$A392, Sheet11!$A$2:$AF$799, MATCH('full data'!X$1, Sheet11!$A$1:$AF$1, 0), FALSE)</f>
        <v>2</v>
      </c>
      <c r="Y392">
        <f>VLOOKUP('full data'!$A392, Sheet11!$A$2:$AF$799, MATCH('full data'!Y$1, Sheet11!$A$1:$AF$1, 0), FALSE)</f>
        <v>1</v>
      </c>
      <c r="Z392" t="str">
        <f>VLOOKUP('full data'!$A392, Sheet11!$A$2:$AF$799, MATCH('full data'!Z$1, Sheet11!$A$1:$AF$1, 0), FALSE)</f>
        <v>NFC West</v>
      </c>
      <c r="AA392" t="s">
        <v>892</v>
      </c>
      <c r="AB392">
        <f>VLOOKUP('full data'!$A392, Sheet11!$A$2:$AF$799, MATCH('full data'!AB$1, Sheet11!$A$1:$AF$1, 0), FALSE)</f>
        <v>0.15172413793103451</v>
      </c>
      <c r="AC392">
        <f>VLOOKUP('full data'!$A392, Sheet11!$A$2:$AF$799, MATCH('full data'!AC$1, Sheet11!$A$1:$AF$1, 0), FALSE)</f>
        <v>0.26315789473684209</v>
      </c>
      <c r="AD392" t="str">
        <f>VLOOKUP('full data'!$A392, Sheet11!$A$2:$AF$799, MATCH('full data'!AD$1, Sheet11!$A$1:$AF$1, 0), FALSE)</f>
        <v>0</v>
      </c>
      <c r="AE392" t="str">
        <f>VLOOKUP('full data'!$A392, Sheet11!$A$2:$AF$799, MATCH('full data'!AE$1, Sheet11!$A$1:$AF$1, 0), FALSE)</f>
        <v>1</v>
      </c>
      <c r="AF392">
        <f>VLOOKUP('full data'!$A392, Sheet11!$A$2:$AF$799, MATCH('full data'!AF$1, Sheet11!$A$1:$AF$1, 0), FALSE)</f>
        <v>0.25</v>
      </c>
      <c r="AG392">
        <f>VLOOKUP('full data'!$A392, Sheet11!$A$2:$AF$799, MATCH('full data'!AG$1, Sheet11!$A$1:$AF$1, 0), FALSE)</f>
        <v>9.5</v>
      </c>
      <c r="AH392" s="3">
        <f>VLOOKUP('full data'!$A392, Sheet11!$A$2:$AF$799, MATCH('full data'!AH$1, Sheet11!$A$1:$AF$1, 0), FALSE)</f>
        <v>0.1153196322664503</v>
      </c>
      <c r="AI392" s="2">
        <f t="shared" si="6"/>
        <v>0.2120662341197419</v>
      </c>
      <c r="AJ392" s="2">
        <f>AH392/SUMIFS($AH$2:$AH$799, $B$2:$B$799, B392)</f>
        <v>6.4597117238659324E-2</v>
      </c>
      <c r="AK392">
        <f>IF(AJ392=_xlfn.MAXIFS($AJ$2:$AJ$799, $B$2:$B$799, B392, $AA$2:$AA$799, AA392), 1, 0)</f>
        <v>0</v>
      </c>
      <c r="AL392" s="2">
        <f>AJ392-AI392</f>
        <v>-0.14746911688108258</v>
      </c>
      <c r="AM392">
        <f>IF(AK392=AE392, 1, 0)</f>
        <v>0</v>
      </c>
    </row>
    <row r="393" spans="1:39" hidden="1" x14ac:dyDescent="0.45">
      <c r="A393" t="s">
        <v>495</v>
      </c>
      <c r="B393">
        <v>2012</v>
      </c>
      <c r="C393" t="s">
        <v>98</v>
      </c>
      <c r="D393" t="str">
        <f>VLOOKUP(C393, ids!$A$2:$B$37,2,FALSE)</f>
        <v>Seattle Seahawks</v>
      </c>
      <c r="E393">
        <f>VLOOKUP('full data'!$A393, Sheet11!$A$2:$AF$799, MATCH('full data'!E$1, Sheet11!$A$1:$AF$1, 0), FALSE)</f>
        <v>16</v>
      </c>
      <c r="F393">
        <f>VLOOKUP('full data'!$A393, Sheet11!$A$2:$AF$799, MATCH('full data'!F$1, Sheet11!$A$1:$AF$1, 0), FALSE)</f>
        <v>5.6679874691203462</v>
      </c>
      <c r="G393">
        <f>VLOOKUP('full data'!$A393, Sheet11!$A$2:$AF$799, MATCH('full data'!G$1, Sheet11!$A$1:$AF$1, 0), FALSE)</f>
        <v>0.43050158435638358</v>
      </c>
      <c r="H393">
        <f>VLOOKUP('full data'!$A393, Sheet11!$A$2:$AF$799, MATCH('full data'!H$1, Sheet11!$A$1:$AF$1, 0), FALSE)</f>
        <v>8.5699885846515897</v>
      </c>
      <c r="I393">
        <f>VLOOKUP('full data'!$A393, Sheet11!$A$2:$AF$799, MATCH('full data'!I$1, Sheet11!$A$1:$AF$1, 0), FALSE)</f>
        <v>55.625</v>
      </c>
      <c r="J393">
        <f>VLOOKUP('full data'!$A393, Sheet11!$A$2:$AF$799, MATCH('full data'!J$1, Sheet11!$A$1:$AF$1, 0), FALSE)</f>
        <v>0.88888888888888884</v>
      </c>
      <c r="K393">
        <f>VLOOKUP('full data'!$A393, Sheet11!$A$2:$AF$799, MATCH('full data'!K$1, Sheet11!$A$1:$AF$1, 0), FALSE)</f>
        <v>-12.6875</v>
      </c>
      <c r="L393">
        <f>VLOOKUP('full data'!$A393, Sheet11!$A$2:$AF$799, MATCH('full data'!L$1, Sheet11!$A$1:$AF$1, 0), FALSE)</f>
        <v>0.625</v>
      </c>
      <c r="M393">
        <f>VLOOKUP('full data'!$A393, Sheet11!$A$2:$AF$799, MATCH('full data'!M$1, Sheet11!$A$1:$AF$1, 0), FALSE)</f>
        <v>0.8125</v>
      </c>
      <c r="N393">
        <f>VLOOKUP('full data'!$A393, Sheet11!$A$2:$AF$799, MATCH('full data'!N$1, Sheet11!$A$1:$AF$1, 0), FALSE)</f>
        <v>1.125</v>
      </c>
      <c r="O393">
        <f>VLOOKUP('full data'!$A393, Sheet11!$A$2:$AF$799, MATCH('full data'!O$1, Sheet11!$A$1:$AF$1, 0), FALSE)</f>
        <v>15.4375</v>
      </c>
      <c r="P393">
        <f>VLOOKUP('full data'!$A393, Sheet11!$A$2:$AF$799, MATCH('full data'!P$1, Sheet11!$A$1:$AF$1, 0), FALSE)</f>
        <v>0.9375</v>
      </c>
      <c r="Q393">
        <f>VLOOKUP('full data'!$A393, Sheet11!$A$2:$AF$799, MATCH('full data'!Q$1, Sheet11!$A$1:$AF$1, 0), FALSE)</f>
        <v>1.9375</v>
      </c>
      <c r="R393">
        <f>VLOOKUP('full data'!$A393, Sheet11!$A$2:$AF$799, MATCH('full data'!R$1, Sheet11!$A$1:$AF$1, 0), FALSE)</f>
        <v>11</v>
      </c>
      <c r="S393">
        <f>VLOOKUP('full data'!$A393, Sheet11!$A$2:$AF$799, MATCH('full data'!S$1, Sheet11!$A$1:$AF$1, 0), FALSE)</f>
        <v>5</v>
      </c>
      <c r="T393">
        <f>VLOOKUP('full data'!$A393, Sheet11!$A$2:$AF$799, MATCH('full data'!T$1, Sheet11!$A$1:$AF$1, 0), FALSE)</f>
        <v>0</v>
      </c>
      <c r="U393">
        <f>VLOOKUP('full data'!$A393, Sheet11!$A$2:$AF$799, MATCH('full data'!U$1, Sheet11!$A$1:$AF$1, 0), FALSE)</f>
        <v>0.6875</v>
      </c>
      <c r="V393">
        <f>VLOOKUP('full data'!$A393, Sheet11!$A$2:$AF$799, MATCH('full data'!V$1, Sheet11!$A$1:$AF$1, 0), FALSE)</f>
        <v>0.53409090909090906</v>
      </c>
      <c r="W393">
        <f>VLOOKUP('full data'!$A393, Sheet11!$A$2:$AF$799, MATCH('full data'!W$1, Sheet11!$A$1:$AF$1, 0), FALSE)</f>
        <v>0.50390625</v>
      </c>
      <c r="X393" t="str">
        <f>VLOOKUP('full data'!$A393, Sheet11!$A$2:$AF$799, MATCH('full data'!X$1, Sheet11!$A$1:$AF$1, 0), FALSE)</f>
        <v>5</v>
      </c>
      <c r="Y393">
        <f>VLOOKUP('full data'!$A393, Sheet11!$A$2:$AF$799, MATCH('full data'!Y$1, Sheet11!$A$1:$AF$1, 0), FALSE)</f>
        <v>2</v>
      </c>
      <c r="Z393" t="str">
        <f>VLOOKUP('full data'!$A393, Sheet11!$A$2:$AF$799, MATCH('full data'!Z$1, Sheet11!$A$1:$AF$1, 0), FALSE)</f>
        <v>NFC West</v>
      </c>
      <c r="AA393" t="s">
        <v>892</v>
      </c>
      <c r="AB393">
        <f>VLOOKUP('full data'!$A393, Sheet11!$A$2:$AF$799, MATCH('full data'!AB$1, Sheet11!$A$1:$AF$1, 0), FALSE)</f>
        <v>0.23008849557522121</v>
      </c>
      <c r="AC393">
        <f>VLOOKUP('full data'!$A393, Sheet11!$A$2:$AF$799, MATCH('full data'!AC$1, Sheet11!$A$1:$AF$1, 0), FALSE)</f>
        <v>0.15740740740740741</v>
      </c>
      <c r="AD393" t="str">
        <f>VLOOKUP('full data'!$A393, Sheet11!$A$2:$AF$799, MATCH('full data'!AD$1, Sheet11!$A$1:$AF$1, 0), FALSE)</f>
        <v>0</v>
      </c>
      <c r="AE393" t="str">
        <f>VLOOKUP('full data'!$A393, Sheet11!$A$2:$AF$799, MATCH('full data'!AE$1, Sheet11!$A$1:$AF$1, 0), FALSE)</f>
        <v>0</v>
      </c>
      <c r="AF393">
        <f>VLOOKUP('full data'!$A393, Sheet11!$A$2:$AF$799, MATCH('full data'!AF$1, Sheet11!$A$1:$AF$1, 0), FALSE)</f>
        <v>0.3125</v>
      </c>
      <c r="AG393">
        <f>VLOOKUP('full data'!$A393, Sheet11!$A$2:$AF$799, MATCH('full data'!AG$1, Sheet11!$A$1:$AF$1, 0), FALSE)</f>
        <v>0.5</v>
      </c>
      <c r="AH393" s="3">
        <f>VLOOKUP('full data'!$A393, Sheet11!$A$2:$AF$799, MATCH('full data'!AH$1, Sheet11!$A$1:$AF$1, 0), FALSE)</f>
        <v>9.6468751628764046E-2</v>
      </c>
      <c r="AI393" s="2">
        <f t="shared" si="6"/>
        <v>0.2120662341197419</v>
      </c>
      <c r="AJ393" s="2">
        <f>AH393/SUMIFS($AH$2:$AH$799, $B$2:$B$799, B393)</f>
        <v>5.403766155299583E-2</v>
      </c>
      <c r="AK393">
        <f>IF(AJ393=_xlfn.MAXIFS($AJ$2:$AJ$799, $B$2:$B$799, B393, $AA$2:$AA$799, AA393), 1, 0)</f>
        <v>0</v>
      </c>
      <c r="AL393" s="2">
        <f>AJ393-AI393</f>
        <v>-0.15802857256674607</v>
      </c>
      <c r="AM393">
        <f>IF(AK393=AE393, 1, 0)</f>
        <v>0</v>
      </c>
    </row>
    <row r="394" spans="1:39" hidden="1" x14ac:dyDescent="0.45">
      <c r="A394" t="s">
        <v>470</v>
      </c>
      <c r="B394">
        <v>2012</v>
      </c>
      <c r="C394" t="s">
        <v>40</v>
      </c>
      <c r="D394" t="str">
        <f>VLOOKUP(C394, ids!$A$2:$B$37,2,FALSE)</f>
        <v>Baltimore Ravens</v>
      </c>
      <c r="E394">
        <f>VLOOKUP('full data'!$A394, Sheet11!$A$2:$AF$799, MATCH('full data'!E$1, Sheet11!$A$1:$AF$1, 0), FALSE)</f>
        <v>16</v>
      </c>
      <c r="F394">
        <f>VLOOKUP('full data'!$A394, Sheet11!$A$2:$AF$799, MATCH('full data'!F$1, Sheet11!$A$1:$AF$1, 0), FALSE)</f>
        <v>0.64023354381660591</v>
      </c>
      <c r="G394">
        <f>VLOOKUP('full data'!$A394, Sheet11!$A$2:$AF$799, MATCH('full data'!G$1, Sheet11!$A$1:$AF$1, 0), FALSE)</f>
        <v>-0.77948402989800059</v>
      </c>
      <c r="H394">
        <f>VLOOKUP('full data'!$A394, Sheet11!$A$2:$AF$799, MATCH('full data'!H$1, Sheet11!$A$1:$AF$1, 0), FALSE)</f>
        <v>4.6193339258679371</v>
      </c>
      <c r="I394">
        <f>VLOOKUP('full data'!$A394, Sheet11!$A$2:$AF$799, MATCH('full data'!I$1, Sheet11!$A$1:$AF$1, 0), FALSE)</f>
        <v>70.4375</v>
      </c>
      <c r="J394">
        <f>VLOOKUP('full data'!$A394, Sheet11!$A$2:$AF$799, MATCH('full data'!J$1, Sheet11!$A$1:$AF$1, 0), FALSE)</f>
        <v>0.90909090909090906</v>
      </c>
      <c r="K394">
        <f>VLOOKUP('full data'!$A394, Sheet11!$A$2:$AF$799, MATCH('full data'!K$1, Sheet11!$A$1:$AF$1, 0), FALSE)</f>
        <v>-16.0625</v>
      </c>
      <c r="L394">
        <f>VLOOKUP('full data'!$A394, Sheet11!$A$2:$AF$799, MATCH('full data'!L$1, Sheet11!$A$1:$AF$1, 0), FALSE)</f>
        <v>0.6875</v>
      </c>
      <c r="M394">
        <f>VLOOKUP('full data'!$A394, Sheet11!$A$2:$AF$799, MATCH('full data'!M$1, Sheet11!$A$1:$AF$1, 0), FALSE)</f>
        <v>0.75</v>
      </c>
      <c r="N394">
        <f>VLOOKUP('full data'!$A394, Sheet11!$A$2:$AF$799, MATCH('full data'!N$1, Sheet11!$A$1:$AF$1, 0), FALSE)</f>
        <v>0.8125</v>
      </c>
      <c r="O394">
        <f>VLOOKUP('full data'!$A394, Sheet11!$A$2:$AF$799, MATCH('full data'!O$1, Sheet11!$A$1:$AF$1, 0), FALSE)</f>
        <v>15.625</v>
      </c>
      <c r="P394">
        <f>VLOOKUP('full data'!$A394, Sheet11!$A$2:$AF$799, MATCH('full data'!P$1, Sheet11!$A$1:$AF$1, 0), FALSE)</f>
        <v>0.9375</v>
      </c>
      <c r="Q394">
        <f>VLOOKUP('full data'!$A394, Sheet11!$A$2:$AF$799, MATCH('full data'!Q$1, Sheet11!$A$1:$AF$1, 0), FALSE)</f>
        <v>1.5625</v>
      </c>
      <c r="R394">
        <f>VLOOKUP('full data'!$A394, Sheet11!$A$2:$AF$799, MATCH('full data'!R$1, Sheet11!$A$1:$AF$1, 0), FALSE)</f>
        <v>10</v>
      </c>
      <c r="S394">
        <f>VLOOKUP('full data'!$A394, Sheet11!$A$2:$AF$799, MATCH('full data'!S$1, Sheet11!$A$1:$AF$1, 0), FALSE)</f>
        <v>6</v>
      </c>
      <c r="T394">
        <f>VLOOKUP('full data'!$A394, Sheet11!$A$2:$AF$799, MATCH('full data'!T$1, Sheet11!$A$1:$AF$1, 0), FALSE)</f>
        <v>0</v>
      </c>
      <c r="U394">
        <f>VLOOKUP('full data'!$A394, Sheet11!$A$2:$AF$799, MATCH('full data'!U$1, Sheet11!$A$1:$AF$1, 0), FALSE)</f>
        <v>0.625</v>
      </c>
      <c r="V394">
        <f>VLOOKUP('full data'!$A394, Sheet11!$A$2:$AF$799, MATCH('full data'!V$1, Sheet11!$A$1:$AF$1, 0), FALSE)</f>
        <v>0.4375</v>
      </c>
      <c r="W394">
        <f>VLOOKUP('full data'!$A394, Sheet11!$A$2:$AF$799, MATCH('full data'!W$1, Sheet11!$A$1:$AF$1, 0), FALSE)</f>
        <v>0.49609375</v>
      </c>
      <c r="X394" t="str">
        <f>VLOOKUP('full data'!$A394, Sheet11!$A$2:$AF$799, MATCH('full data'!X$1, Sheet11!$A$1:$AF$1, 0), FALSE)</f>
        <v>4</v>
      </c>
      <c r="Y394">
        <f>VLOOKUP('full data'!$A394, Sheet11!$A$2:$AF$799, MATCH('full data'!Y$1, Sheet11!$A$1:$AF$1, 0), FALSE)</f>
        <v>1</v>
      </c>
      <c r="Z394" t="str">
        <f>VLOOKUP('full data'!$A394, Sheet11!$A$2:$AF$799, MATCH('full data'!Z$1, Sheet11!$A$1:$AF$1, 0), FALSE)</f>
        <v>AFC North</v>
      </c>
      <c r="AA394" t="s">
        <v>891</v>
      </c>
      <c r="AB394">
        <f>VLOOKUP('full data'!$A394, Sheet11!$A$2:$AF$799, MATCH('full data'!AB$1, Sheet11!$A$1:$AF$1, 0), FALSE)</f>
        <v>0.25136612021857918</v>
      </c>
      <c r="AC394">
        <f>VLOOKUP('full data'!$A394, Sheet11!$A$2:$AF$799, MATCH('full data'!AC$1, Sheet11!$A$1:$AF$1, 0), FALSE)</f>
        <v>0.17777777777777781</v>
      </c>
      <c r="AD394" t="str">
        <f>VLOOKUP('full data'!$A394, Sheet11!$A$2:$AF$799, MATCH('full data'!AD$1, Sheet11!$A$1:$AF$1, 0), FALSE)</f>
        <v>1</v>
      </c>
      <c r="AE394" t="str">
        <f>VLOOKUP('full data'!$A394, Sheet11!$A$2:$AF$799, MATCH('full data'!AE$1, Sheet11!$A$1:$AF$1, 0), FALSE)</f>
        <v>1</v>
      </c>
      <c r="AF394">
        <f>VLOOKUP('full data'!$A394, Sheet11!$A$2:$AF$799, MATCH('full data'!AF$1, Sheet11!$A$1:$AF$1, 0), FALSE)</f>
        <v>0.25</v>
      </c>
      <c r="AG394">
        <f>VLOOKUP('full data'!$A394, Sheet11!$A$2:$AF$799, MATCH('full data'!AG$1, Sheet11!$A$1:$AF$1, 0), FALSE)</f>
        <v>9.5</v>
      </c>
      <c r="AH394" s="3">
        <f>VLOOKUP('full data'!$A394, Sheet11!$A$2:$AF$799, MATCH('full data'!AH$1, Sheet11!$A$1:$AF$1, 0), FALSE)</f>
        <v>6.4489849942608854E-2</v>
      </c>
      <c r="AI394" s="2">
        <f t="shared" si="6"/>
        <v>0.42705338304448731</v>
      </c>
      <c r="AJ394" s="2">
        <f>AH394/SUMIFS($AH$2:$AH$799, $B$2:$B$799, B394)</f>
        <v>3.6124450933219081E-2</v>
      </c>
      <c r="AK394">
        <f>IF(AJ394=_xlfn.MAXIFS($AJ$2:$AJ$799, $B$2:$B$799, B394, $AA$2:$AA$799, AA394), 1, 0)</f>
        <v>0</v>
      </c>
      <c r="AL394" s="2">
        <f>AJ394-AI394</f>
        <v>-0.39092893211126822</v>
      </c>
      <c r="AM394">
        <f>IF(AK394=AE394, 1, 0)</f>
        <v>0</v>
      </c>
    </row>
    <row r="395" spans="1:39" hidden="1" x14ac:dyDescent="0.45">
      <c r="A395" t="s">
        <v>473</v>
      </c>
      <c r="B395">
        <v>2012</v>
      </c>
      <c r="C395" t="s">
        <v>50</v>
      </c>
      <c r="D395" t="str">
        <f>VLOOKUP(C395, ids!$A$2:$B$37,2,FALSE)</f>
        <v>Chicago Bears</v>
      </c>
      <c r="E395">
        <f>VLOOKUP('full data'!$A395, Sheet11!$A$2:$AF$799, MATCH('full data'!E$1, Sheet11!$A$1:$AF$1, 0), FALSE)</f>
        <v>16</v>
      </c>
      <c r="F395">
        <f>VLOOKUP('full data'!$A395, Sheet11!$A$2:$AF$799, MATCH('full data'!F$1, Sheet11!$A$1:$AF$1, 0), FALSE)</f>
        <v>-2.2287007330429942</v>
      </c>
      <c r="G395">
        <f>VLOOKUP('full data'!$A395, Sheet11!$A$2:$AF$799, MATCH('full data'!G$1, Sheet11!$A$1:$AF$1, 0), FALSE)</f>
        <v>-1.5703182701042731</v>
      </c>
      <c r="H395">
        <f>VLOOKUP('full data'!$A395, Sheet11!$A$2:$AF$799, MATCH('full data'!H$1, Sheet11!$A$1:$AF$1, 0), FALSE)</f>
        <v>1.6945683862812659</v>
      </c>
      <c r="I395">
        <f>VLOOKUP('full data'!$A395, Sheet11!$A$2:$AF$799, MATCH('full data'!I$1, Sheet11!$A$1:$AF$1, 0), FALSE)</f>
        <v>50.6875</v>
      </c>
      <c r="J395">
        <f>VLOOKUP('full data'!$A395, Sheet11!$A$2:$AF$799, MATCH('full data'!J$1, Sheet11!$A$1:$AF$1, 0), FALSE)</f>
        <v>0.81818181818181823</v>
      </c>
      <c r="K395">
        <f>VLOOKUP('full data'!$A395, Sheet11!$A$2:$AF$799, MATCH('full data'!K$1, Sheet11!$A$1:$AF$1, 0), FALSE)</f>
        <v>-18.6875</v>
      </c>
      <c r="L395">
        <f>VLOOKUP('full data'!$A395, Sheet11!$A$2:$AF$799, MATCH('full data'!L$1, Sheet11!$A$1:$AF$1, 0), FALSE)</f>
        <v>1</v>
      </c>
      <c r="M395">
        <f>VLOOKUP('full data'!$A395, Sheet11!$A$2:$AF$799, MATCH('full data'!M$1, Sheet11!$A$1:$AF$1, 0), FALSE)</f>
        <v>1.25</v>
      </c>
      <c r="N395">
        <f>VLOOKUP('full data'!$A395, Sheet11!$A$2:$AF$799, MATCH('full data'!N$1, Sheet11!$A$1:$AF$1, 0), FALSE)</f>
        <v>1.5</v>
      </c>
      <c r="O395">
        <f>VLOOKUP('full data'!$A395, Sheet11!$A$2:$AF$799, MATCH('full data'!O$1, Sheet11!$A$1:$AF$1, 0), FALSE)</f>
        <v>18.0625</v>
      </c>
      <c r="P395">
        <f>VLOOKUP('full data'!$A395, Sheet11!$A$2:$AF$799, MATCH('full data'!P$1, Sheet11!$A$1:$AF$1, 0), FALSE)</f>
        <v>1.375</v>
      </c>
      <c r="Q395">
        <f>VLOOKUP('full data'!$A395, Sheet11!$A$2:$AF$799, MATCH('full data'!Q$1, Sheet11!$A$1:$AF$1, 0), FALSE)</f>
        <v>2.75</v>
      </c>
      <c r="R395">
        <f>VLOOKUP('full data'!$A395, Sheet11!$A$2:$AF$799, MATCH('full data'!R$1, Sheet11!$A$1:$AF$1, 0), FALSE)</f>
        <v>10</v>
      </c>
      <c r="S395">
        <f>VLOOKUP('full data'!$A395, Sheet11!$A$2:$AF$799, MATCH('full data'!S$1, Sheet11!$A$1:$AF$1, 0), FALSE)</f>
        <v>6</v>
      </c>
      <c r="T395">
        <f>VLOOKUP('full data'!$A395, Sheet11!$A$2:$AF$799, MATCH('full data'!T$1, Sheet11!$A$1:$AF$1, 0), FALSE)</f>
        <v>0</v>
      </c>
      <c r="U395">
        <f>VLOOKUP('full data'!$A395, Sheet11!$A$2:$AF$799, MATCH('full data'!U$1, Sheet11!$A$1:$AF$1, 0), FALSE)</f>
        <v>0.625</v>
      </c>
      <c r="V395">
        <f>VLOOKUP('full data'!$A395, Sheet11!$A$2:$AF$799, MATCH('full data'!V$1, Sheet11!$A$1:$AF$1, 0), FALSE)</f>
        <v>0.40312500000000001</v>
      </c>
      <c r="W395">
        <f>VLOOKUP('full data'!$A395, Sheet11!$A$2:$AF$799, MATCH('full data'!W$1, Sheet11!$A$1:$AF$1, 0), FALSE)</f>
        <v>0.51171875</v>
      </c>
      <c r="X395" t="str">
        <f>VLOOKUP('full data'!$A395, Sheet11!$A$2:$AF$799, MATCH('full data'!X$1, Sheet11!$A$1:$AF$1, 0), FALSE)</f>
        <v>0</v>
      </c>
      <c r="Y395">
        <f>VLOOKUP('full data'!$A395, Sheet11!$A$2:$AF$799, MATCH('full data'!Y$1, Sheet11!$A$1:$AF$1, 0), FALSE)</f>
        <v>3</v>
      </c>
      <c r="Z395" t="str">
        <f>VLOOKUP('full data'!$A395, Sheet11!$A$2:$AF$799, MATCH('full data'!Z$1, Sheet11!$A$1:$AF$1, 0), FALSE)</f>
        <v>NFC North</v>
      </c>
      <c r="AA395" t="s">
        <v>892</v>
      </c>
      <c r="AB395">
        <f>VLOOKUP('full data'!$A395, Sheet11!$A$2:$AF$799, MATCH('full data'!AB$1, Sheet11!$A$1:$AF$1, 0), FALSE)</f>
        <v>0.16363636363636361</v>
      </c>
      <c r="AC395">
        <f>VLOOKUP('full data'!$A395, Sheet11!$A$2:$AF$799, MATCH('full data'!AC$1, Sheet11!$A$1:$AF$1, 0), FALSE)</f>
        <v>0.1864406779661017</v>
      </c>
      <c r="AD395" t="str">
        <f>VLOOKUP('full data'!$A395, Sheet11!$A$2:$AF$799, MATCH('full data'!AD$1, Sheet11!$A$1:$AF$1, 0), FALSE)</f>
        <v>0</v>
      </c>
      <c r="AE395" t="str">
        <f>VLOOKUP('full data'!$A395, Sheet11!$A$2:$AF$799, MATCH('full data'!AE$1, Sheet11!$A$1:$AF$1, 0), FALSE)</f>
        <v>0</v>
      </c>
      <c r="AF395">
        <f>VLOOKUP('full data'!$A395, Sheet11!$A$2:$AF$799, MATCH('full data'!AF$1, Sheet11!$A$1:$AF$1, 0), FALSE)</f>
        <v>0.375</v>
      </c>
      <c r="AG395">
        <f>VLOOKUP('full data'!$A395, Sheet11!$A$2:$AF$799, MATCH('full data'!AG$1, Sheet11!$A$1:$AF$1, 0), FALSE)</f>
        <v>0.5</v>
      </c>
      <c r="AH395" s="3">
        <f>VLOOKUP('full data'!$A395, Sheet11!$A$2:$AF$799, MATCH('full data'!AH$1, Sheet11!$A$1:$AF$1, 0), FALSE)</f>
        <v>5.0641700093991202E-2</v>
      </c>
      <c r="AI395" s="2">
        <f t="shared" si="6"/>
        <v>0.2120662341197419</v>
      </c>
      <c r="AJ395" s="2">
        <f>AH395/SUMIFS($AH$2:$AH$799, $B$2:$B$799, B395)</f>
        <v>2.8367310698477571E-2</v>
      </c>
      <c r="AK395">
        <f>IF(AJ395=_xlfn.MAXIFS($AJ$2:$AJ$799, $B$2:$B$799, B395, $AA$2:$AA$799, AA395), 1, 0)</f>
        <v>0</v>
      </c>
      <c r="AL395" s="2">
        <f>AJ395-AI395</f>
        <v>-0.18369892342126434</v>
      </c>
      <c r="AM395">
        <f>IF(AK395=AE395, 1, 0)</f>
        <v>0</v>
      </c>
    </row>
    <row r="396" spans="1:39" hidden="1" x14ac:dyDescent="0.45">
      <c r="A396" t="s">
        <v>488</v>
      </c>
      <c r="B396">
        <v>2012</v>
      </c>
      <c r="C396" t="s">
        <v>79</v>
      </c>
      <c r="D396" t="str">
        <f>VLOOKUP(C396, ids!$A$2:$B$37,2,FALSE)</f>
        <v>Minnesota Vikings</v>
      </c>
      <c r="E396">
        <f>VLOOKUP('full data'!$A396, Sheet11!$A$2:$AF$799, MATCH('full data'!E$1, Sheet11!$A$1:$AF$1, 0), FALSE)</f>
        <v>16</v>
      </c>
      <c r="F396">
        <f>VLOOKUP('full data'!$A396, Sheet11!$A$2:$AF$799, MATCH('full data'!F$1, Sheet11!$A$1:$AF$1, 0), FALSE)</f>
        <v>-0.5538442492591914</v>
      </c>
      <c r="G396">
        <f>VLOOKUP('full data'!$A396, Sheet11!$A$2:$AF$799, MATCH('full data'!G$1, Sheet11!$A$1:$AF$1, 0), FALSE)</f>
        <v>0.44827421345592161</v>
      </c>
      <c r="H396">
        <f>VLOOKUP('full data'!$A396, Sheet11!$A$2:$AF$799, MATCH('full data'!H$1, Sheet11!$A$1:$AF$1, 0), FALSE)</f>
        <v>3.0659847842037751</v>
      </c>
      <c r="I396">
        <f>VLOOKUP('full data'!$A396, Sheet11!$A$2:$AF$799, MATCH('full data'!I$1, Sheet11!$A$1:$AF$1, 0), FALSE)</f>
        <v>51.875</v>
      </c>
      <c r="J396">
        <f>VLOOKUP('full data'!$A396, Sheet11!$A$2:$AF$799, MATCH('full data'!J$1, Sheet11!$A$1:$AF$1, 0), FALSE)</f>
        <v>0.92105263157894735</v>
      </c>
      <c r="K396">
        <f>VLOOKUP('full data'!$A396, Sheet11!$A$2:$AF$799, MATCH('full data'!K$1, Sheet11!$A$1:$AF$1, 0), FALSE)</f>
        <v>-11.5</v>
      </c>
      <c r="L396">
        <f>VLOOKUP('full data'!$A396, Sheet11!$A$2:$AF$799, MATCH('full data'!L$1, Sheet11!$A$1:$AF$1, 0), FALSE)</f>
        <v>0.75</v>
      </c>
      <c r="M396">
        <f>VLOOKUP('full data'!$A396, Sheet11!$A$2:$AF$799, MATCH('full data'!M$1, Sheet11!$A$1:$AF$1, 0), FALSE)</f>
        <v>0.75</v>
      </c>
      <c r="N396">
        <f>VLOOKUP('full data'!$A396, Sheet11!$A$2:$AF$799, MATCH('full data'!N$1, Sheet11!$A$1:$AF$1, 0), FALSE)</f>
        <v>0.625</v>
      </c>
      <c r="O396">
        <f>VLOOKUP('full data'!$A396, Sheet11!$A$2:$AF$799, MATCH('full data'!O$1, Sheet11!$A$1:$AF$1, 0), FALSE)</f>
        <v>17.75</v>
      </c>
      <c r="P396">
        <f>VLOOKUP('full data'!$A396, Sheet11!$A$2:$AF$799, MATCH('full data'!P$1, Sheet11!$A$1:$AF$1, 0), FALSE)</f>
        <v>1.375</v>
      </c>
      <c r="Q396">
        <f>VLOOKUP('full data'!$A396, Sheet11!$A$2:$AF$799, MATCH('full data'!Q$1, Sheet11!$A$1:$AF$1, 0), FALSE)</f>
        <v>1.375</v>
      </c>
      <c r="R396">
        <f>VLOOKUP('full data'!$A396, Sheet11!$A$2:$AF$799, MATCH('full data'!R$1, Sheet11!$A$1:$AF$1, 0), FALSE)</f>
        <v>10</v>
      </c>
      <c r="S396">
        <f>VLOOKUP('full data'!$A396, Sheet11!$A$2:$AF$799, MATCH('full data'!S$1, Sheet11!$A$1:$AF$1, 0), FALSE)</f>
        <v>6</v>
      </c>
      <c r="T396">
        <f>VLOOKUP('full data'!$A396, Sheet11!$A$2:$AF$799, MATCH('full data'!T$1, Sheet11!$A$1:$AF$1, 0), FALSE)</f>
        <v>0</v>
      </c>
      <c r="U396">
        <f>VLOOKUP('full data'!$A396, Sheet11!$A$2:$AF$799, MATCH('full data'!U$1, Sheet11!$A$1:$AF$1, 0), FALSE)</f>
        <v>0.625</v>
      </c>
      <c r="V396">
        <f>VLOOKUP('full data'!$A396, Sheet11!$A$2:$AF$799, MATCH('full data'!V$1, Sheet11!$A$1:$AF$1, 0), FALSE)</f>
        <v>0.45624999999999999</v>
      </c>
      <c r="W396">
        <f>VLOOKUP('full data'!$A396, Sheet11!$A$2:$AF$799, MATCH('full data'!W$1, Sheet11!$A$1:$AF$1, 0), FALSE)</f>
        <v>0.51953125</v>
      </c>
      <c r="X396" t="str">
        <f>VLOOKUP('full data'!$A396, Sheet11!$A$2:$AF$799, MATCH('full data'!X$1, Sheet11!$A$1:$AF$1, 0), FALSE)</f>
        <v>6</v>
      </c>
      <c r="Y396">
        <f>VLOOKUP('full data'!$A396, Sheet11!$A$2:$AF$799, MATCH('full data'!Y$1, Sheet11!$A$1:$AF$1, 0), FALSE)</f>
        <v>2</v>
      </c>
      <c r="Z396" t="str">
        <f>VLOOKUP('full data'!$A396, Sheet11!$A$2:$AF$799, MATCH('full data'!Z$1, Sheet11!$A$1:$AF$1, 0), FALSE)</f>
        <v>NFC North</v>
      </c>
      <c r="AA396" t="s">
        <v>892</v>
      </c>
      <c r="AB396">
        <f>VLOOKUP('full data'!$A396, Sheet11!$A$2:$AF$799, MATCH('full data'!AB$1, Sheet11!$A$1:$AF$1, 0), FALSE)</f>
        <v>0.22413793103448279</v>
      </c>
      <c r="AC396">
        <f>VLOOKUP('full data'!$A396, Sheet11!$A$2:$AF$799, MATCH('full data'!AC$1, Sheet11!$A$1:$AF$1, 0), FALSE)</f>
        <v>0.1864406779661017</v>
      </c>
      <c r="AD396" t="str">
        <f>VLOOKUP('full data'!$A396, Sheet11!$A$2:$AF$799, MATCH('full data'!AD$1, Sheet11!$A$1:$AF$1, 0), FALSE)</f>
        <v>0</v>
      </c>
      <c r="AE396" t="str">
        <f>VLOOKUP('full data'!$A396, Sheet11!$A$2:$AF$799, MATCH('full data'!AE$1, Sheet11!$A$1:$AF$1, 0), FALSE)</f>
        <v>0</v>
      </c>
      <c r="AF396">
        <f>VLOOKUP('full data'!$A396, Sheet11!$A$2:$AF$799, MATCH('full data'!AF$1, Sheet11!$A$1:$AF$1, 0), FALSE)</f>
        <v>0.625</v>
      </c>
      <c r="AG396">
        <f>VLOOKUP('full data'!$A396, Sheet11!$A$2:$AF$799, MATCH('full data'!AG$1, Sheet11!$A$1:$AF$1, 0), FALSE)</f>
        <v>0.5</v>
      </c>
      <c r="AH396" s="3">
        <f>VLOOKUP('full data'!$A396, Sheet11!$A$2:$AF$799, MATCH('full data'!AH$1, Sheet11!$A$1:$AF$1, 0), FALSE)</f>
        <v>4.5212826045639407E-2</v>
      </c>
      <c r="AI396" s="2">
        <f t="shared" si="6"/>
        <v>0.2120662341197419</v>
      </c>
      <c r="AJ396" s="2">
        <f>AH396/SUMIFS($AH$2:$AH$799, $B$2:$B$799, B396)</f>
        <v>2.5326288051396851E-2</v>
      </c>
      <c r="AK396">
        <f>IF(AJ396=_xlfn.MAXIFS($AJ$2:$AJ$799, $B$2:$B$799, B396, $AA$2:$AA$799, AA396), 1, 0)</f>
        <v>0</v>
      </c>
      <c r="AL396" s="2">
        <f>AJ396-AI396</f>
        <v>-0.18673994606834504</v>
      </c>
      <c r="AM396">
        <f>IF(AK396=AE396, 1, 0)</f>
        <v>0</v>
      </c>
    </row>
    <row r="397" spans="1:39" hidden="1" x14ac:dyDescent="0.45">
      <c r="A397" t="s">
        <v>474</v>
      </c>
      <c r="B397">
        <v>2012</v>
      </c>
      <c r="C397" t="s">
        <v>53</v>
      </c>
      <c r="D397" t="str">
        <f>VLOOKUP(C397, ids!$A$2:$B$37,2,FALSE)</f>
        <v>Cincinnati Bengals</v>
      </c>
      <c r="E397">
        <f>VLOOKUP('full data'!$A397, Sheet11!$A$2:$AF$799, MATCH('full data'!E$1, Sheet11!$A$1:$AF$1, 0), FALSE)</f>
        <v>16</v>
      </c>
      <c r="F397">
        <f>VLOOKUP('full data'!$A397, Sheet11!$A$2:$AF$799, MATCH('full data'!F$1, Sheet11!$A$1:$AF$1, 0), FALSE)</f>
        <v>0.1567368426092228</v>
      </c>
      <c r="G397">
        <f>VLOOKUP('full data'!$A397, Sheet11!$A$2:$AF$799, MATCH('full data'!G$1, Sheet11!$A$1:$AF$1, 0), FALSE)</f>
        <v>-0.37838509454680119</v>
      </c>
      <c r="H397">
        <f>VLOOKUP('full data'!$A397, Sheet11!$A$2:$AF$799, MATCH('full data'!H$1, Sheet11!$A$1:$AF$1, 0), FALSE)</f>
        <v>4.3378910447031211</v>
      </c>
      <c r="I397">
        <f>VLOOKUP('full data'!$A397, Sheet11!$A$2:$AF$799, MATCH('full data'!I$1, Sheet11!$A$1:$AF$1, 0), FALSE)</f>
        <v>53.5625</v>
      </c>
      <c r="J397">
        <f>VLOOKUP('full data'!$A397, Sheet11!$A$2:$AF$799, MATCH('full data'!J$1, Sheet11!$A$1:$AF$1, 0), FALSE)</f>
        <v>0.8571428571428571</v>
      </c>
      <c r="K397">
        <f>VLOOKUP('full data'!$A397, Sheet11!$A$2:$AF$799, MATCH('full data'!K$1, Sheet11!$A$1:$AF$1, 0), FALSE)</f>
        <v>-14.3125</v>
      </c>
      <c r="L397">
        <f>VLOOKUP('full data'!$A397, Sheet11!$A$2:$AF$799, MATCH('full data'!L$1, Sheet11!$A$1:$AF$1, 0), FALSE)</f>
        <v>1</v>
      </c>
      <c r="M397">
        <f>VLOOKUP('full data'!$A397, Sheet11!$A$2:$AF$799, MATCH('full data'!M$1, Sheet11!$A$1:$AF$1, 0), FALSE)</f>
        <v>1</v>
      </c>
      <c r="N397">
        <f>VLOOKUP('full data'!$A397, Sheet11!$A$2:$AF$799, MATCH('full data'!N$1, Sheet11!$A$1:$AF$1, 0), FALSE)</f>
        <v>0.875</v>
      </c>
      <c r="O397">
        <f>VLOOKUP('full data'!$A397, Sheet11!$A$2:$AF$799, MATCH('full data'!O$1, Sheet11!$A$1:$AF$1, 0), FALSE)</f>
        <v>21.9375</v>
      </c>
      <c r="P397">
        <f>VLOOKUP('full data'!$A397, Sheet11!$A$2:$AF$799, MATCH('full data'!P$1, Sheet11!$A$1:$AF$1, 0), FALSE)</f>
        <v>1.375</v>
      </c>
      <c r="Q397">
        <f>VLOOKUP('full data'!$A397, Sheet11!$A$2:$AF$799, MATCH('full data'!Q$1, Sheet11!$A$1:$AF$1, 0), FALSE)</f>
        <v>1.875</v>
      </c>
      <c r="R397">
        <f>VLOOKUP('full data'!$A397, Sheet11!$A$2:$AF$799, MATCH('full data'!R$1, Sheet11!$A$1:$AF$1, 0), FALSE)</f>
        <v>10</v>
      </c>
      <c r="S397">
        <f>VLOOKUP('full data'!$A397, Sheet11!$A$2:$AF$799, MATCH('full data'!S$1, Sheet11!$A$1:$AF$1, 0), FALSE)</f>
        <v>6</v>
      </c>
      <c r="T397">
        <f>VLOOKUP('full data'!$A397, Sheet11!$A$2:$AF$799, MATCH('full data'!T$1, Sheet11!$A$1:$AF$1, 0), FALSE)</f>
        <v>0</v>
      </c>
      <c r="U397">
        <f>VLOOKUP('full data'!$A397, Sheet11!$A$2:$AF$799, MATCH('full data'!U$1, Sheet11!$A$1:$AF$1, 0), FALSE)</f>
        <v>0.625</v>
      </c>
      <c r="V397">
        <f>VLOOKUP('full data'!$A397, Sheet11!$A$2:$AF$799, MATCH('full data'!V$1, Sheet11!$A$1:$AF$1, 0), FALSE)</f>
        <v>0.38124999999999998</v>
      </c>
      <c r="W397">
        <f>VLOOKUP('full data'!$A397, Sheet11!$A$2:$AF$799, MATCH('full data'!W$1, Sheet11!$A$1:$AF$1, 0), FALSE)</f>
        <v>0.4375</v>
      </c>
      <c r="X397" t="str">
        <f>VLOOKUP('full data'!$A397, Sheet11!$A$2:$AF$799, MATCH('full data'!X$1, Sheet11!$A$1:$AF$1, 0), FALSE)</f>
        <v>6</v>
      </c>
      <c r="Y397">
        <f>VLOOKUP('full data'!$A397, Sheet11!$A$2:$AF$799, MATCH('full data'!Y$1, Sheet11!$A$1:$AF$1, 0), FALSE)</f>
        <v>2</v>
      </c>
      <c r="Z397" t="str">
        <f>VLOOKUP('full data'!$A397, Sheet11!$A$2:$AF$799, MATCH('full data'!Z$1, Sheet11!$A$1:$AF$1, 0), FALSE)</f>
        <v>AFC North</v>
      </c>
      <c r="AA397" t="s">
        <v>891</v>
      </c>
      <c r="AB397">
        <f>VLOOKUP('full data'!$A397, Sheet11!$A$2:$AF$799, MATCH('full data'!AB$1, Sheet11!$A$1:$AF$1, 0), FALSE)</f>
        <v>0.15</v>
      </c>
      <c r="AC397">
        <f>VLOOKUP('full data'!$A397, Sheet11!$A$2:$AF$799, MATCH('full data'!AC$1, Sheet11!$A$1:$AF$1, 0), FALSE)</f>
        <v>0.22727272727272729</v>
      </c>
      <c r="AD397" t="str">
        <f>VLOOKUP('full data'!$A397, Sheet11!$A$2:$AF$799, MATCH('full data'!AD$1, Sheet11!$A$1:$AF$1, 0), FALSE)</f>
        <v>0</v>
      </c>
      <c r="AE397" t="str">
        <f>VLOOKUP('full data'!$A397, Sheet11!$A$2:$AF$799, MATCH('full data'!AE$1, Sheet11!$A$1:$AF$1, 0), FALSE)</f>
        <v>0</v>
      </c>
      <c r="AF397">
        <f>VLOOKUP('full data'!$A397, Sheet11!$A$2:$AF$799, MATCH('full data'!AF$1, Sheet11!$A$1:$AF$1, 0), FALSE)</f>
        <v>0.375</v>
      </c>
      <c r="AG397">
        <f>VLOOKUP('full data'!$A397, Sheet11!$A$2:$AF$799, MATCH('full data'!AG$1, Sheet11!$A$1:$AF$1, 0), FALSE)</f>
        <v>0.5</v>
      </c>
      <c r="AH397" s="3">
        <f>VLOOKUP('full data'!$A397, Sheet11!$A$2:$AF$799, MATCH('full data'!AH$1, Sheet11!$A$1:$AF$1, 0), FALSE)</f>
        <v>4.426152303806289E-2</v>
      </c>
      <c r="AI397" s="2">
        <f t="shared" si="6"/>
        <v>0.42705338304448731</v>
      </c>
      <c r="AJ397" s="2">
        <f>AH397/SUMIFS($AH$2:$AH$799, $B$2:$B$799, B397)</f>
        <v>2.4793408864200662E-2</v>
      </c>
      <c r="AK397">
        <f>IF(AJ397=_xlfn.MAXIFS($AJ$2:$AJ$799, $B$2:$B$799, B397, $AA$2:$AA$799, AA397), 1, 0)</f>
        <v>0</v>
      </c>
      <c r="AL397" s="2">
        <f>AJ397-AI397</f>
        <v>-0.40225997418028664</v>
      </c>
      <c r="AM397">
        <f>IF(AK397=AE397, 1, 0)</f>
        <v>0</v>
      </c>
    </row>
    <row r="398" spans="1:39" hidden="1" x14ac:dyDescent="0.45">
      <c r="A398" t="s">
        <v>499</v>
      </c>
      <c r="B398">
        <v>2012</v>
      </c>
      <c r="C398" t="s">
        <v>108</v>
      </c>
      <c r="D398" t="str">
        <f>VLOOKUP(C398, ids!$A$2:$B$37,2,FALSE)</f>
        <v>Washigngton Redskins</v>
      </c>
      <c r="E398">
        <f>VLOOKUP('full data'!$A398, Sheet11!$A$2:$AF$799, MATCH('full data'!E$1, Sheet11!$A$1:$AF$1, 0), FALSE)</f>
        <v>16</v>
      </c>
      <c r="F398">
        <f>VLOOKUP('full data'!$A398, Sheet11!$A$2:$AF$799, MATCH('full data'!F$1, Sheet11!$A$1:$AF$1, 0), FALSE)</f>
        <v>5.9804118025285229</v>
      </c>
      <c r="G398">
        <f>VLOOKUP('full data'!$A398, Sheet11!$A$2:$AF$799, MATCH('full data'!G$1, Sheet11!$A$1:$AF$1, 0), FALSE)</f>
        <v>2.3525594201436442</v>
      </c>
      <c r="H398">
        <f>VLOOKUP('full data'!$A398, Sheet11!$A$2:$AF$799, MATCH('full data'!H$1, Sheet11!$A$1:$AF$1, 0), FALSE)</f>
        <v>9.4379081487361933</v>
      </c>
      <c r="I398">
        <f>VLOOKUP('full data'!$A398, Sheet11!$A$2:$AF$799, MATCH('full data'!I$1, Sheet11!$A$1:$AF$1, 0), FALSE)</f>
        <v>60.625</v>
      </c>
      <c r="J398">
        <f>VLOOKUP('full data'!$A398, Sheet11!$A$2:$AF$799, MATCH('full data'!J$1, Sheet11!$A$1:$AF$1, 0), FALSE)</f>
        <v>0.8</v>
      </c>
      <c r="K398">
        <f>VLOOKUP('full data'!$A398, Sheet11!$A$2:$AF$799, MATCH('full data'!K$1, Sheet11!$A$1:$AF$1, 0), FALSE)</f>
        <v>-15.25</v>
      </c>
      <c r="L398">
        <f>VLOOKUP('full data'!$A398, Sheet11!$A$2:$AF$799, MATCH('full data'!L$1, Sheet11!$A$1:$AF$1, 0), FALSE)</f>
        <v>0.5</v>
      </c>
      <c r="M398">
        <f>VLOOKUP('full data'!$A398, Sheet11!$A$2:$AF$799, MATCH('full data'!M$1, Sheet11!$A$1:$AF$1, 0), FALSE)</f>
        <v>0.5625</v>
      </c>
      <c r="N398">
        <f>VLOOKUP('full data'!$A398, Sheet11!$A$2:$AF$799, MATCH('full data'!N$1, Sheet11!$A$1:$AF$1, 0), FALSE)</f>
        <v>1.3125</v>
      </c>
      <c r="O398">
        <f>VLOOKUP('full data'!$A398, Sheet11!$A$2:$AF$799, MATCH('full data'!O$1, Sheet11!$A$1:$AF$1, 0), FALSE)</f>
        <v>12.625</v>
      </c>
      <c r="P398">
        <f>VLOOKUP('full data'!$A398, Sheet11!$A$2:$AF$799, MATCH('full data'!P$1, Sheet11!$A$1:$AF$1, 0), FALSE)</f>
        <v>0.8125</v>
      </c>
      <c r="Q398">
        <f>VLOOKUP('full data'!$A398, Sheet11!$A$2:$AF$799, MATCH('full data'!Q$1, Sheet11!$A$1:$AF$1, 0), FALSE)</f>
        <v>1.875</v>
      </c>
      <c r="R398">
        <f>VLOOKUP('full data'!$A398, Sheet11!$A$2:$AF$799, MATCH('full data'!R$1, Sheet11!$A$1:$AF$1, 0), FALSE)</f>
        <v>10</v>
      </c>
      <c r="S398">
        <f>VLOOKUP('full data'!$A398, Sheet11!$A$2:$AF$799, MATCH('full data'!S$1, Sheet11!$A$1:$AF$1, 0), FALSE)</f>
        <v>6</v>
      </c>
      <c r="T398">
        <f>VLOOKUP('full data'!$A398, Sheet11!$A$2:$AF$799, MATCH('full data'!T$1, Sheet11!$A$1:$AF$1, 0), FALSE)</f>
        <v>0</v>
      </c>
      <c r="U398">
        <f>VLOOKUP('full data'!$A398, Sheet11!$A$2:$AF$799, MATCH('full data'!U$1, Sheet11!$A$1:$AF$1, 0), FALSE)</f>
        <v>0.625</v>
      </c>
      <c r="V398">
        <f>VLOOKUP('full data'!$A398, Sheet11!$A$2:$AF$799, MATCH('full data'!V$1, Sheet11!$A$1:$AF$1, 0), FALSE)</f>
        <v>0.45</v>
      </c>
      <c r="W398">
        <f>VLOOKUP('full data'!$A398, Sheet11!$A$2:$AF$799, MATCH('full data'!W$1, Sheet11!$A$1:$AF$1, 0), FALSE)</f>
        <v>0.494140625</v>
      </c>
      <c r="X398" t="str">
        <f>VLOOKUP('full data'!$A398, Sheet11!$A$2:$AF$799, MATCH('full data'!X$1, Sheet11!$A$1:$AF$1, 0), FALSE)</f>
        <v>4</v>
      </c>
      <c r="Y398">
        <f>VLOOKUP('full data'!$A398, Sheet11!$A$2:$AF$799, MATCH('full data'!Y$1, Sheet11!$A$1:$AF$1, 0), FALSE)</f>
        <v>1</v>
      </c>
      <c r="Z398" t="str">
        <f>VLOOKUP('full data'!$A398, Sheet11!$A$2:$AF$799, MATCH('full data'!Z$1, Sheet11!$A$1:$AF$1, 0), FALSE)</f>
        <v>NFC East</v>
      </c>
      <c r="AA398" t="s">
        <v>892</v>
      </c>
      <c r="AB398">
        <f>VLOOKUP('full data'!$A398, Sheet11!$A$2:$AF$799, MATCH('full data'!AB$1, Sheet11!$A$1:$AF$1, 0), FALSE)</f>
        <v>0.20370370370370369</v>
      </c>
      <c r="AC398">
        <f>VLOOKUP('full data'!$A398, Sheet11!$A$2:$AF$799, MATCH('full data'!AC$1, Sheet11!$A$1:$AF$1, 0), FALSE)</f>
        <v>0.22413793103448279</v>
      </c>
      <c r="AD398" t="str">
        <f>VLOOKUP('full data'!$A398, Sheet11!$A$2:$AF$799, MATCH('full data'!AD$1, Sheet11!$A$1:$AF$1, 0), FALSE)</f>
        <v>0</v>
      </c>
      <c r="AE398" t="str">
        <f>VLOOKUP('full data'!$A398, Sheet11!$A$2:$AF$799, MATCH('full data'!AE$1, Sheet11!$A$1:$AF$1, 0), FALSE)</f>
        <v>0</v>
      </c>
      <c r="AF398">
        <f>VLOOKUP('full data'!$A398, Sheet11!$A$2:$AF$799, MATCH('full data'!AF$1, Sheet11!$A$1:$AF$1, 0), FALSE)</f>
        <v>0.3125</v>
      </c>
      <c r="AG398">
        <f>VLOOKUP('full data'!$A398, Sheet11!$A$2:$AF$799, MATCH('full data'!AG$1, Sheet11!$A$1:$AF$1, 0), FALSE)</f>
        <v>0.5</v>
      </c>
      <c r="AH398" s="3">
        <f>VLOOKUP('full data'!$A398, Sheet11!$A$2:$AF$799, MATCH('full data'!AH$1, Sheet11!$A$1:$AF$1, 0), FALSE)</f>
        <v>3.6108822336301527E-2</v>
      </c>
      <c r="AI398" s="2">
        <f t="shared" si="6"/>
        <v>0.2120662341197419</v>
      </c>
      <c r="AJ398" s="2">
        <f>AH398/SUMIFS($AH$2:$AH$799, $B$2:$B$799, B398)</f>
        <v>2.022661522557237E-2</v>
      </c>
      <c r="AK398">
        <f>IF(AJ398=_xlfn.MAXIFS($AJ$2:$AJ$799, $B$2:$B$799, B398, $AA$2:$AA$799, AA398), 1, 0)</f>
        <v>0</v>
      </c>
      <c r="AL398" s="2">
        <f>AJ398-AI398</f>
        <v>-0.19183961889416953</v>
      </c>
      <c r="AM398">
        <f>IF(AK398=AE398, 1, 0)</f>
        <v>0</v>
      </c>
    </row>
    <row r="399" spans="1:39" hidden="1" x14ac:dyDescent="0.45">
      <c r="A399" t="s">
        <v>476</v>
      </c>
      <c r="B399">
        <v>2012</v>
      </c>
      <c r="C399" t="s">
        <v>57</v>
      </c>
      <c r="D399" t="str">
        <f>VLOOKUP(C399, ids!$A$2:$B$37,2,FALSE)</f>
        <v>Dallas Cowboys</v>
      </c>
      <c r="E399">
        <f>VLOOKUP('full data'!$A399, Sheet11!$A$2:$AF$799, MATCH('full data'!E$1, Sheet11!$A$1:$AF$1, 0), FALSE)</f>
        <v>16</v>
      </c>
      <c r="F399">
        <f>VLOOKUP('full data'!$A399, Sheet11!$A$2:$AF$799, MATCH('full data'!F$1, Sheet11!$A$1:$AF$1, 0), FALSE)</f>
        <v>5.7043241089981738</v>
      </c>
      <c r="G399">
        <f>VLOOKUP('full data'!$A399, Sheet11!$A$2:$AF$799, MATCH('full data'!G$1, Sheet11!$A$1:$AF$1, 0), FALSE)</f>
        <v>-2.1983404648395619</v>
      </c>
      <c r="H399">
        <f>VLOOKUP('full data'!$A399, Sheet11!$A$2:$AF$799, MATCH('full data'!H$1, Sheet11!$A$1:$AF$1, 0), FALSE)</f>
        <v>9.1944885423080667</v>
      </c>
      <c r="I399">
        <f>VLOOKUP('full data'!$A399, Sheet11!$A$2:$AF$799, MATCH('full data'!I$1, Sheet11!$A$1:$AF$1, 0), FALSE)</f>
        <v>53.3125</v>
      </c>
      <c r="J399">
        <f>VLOOKUP('full data'!$A399, Sheet11!$A$2:$AF$799, MATCH('full data'!J$1, Sheet11!$A$1:$AF$1, 0), FALSE)</f>
        <v>0.93548387096774188</v>
      </c>
      <c r="K399">
        <f>VLOOKUP('full data'!$A399, Sheet11!$A$2:$AF$799, MATCH('full data'!K$1, Sheet11!$A$1:$AF$1, 0), FALSE)</f>
        <v>-16.4375</v>
      </c>
      <c r="L399">
        <f>VLOOKUP('full data'!$A399, Sheet11!$A$2:$AF$799, MATCH('full data'!L$1, Sheet11!$A$1:$AF$1, 0), FALSE)</f>
        <v>1.1875</v>
      </c>
      <c r="M399">
        <f>VLOOKUP('full data'!$A399, Sheet11!$A$2:$AF$799, MATCH('full data'!M$1, Sheet11!$A$1:$AF$1, 0), FALSE)</f>
        <v>0.5625</v>
      </c>
      <c r="N399">
        <f>VLOOKUP('full data'!$A399, Sheet11!$A$2:$AF$799, MATCH('full data'!N$1, Sheet11!$A$1:$AF$1, 0), FALSE)</f>
        <v>0.4375</v>
      </c>
      <c r="O399">
        <f>VLOOKUP('full data'!$A399, Sheet11!$A$2:$AF$799, MATCH('full data'!O$1, Sheet11!$A$1:$AF$1, 0), FALSE)</f>
        <v>13.1875</v>
      </c>
      <c r="P399">
        <f>VLOOKUP('full data'!$A399, Sheet11!$A$2:$AF$799, MATCH('full data'!P$1, Sheet11!$A$1:$AF$1, 0), FALSE)</f>
        <v>1.5625</v>
      </c>
      <c r="Q399">
        <f>VLOOKUP('full data'!$A399, Sheet11!$A$2:$AF$799, MATCH('full data'!Q$1, Sheet11!$A$1:$AF$1, 0), FALSE)</f>
        <v>1</v>
      </c>
      <c r="R399">
        <f>VLOOKUP('full data'!$A399, Sheet11!$A$2:$AF$799, MATCH('full data'!R$1, Sheet11!$A$1:$AF$1, 0), FALSE)</f>
        <v>8</v>
      </c>
      <c r="S399">
        <f>VLOOKUP('full data'!$A399, Sheet11!$A$2:$AF$799, MATCH('full data'!S$1, Sheet11!$A$1:$AF$1, 0), FALSE)</f>
        <v>8</v>
      </c>
      <c r="T399">
        <f>VLOOKUP('full data'!$A399, Sheet11!$A$2:$AF$799, MATCH('full data'!T$1, Sheet11!$A$1:$AF$1, 0), FALSE)</f>
        <v>0</v>
      </c>
      <c r="U399">
        <f>VLOOKUP('full data'!$A399, Sheet11!$A$2:$AF$799, MATCH('full data'!U$1, Sheet11!$A$1:$AF$1, 0), FALSE)</f>
        <v>0.5</v>
      </c>
      <c r="V399">
        <f>VLOOKUP('full data'!$A399, Sheet11!$A$2:$AF$799, MATCH('full data'!V$1, Sheet11!$A$1:$AF$1, 0), FALSE)</f>
        <v>0.421875</v>
      </c>
      <c r="W399">
        <f>VLOOKUP('full data'!$A399, Sheet11!$A$2:$AF$799, MATCH('full data'!W$1, Sheet11!$A$1:$AF$1, 0), FALSE)</f>
        <v>0.5234375</v>
      </c>
      <c r="X399" t="str">
        <f>VLOOKUP('full data'!$A399, Sheet11!$A$2:$AF$799, MATCH('full data'!X$1, Sheet11!$A$1:$AF$1, 0), FALSE)</f>
        <v>0</v>
      </c>
      <c r="Y399">
        <f>VLOOKUP('full data'!$A399, Sheet11!$A$2:$AF$799, MATCH('full data'!Y$1, Sheet11!$A$1:$AF$1, 0), FALSE)</f>
        <v>3</v>
      </c>
      <c r="Z399" t="str">
        <f>VLOOKUP('full data'!$A399, Sheet11!$A$2:$AF$799, MATCH('full data'!Z$1, Sheet11!$A$1:$AF$1, 0), FALSE)</f>
        <v>NFC East</v>
      </c>
      <c r="AA399" t="s">
        <v>892</v>
      </c>
      <c r="AB399">
        <f>VLOOKUP('full data'!$A399, Sheet11!$A$2:$AF$799, MATCH('full data'!AB$1, Sheet11!$A$1:$AF$1, 0), FALSE)</f>
        <v>0.25</v>
      </c>
      <c r="AC399">
        <f>VLOOKUP('full data'!$A399, Sheet11!$A$2:$AF$799, MATCH('full data'!AC$1, Sheet11!$A$1:$AF$1, 0), FALSE)</f>
        <v>0.19354838709677419</v>
      </c>
      <c r="AD399" t="str">
        <f>VLOOKUP('full data'!$A399, Sheet11!$A$2:$AF$799, MATCH('full data'!AD$1, Sheet11!$A$1:$AF$1, 0), FALSE)</f>
        <v>0</v>
      </c>
      <c r="AE399" t="str">
        <f>VLOOKUP('full data'!$A399, Sheet11!$A$2:$AF$799, MATCH('full data'!AE$1, Sheet11!$A$1:$AF$1, 0), FALSE)</f>
        <v>0</v>
      </c>
      <c r="AF399">
        <f>VLOOKUP('full data'!$A399, Sheet11!$A$2:$AF$799, MATCH('full data'!AF$1, Sheet11!$A$1:$AF$1, 0), FALSE)</f>
        <v>0.375</v>
      </c>
      <c r="AG399">
        <f>VLOOKUP('full data'!$A399, Sheet11!$A$2:$AF$799, MATCH('full data'!AG$1, Sheet11!$A$1:$AF$1, 0), FALSE)</f>
        <v>0.5</v>
      </c>
      <c r="AH399" s="3">
        <f>VLOOKUP('full data'!$A399, Sheet11!$A$2:$AF$799, MATCH('full data'!AH$1, Sheet11!$A$1:$AF$1, 0), FALSE)</f>
        <v>1.0705522119529911E-2</v>
      </c>
      <c r="AI399" s="2">
        <f t="shared" si="6"/>
        <v>0.2120662341197419</v>
      </c>
      <c r="AJ399" s="2">
        <f>AH399/SUMIFS($AH$2:$AH$799, $B$2:$B$799, B399)</f>
        <v>5.9967748237220522E-3</v>
      </c>
      <c r="AK399">
        <f>IF(AJ399=_xlfn.MAXIFS($AJ$2:$AJ$799, $B$2:$B$799, B399, $AA$2:$AA$799, AA399), 1, 0)</f>
        <v>0</v>
      </c>
      <c r="AL399" s="2">
        <f>AJ399-AI399</f>
        <v>-0.20606945929601986</v>
      </c>
      <c r="AM399">
        <f>IF(AK399=AE399, 1, 0)</f>
        <v>0</v>
      </c>
    </row>
    <row r="400" spans="1:39" hidden="1" x14ac:dyDescent="0.45">
      <c r="A400" t="s">
        <v>472</v>
      </c>
      <c r="B400">
        <v>2012</v>
      </c>
      <c r="C400" t="s">
        <v>48</v>
      </c>
      <c r="D400" t="str">
        <f>VLOOKUP(C400, ids!$A$2:$B$37,2,FALSE)</f>
        <v>Carolina Panthers</v>
      </c>
      <c r="E400">
        <f>VLOOKUP('full data'!$A400, Sheet11!$A$2:$AF$799, MATCH('full data'!E$1, Sheet11!$A$1:$AF$1, 0), FALSE)</f>
        <v>16</v>
      </c>
      <c r="F400">
        <f>VLOOKUP('full data'!$A400, Sheet11!$A$2:$AF$799, MATCH('full data'!F$1, Sheet11!$A$1:$AF$1, 0), FALSE)</f>
        <v>3.456669696910927</v>
      </c>
      <c r="G400">
        <f>VLOOKUP('full data'!$A400, Sheet11!$A$2:$AF$799, MATCH('full data'!G$1, Sheet11!$A$1:$AF$1, 0), FALSE)</f>
        <v>9.8474066503654811E-2</v>
      </c>
      <c r="H400">
        <f>VLOOKUP('full data'!$A400, Sheet11!$A$2:$AF$799, MATCH('full data'!H$1, Sheet11!$A$1:$AF$1, 0), FALSE)</f>
        <v>6.4635005846964679</v>
      </c>
      <c r="I400">
        <f>VLOOKUP('full data'!$A400, Sheet11!$A$2:$AF$799, MATCH('full data'!I$1, Sheet11!$A$1:$AF$1, 0), FALSE)</f>
        <v>52.1875</v>
      </c>
      <c r="J400">
        <f>VLOOKUP('full data'!$A400, Sheet11!$A$2:$AF$799, MATCH('full data'!J$1, Sheet11!$A$1:$AF$1, 0), FALSE)</f>
        <v>0.76190476190476186</v>
      </c>
      <c r="K400">
        <f>VLOOKUP('full data'!$A400, Sheet11!$A$2:$AF$799, MATCH('full data'!K$1, Sheet11!$A$1:$AF$1, 0), FALSE)</f>
        <v>-15.25</v>
      </c>
      <c r="L400">
        <f>VLOOKUP('full data'!$A400, Sheet11!$A$2:$AF$799, MATCH('full data'!L$1, Sheet11!$A$1:$AF$1, 0), FALSE)</f>
        <v>0.75</v>
      </c>
      <c r="M400">
        <f>VLOOKUP('full data'!$A400, Sheet11!$A$2:$AF$799, MATCH('full data'!M$1, Sheet11!$A$1:$AF$1, 0), FALSE)</f>
        <v>0.75</v>
      </c>
      <c r="N400">
        <f>VLOOKUP('full data'!$A400, Sheet11!$A$2:$AF$799, MATCH('full data'!N$1, Sheet11!$A$1:$AF$1, 0), FALSE)</f>
        <v>0.6875</v>
      </c>
      <c r="O400">
        <f>VLOOKUP('full data'!$A400, Sheet11!$A$2:$AF$799, MATCH('full data'!O$1, Sheet11!$A$1:$AF$1, 0), FALSE)</f>
        <v>17.75</v>
      </c>
      <c r="P400">
        <f>VLOOKUP('full data'!$A400, Sheet11!$A$2:$AF$799, MATCH('full data'!P$1, Sheet11!$A$1:$AF$1, 0), FALSE)</f>
        <v>1.0625</v>
      </c>
      <c r="Q400">
        <f>VLOOKUP('full data'!$A400, Sheet11!$A$2:$AF$799, MATCH('full data'!Q$1, Sheet11!$A$1:$AF$1, 0), FALSE)</f>
        <v>1.4375</v>
      </c>
      <c r="R400">
        <f>VLOOKUP('full data'!$A400, Sheet11!$A$2:$AF$799, MATCH('full data'!R$1, Sheet11!$A$1:$AF$1, 0), FALSE)</f>
        <v>7</v>
      </c>
      <c r="S400">
        <f>VLOOKUP('full data'!$A400, Sheet11!$A$2:$AF$799, MATCH('full data'!S$1, Sheet11!$A$1:$AF$1, 0), FALSE)</f>
        <v>9</v>
      </c>
      <c r="T400">
        <f>VLOOKUP('full data'!$A400, Sheet11!$A$2:$AF$799, MATCH('full data'!T$1, Sheet11!$A$1:$AF$1, 0), FALSE)</f>
        <v>0</v>
      </c>
      <c r="U400">
        <f>VLOOKUP('full data'!$A400, Sheet11!$A$2:$AF$799, MATCH('full data'!U$1, Sheet11!$A$1:$AF$1, 0), FALSE)</f>
        <v>0.4375</v>
      </c>
      <c r="V400">
        <f>VLOOKUP('full data'!$A400, Sheet11!$A$2:$AF$799, MATCH('full data'!V$1, Sheet11!$A$1:$AF$1, 0), FALSE)</f>
        <v>0.4642857142857143</v>
      </c>
      <c r="W400">
        <f>VLOOKUP('full data'!$A400, Sheet11!$A$2:$AF$799, MATCH('full data'!W$1, Sheet11!$A$1:$AF$1, 0), FALSE)</f>
        <v>0.515625</v>
      </c>
      <c r="X400" t="str">
        <f>VLOOKUP('full data'!$A400, Sheet11!$A$2:$AF$799, MATCH('full data'!X$1, Sheet11!$A$1:$AF$1, 0), FALSE)</f>
        <v>0</v>
      </c>
      <c r="Y400">
        <f>VLOOKUP('full data'!$A400, Sheet11!$A$2:$AF$799, MATCH('full data'!Y$1, Sheet11!$A$1:$AF$1, 0), FALSE)</f>
        <v>2</v>
      </c>
      <c r="Z400" t="str">
        <f>VLOOKUP('full data'!$A400, Sheet11!$A$2:$AF$799, MATCH('full data'!Z$1, Sheet11!$A$1:$AF$1, 0), FALSE)</f>
        <v>NFC South</v>
      </c>
      <c r="AA400" t="s">
        <v>892</v>
      </c>
      <c r="AB400">
        <f>VLOOKUP('full data'!$A400, Sheet11!$A$2:$AF$799, MATCH('full data'!AB$1, Sheet11!$A$1:$AF$1, 0), FALSE)</f>
        <v>0.3235294117647059</v>
      </c>
      <c r="AC400">
        <f>VLOOKUP('full data'!$A400, Sheet11!$A$2:$AF$799, MATCH('full data'!AC$1, Sheet11!$A$1:$AF$1, 0), FALSE)</f>
        <v>0.1333333333333333</v>
      </c>
      <c r="AD400" t="str">
        <f>VLOOKUP('full data'!$A400, Sheet11!$A$2:$AF$799, MATCH('full data'!AD$1, Sheet11!$A$1:$AF$1, 0), FALSE)</f>
        <v>0</v>
      </c>
      <c r="AE400" t="str">
        <f>VLOOKUP('full data'!$A400, Sheet11!$A$2:$AF$799, MATCH('full data'!AE$1, Sheet11!$A$1:$AF$1, 0), FALSE)</f>
        <v>0</v>
      </c>
      <c r="AF400">
        <f>VLOOKUP('full data'!$A400, Sheet11!$A$2:$AF$799, MATCH('full data'!AF$1, Sheet11!$A$1:$AF$1, 0), FALSE)</f>
        <v>0.3125</v>
      </c>
      <c r="AG400">
        <f>VLOOKUP('full data'!$A400, Sheet11!$A$2:$AF$799, MATCH('full data'!AG$1, Sheet11!$A$1:$AF$1, 0), FALSE)</f>
        <v>0.5</v>
      </c>
      <c r="AH400" s="3">
        <f>VLOOKUP('full data'!$A400, Sheet11!$A$2:$AF$799, MATCH('full data'!AH$1, Sheet11!$A$1:$AF$1, 0), FALSE)</f>
        <v>9.7887933268730153E-3</v>
      </c>
      <c r="AI400" s="2">
        <f t="shared" si="6"/>
        <v>0.2120662341197419</v>
      </c>
      <c r="AJ400" s="2">
        <f>AH400/SUMIFS($AH$2:$AH$799, $B$2:$B$799, B400)</f>
        <v>5.4832626304253665E-3</v>
      </c>
      <c r="AK400">
        <f>IF(AJ400=_xlfn.MAXIFS($AJ$2:$AJ$799, $B$2:$B$799, B400, $AA$2:$AA$799, AA400), 1, 0)</f>
        <v>0</v>
      </c>
      <c r="AL400" s="2">
        <f>AJ400-AI400</f>
        <v>-0.20658297148931654</v>
      </c>
      <c r="AM400">
        <f>IF(AK400=AE400, 1, 0)</f>
        <v>0</v>
      </c>
    </row>
    <row r="401" spans="1:39" hidden="1" x14ac:dyDescent="0.45">
      <c r="A401" t="s">
        <v>491</v>
      </c>
      <c r="B401">
        <v>2012</v>
      </c>
      <c r="C401" t="s">
        <v>86</v>
      </c>
      <c r="D401" t="str">
        <f>VLOOKUP(C401, ids!$A$2:$B$37,2,FALSE)</f>
        <v>New York Giants</v>
      </c>
      <c r="E401">
        <f>VLOOKUP('full data'!$A401, Sheet11!$A$2:$AF$799, MATCH('full data'!E$1, Sheet11!$A$1:$AF$1, 0), FALSE)</f>
        <v>16</v>
      </c>
      <c r="F401">
        <f>VLOOKUP('full data'!$A401, Sheet11!$A$2:$AF$799, MATCH('full data'!F$1, Sheet11!$A$1:$AF$1, 0), FALSE)</f>
        <v>3.537652140796363</v>
      </c>
      <c r="G401">
        <f>VLOOKUP('full data'!$A401, Sheet11!$A$2:$AF$799, MATCH('full data'!G$1, Sheet11!$A$1:$AF$1, 0), FALSE)</f>
        <v>-7.5711182697814877E-2</v>
      </c>
      <c r="H401">
        <f>VLOOKUP('full data'!$A401, Sheet11!$A$2:$AF$799, MATCH('full data'!H$1, Sheet11!$A$1:$AF$1, 0), FALSE)</f>
        <v>5.8906036492883329</v>
      </c>
      <c r="I401">
        <f>VLOOKUP('full data'!$A401, Sheet11!$A$2:$AF$799, MATCH('full data'!I$1, Sheet11!$A$1:$AF$1, 0), FALSE)</f>
        <v>36.125</v>
      </c>
      <c r="J401">
        <f>VLOOKUP('full data'!$A401, Sheet11!$A$2:$AF$799, MATCH('full data'!J$1, Sheet11!$A$1:$AF$1, 0), FALSE)</f>
        <v>0.84615384615384615</v>
      </c>
      <c r="K401">
        <f>VLOOKUP('full data'!$A401, Sheet11!$A$2:$AF$799, MATCH('full data'!K$1, Sheet11!$A$1:$AF$1, 0), FALSE)</f>
        <v>-8.875</v>
      </c>
      <c r="L401">
        <f>VLOOKUP('full data'!$A401, Sheet11!$A$2:$AF$799, MATCH('full data'!L$1, Sheet11!$A$1:$AF$1, 0), FALSE)</f>
        <v>0.9375</v>
      </c>
      <c r="M401">
        <f>VLOOKUP('full data'!$A401, Sheet11!$A$2:$AF$799, MATCH('full data'!M$1, Sheet11!$A$1:$AF$1, 0), FALSE)</f>
        <v>0.875</v>
      </c>
      <c r="N401">
        <f>VLOOKUP('full data'!$A401, Sheet11!$A$2:$AF$799, MATCH('full data'!N$1, Sheet11!$A$1:$AF$1, 0), FALSE)</f>
        <v>1.3125</v>
      </c>
      <c r="O401">
        <f>VLOOKUP('full data'!$A401, Sheet11!$A$2:$AF$799, MATCH('full data'!O$1, Sheet11!$A$1:$AF$1, 0), FALSE)</f>
        <v>14.4375</v>
      </c>
      <c r="P401">
        <f>VLOOKUP('full data'!$A401, Sheet11!$A$2:$AF$799, MATCH('full data'!P$1, Sheet11!$A$1:$AF$1, 0), FALSE)</f>
        <v>1.3125</v>
      </c>
      <c r="Q401">
        <f>VLOOKUP('full data'!$A401, Sheet11!$A$2:$AF$799, MATCH('full data'!Q$1, Sheet11!$A$1:$AF$1, 0), FALSE)</f>
        <v>2.1875</v>
      </c>
      <c r="R401">
        <f>VLOOKUP('full data'!$A401, Sheet11!$A$2:$AF$799, MATCH('full data'!R$1, Sheet11!$A$1:$AF$1, 0), FALSE)</f>
        <v>9</v>
      </c>
      <c r="S401">
        <f>VLOOKUP('full data'!$A401, Sheet11!$A$2:$AF$799, MATCH('full data'!S$1, Sheet11!$A$1:$AF$1, 0), FALSE)</f>
        <v>7</v>
      </c>
      <c r="T401">
        <f>VLOOKUP('full data'!$A401, Sheet11!$A$2:$AF$799, MATCH('full data'!T$1, Sheet11!$A$1:$AF$1, 0), FALSE)</f>
        <v>0</v>
      </c>
      <c r="U401">
        <f>VLOOKUP('full data'!$A401, Sheet11!$A$2:$AF$799, MATCH('full data'!U$1, Sheet11!$A$1:$AF$1, 0), FALSE)</f>
        <v>0.5625</v>
      </c>
      <c r="V401">
        <f>VLOOKUP('full data'!$A401, Sheet11!$A$2:$AF$799, MATCH('full data'!V$1, Sheet11!$A$1:$AF$1, 0), FALSE)</f>
        <v>0.48958333333333331</v>
      </c>
      <c r="W401">
        <f>VLOOKUP('full data'!$A401, Sheet11!$A$2:$AF$799, MATCH('full data'!W$1, Sheet11!$A$1:$AF$1, 0), FALSE)</f>
        <v>0.521484375</v>
      </c>
      <c r="X401" t="str">
        <f>VLOOKUP('full data'!$A401, Sheet11!$A$2:$AF$799, MATCH('full data'!X$1, Sheet11!$A$1:$AF$1, 0), FALSE)</f>
        <v>0</v>
      </c>
      <c r="Y401">
        <f>VLOOKUP('full data'!$A401, Sheet11!$A$2:$AF$799, MATCH('full data'!Y$1, Sheet11!$A$1:$AF$1, 0), FALSE)</f>
        <v>2</v>
      </c>
      <c r="Z401" t="str">
        <f>VLOOKUP('full data'!$A401, Sheet11!$A$2:$AF$799, MATCH('full data'!Z$1, Sheet11!$A$1:$AF$1, 0), FALSE)</f>
        <v>NFC East</v>
      </c>
      <c r="AA401" t="s">
        <v>892</v>
      </c>
      <c r="AB401">
        <f>VLOOKUP('full data'!$A401, Sheet11!$A$2:$AF$799, MATCH('full data'!AB$1, Sheet11!$A$1:$AF$1, 0), FALSE)</f>
        <v>0.1730769230769231</v>
      </c>
      <c r="AC401">
        <f>VLOOKUP('full data'!$A401, Sheet11!$A$2:$AF$799, MATCH('full data'!AC$1, Sheet11!$A$1:$AF$1, 0), FALSE)</f>
        <v>0.2857142857142857</v>
      </c>
      <c r="AD401" t="str">
        <f>VLOOKUP('full data'!$A401, Sheet11!$A$2:$AF$799, MATCH('full data'!AD$1, Sheet11!$A$1:$AF$1, 0), FALSE)</f>
        <v>0</v>
      </c>
      <c r="AE401" t="str">
        <f>VLOOKUP('full data'!$A401, Sheet11!$A$2:$AF$799, MATCH('full data'!AE$1, Sheet11!$A$1:$AF$1, 0), FALSE)</f>
        <v>0</v>
      </c>
      <c r="AF401">
        <f>VLOOKUP('full data'!$A401, Sheet11!$A$2:$AF$799, MATCH('full data'!AF$1, Sheet11!$A$1:$AF$1, 0), FALSE)</f>
        <v>0.375</v>
      </c>
      <c r="AG401">
        <f>VLOOKUP('full data'!$A401, Sheet11!$A$2:$AF$799, MATCH('full data'!AG$1, Sheet11!$A$1:$AF$1, 0), FALSE)</f>
        <v>0.5</v>
      </c>
      <c r="AH401" s="3">
        <f>VLOOKUP('full data'!$A401, Sheet11!$A$2:$AF$799, MATCH('full data'!AH$1, Sheet11!$A$1:$AF$1, 0), FALSE)</f>
        <v>9.1310894702439759E-3</v>
      </c>
      <c r="AI401" s="2">
        <f t="shared" si="6"/>
        <v>0.2120662341197419</v>
      </c>
      <c r="AJ401" s="2">
        <f>AH401/SUMIFS($AH$2:$AH$799, $B$2:$B$799, B401)</f>
        <v>5.114845108621105E-3</v>
      </c>
      <c r="AK401">
        <f>IF(AJ401=_xlfn.MAXIFS($AJ$2:$AJ$799, $B$2:$B$799, B401, $AA$2:$AA$799, AA401), 1, 0)</f>
        <v>0</v>
      </c>
      <c r="AL401" s="2">
        <f>AJ401-AI401</f>
        <v>-0.20695138901112081</v>
      </c>
      <c r="AM401">
        <f>IF(AK401=AE401, 1, 0)</f>
        <v>0</v>
      </c>
    </row>
    <row r="402" spans="1:39" hidden="1" x14ac:dyDescent="0.45">
      <c r="A402" t="s">
        <v>494</v>
      </c>
      <c r="B402">
        <v>2012</v>
      </c>
      <c r="C402" t="s">
        <v>94</v>
      </c>
      <c r="D402" t="str">
        <f>VLOOKUP(C402, ids!$A$2:$B$37,2,FALSE)</f>
        <v>Pittsburgh Steelers</v>
      </c>
      <c r="E402">
        <f>VLOOKUP('full data'!$A402, Sheet11!$A$2:$AF$799, MATCH('full data'!E$1, Sheet11!$A$1:$AF$1, 0), FALSE)</f>
        <v>16</v>
      </c>
      <c r="F402">
        <f>VLOOKUP('full data'!$A402, Sheet11!$A$2:$AF$799, MATCH('full data'!F$1, Sheet11!$A$1:$AF$1, 0), FALSE)</f>
        <v>3.5831473443330499</v>
      </c>
      <c r="G402">
        <f>VLOOKUP('full data'!$A402, Sheet11!$A$2:$AF$799, MATCH('full data'!G$1, Sheet11!$A$1:$AF$1, 0), FALSE)</f>
        <v>-3.5535827498593182</v>
      </c>
      <c r="H402">
        <f>VLOOKUP('full data'!$A402, Sheet11!$A$2:$AF$799, MATCH('full data'!H$1, Sheet11!$A$1:$AF$1, 0), FALSE)</f>
        <v>7.0872184675333907</v>
      </c>
      <c r="I402">
        <f>VLOOKUP('full data'!$A402, Sheet11!$A$2:$AF$799, MATCH('full data'!I$1, Sheet11!$A$1:$AF$1, 0), FALSE)</f>
        <v>58.625</v>
      </c>
      <c r="J402">
        <f>VLOOKUP('full data'!$A402, Sheet11!$A$2:$AF$799, MATCH('full data'!J$1, Sheet11!$A$1:$AF$1, 0), FALSE)</f>
        <v>0.90322580645161288</v>
      </c>
      <c r="K402">
        <f>VLOOKUP('full data'!$A402, Sheet11!$A$2:$AF$799, MATCH('full data'!K$1, Sheet11!$A$1:$AF$1, 0), FALSE)</f>
        <v>-14.0625</v>
      </c>
      <c r="L402">
        <f>VLOOKUP('full data'!$A402, Sheet11!$A$2:$AF$799, MATCH('full data'!L$1, Sheet11!$A$1:$AF$1, 0), FALSE)</f>
        <v>0.875</v>
      </c>
      <c r="M402">
        <f>VLOOKUP('full data'!$A402, Sheet11!$A$2:$AF$799, MATCH('full data'!M$1, Sheet11!$A$1:$AF$1, 0), FALSE)</f>
        <v>0.625</v>
      </c>
      <c r="N402">
        <f>VLOOKUP('full data'!$A402, Sheet11!$A$2:$AF$799, MATCH('full data'!N$1, Sheet11!$A$1:$AF$1, 0), FALSE)</f>
        <v>0.625</v>
      </c>
      <c r="O402">
        <f>VLOOKUP('full data'!$A402, Sheet11!$A$2:$AF$799, MATCH('full data'!O$1, Sheet11!$A$1:$AF$1, 0), FALSE)</f>
        <v>12.25</v>
      </c>
      <c r="P402">
        <f>VLOOKUP('full data'!$A402, Sheet11!$A$2:$AF$799, MATCH('full data'!P$1, Sheet11!$A$1:$AF$1, 0), FALSE)</f>
        <v>1.375</v>
      </c>
      <c r="Q402">
        <f>VLOOKUP('full data'!$A402, Sheet11!$A$2:$AF$799, MATCH('full data'!Q$1, Sheet11!$A$1:$AF$1, 0), FALSE)</f>
        <v>1.25</v>
      </c>
      <c r="R402">
        <f>VLOOKUP('full data'!$A402, Sheet11!$A$2:$AF$799, MATCH('full data'!R$1, Sheet11!$A$1:$AF$1, 0), FALSE)</f>
        <v>8</v>
      </c>
      <c r="S402">
        <f>VLOOKUP('full data'!$A402, Sheet11!$A$2:$AF$799, MATCH('full data'!S$1, Sheet11!$A$1:$AF$1, 0), FALSE)</f>
        <v>8</v>
      </c>
      <c r="T402">
        <f>VLOOKUP('full data'!$A402, Sheet11!$A$2:$AF$799, MATCH('full data'!T$1, Sheet11!$A$1:$AF$1, 0), FALSE)</f>
        <v>0</v>
      </c>
      <c r="U402">
        <f>VLOOKUP('full data'!$A402, Sheet11!$A$2:$AF$799, MATCH('full data'!U$1, Sheet11!$A$1:$AF$1, 0), FALSE)</f>
        <v>0.5</v>
      </c>
      <c r="V402">
        <f>VLOOKUP('full data'!$A402, Sheet11!$A$2:$AF$799, MATCH('full data'!V$1, Sheet11!$A$1:$AF$1, 0), FALSE)</f>
        <v>0.4375</v>
      </c>
      <c r="W402">
        <f>VLOOKUP('full data'!$A402, Sheet11!$A$2:$AF$799, MATCH('full data'!W$1, Sheet11!$A$1:$AF$1, 0), FALSE)</f>
        <v>0.46484375</v>
      </c>
      <c r="X402" t="str">
        <f>VLOOKUP('full data'!$A402, Sheet11!$A$2:$AF$799, MATCH('full data'!X$1, Sheet11!$A$1:$AF$1, 0), FALSE)</f>
        <v>0</v>
      </c>
      <c r="Y402">
        <f>VLOOKUP('full data'!$A402, Sheet11!$A$2:$AF$799, MATCH('full data'!Y$1, Sheet11!$A$1:$AF$1, 0), FALSE)</f>
        <v>3</v>
      </c>
      <c r="Z402" t="str">
        <f>VLOOKUP('full data'!$A402, Sheet11!$A$2:$AF$799, MATCH('full data'!Z$1, Sheet11!$A$1:$AF$1, 0), FALSE)</f>
        <v>AFC North</v>
      </c>
      <c r="AA402" t="s">
        <v>891</v>
      </c>
      <c r="AB402">
        <f>VLOOKUP('full data'!$A402, Sheet11!$A$2:$AF$799, MATCH('full data'!AB$1, Sheet11!$A$1:$AF$1, 0), FALSE)</f>
        <v>0.25</v>
      </c>
      <c r="AC402">
        <f>VLOOKUP('full data'!$A402, Sheet11!$A$2:$AF$799, MATCH('full data'!AC$1, Sheet11!$A$1:$AF$1, 0), FALSE)</f>
        <v>0.1071428571428571</v>
      </c>
      <c r="AD402" t="str">
        <f>VLOOKUP('full data'!$A402, Sheet11!$A$2:$AF$799, MATCH('full data'!AD$1, Sheet11!$A$1:$AF$1, 0), FALSE)</f>
        <v>0</v>
      </c>
      <c r="AE402" t="str">
        <f>VLOOKUP('full data'!$A402, Sheet11!$A$2:$AF$799, MATCH('full data'!AE$1, Sheet11!$A$1:$AF$1, 0), FALSE)</f>
        <v>0</v>
      </c>
      <c r="AF402">
        <f>VLOOKUP('full data'!$A402, Sheet11!$A$2:$AF$799, MATCH('full data'!AF$1, Sheet11!$A$1:$AF$1, 0), FALSE)</f>
        <v>0.5</v>
      </c>
      <c r="AG402">
        <f>VLOOKUP('full data'!$A402, Sheet11!$A$2:$AF$799, MATCH('full data'!AG$1, Sheet11!$A$1:$AF$1, 0), FALSE)</f>
        <v>0.5</v>
      </c>
      <c r="AH402" s="3">
        <f>VLOOKUP('full data'!$A402, Sheet11!$A$2:$AF$799, MATCH('full data'!AH$1, Sheet11!$A$1:$AF$1, 0), FALSE)</f>
        <v>8.439331863313292E-3</v>
      </c>
      <c r="AI402" s="2">
        <f t="shared" si="6"/>
        <v>0.42705338304448731</v>
      </c>
      <c r="AJ402" s="2">
        <f>AH402/SUMIFS($AH$2:$AH$799, $B$2:$B$799, B402)</f>
        <v>4.7273521348975304E-3</v>
      </c>
      <c r="AK402">
        <f>IF(AJ402=_xlfn.MAXIFS($AJ$2:$AJ$799, $B$2:$B$799, B402, $AA$2:$AA$799, AA402), 1, 0)</f>
        <v>0</v>
      </c>
      <c r="AL402" s="2">
        <f>AJ402-AI402</f>
        <v>-0.42232603090958976</v>
      </c>
      <c r="AM402">
        <f>IF(AK402=AE402, 1, 0)</f>
        <v>0</v>
      </c>
    </row>
    <row r="403" spans="1:39" hidden="1" x14ac:dyDescent="0.45">
      <c r="A403" t="s">
        <v>487</v>
      </c>
      <c r="B403">
        <v>2012</v>
      </c>
      <c r="C403" t="s">
        <v>76</v>
      </c>
      <c r="D403" t="str">
        <f>VLOOKUP(C403, ids!$A$2:$B$37,2,FALSE)</f>
        <v>Miami Dolphins</v>
      </c>
      <c r="E403">
        <f>VLOOKUP('full data'!$A403, Sheet11!$A$2:$AF$799, MATCH('full data'!E$1, Sheet11!$A$1:$AF$1, 0), FALSE)</f>
        <v>16</v>
      </c>
      <c r="F403">
        <f>VLOOKUP('full data'!$A403, Sheet11!$A$2:$AF$799, MATCH('full data'!F$1, Sheet11!$A$1:$AF$1, 0), FALSE)</f>
        <v>-1.211613675572484</v>
      </c>
      <c r="G403">
        <f>VLOOKUP('full data'!$A403, Sheet11!$A$2:$AF$799, MATCH('full data'!G$1, Sheet11!$A$1:$AF$1, 0), FALSE)</f>
        <v>-1.980179388705706</v>
      </c>
      <c r="H403">
        <f>VLOOKUP('full data'!$A403, Sheet11!$A$2:$AF$799, MATCH('full data'!H$1, Sheet11!$A$1:$AF$1, 0), FALSE)</f>
        <v>1.7846443160601551</v>
      </c>
      <c r="I403">
        <f>VLOOKUP('full data'!$A403, Sheet11!$A$2:$AF$799, MATCH('full data'!I$1, Sheet11!$A$1:$AF$1, 0), FALSE)</f>
        <v>45.25</v>
      </c>
      <c r="J403">
        <f>VLOOKUP('full data'!$A403, Sheet11!$A$2:$AF$799, MATCH('full data'!J$1, Sheet11!$A$1:$AF$1, 0), FALSE)</f>
        <v>0.76666666666666672</v>
      </c>
      <c r="K403">
        <f>VLOOKUP('full data'!$A403, Sheet11!$A$2:$AF$799, MATCH('full data'!K$1, Sheet11!$A$1:$AF$1, 0), FALSE)</f>
        <v>-15.1875</v>
      </c>
      <c r="L403">
        <f>VLOOKUP('full data'!$A403, Sheet11!$A$2:$AF$799, MATCH('full data'!L$1, Sheet11!$A$1:$AF$1, 0), FALSE)</f>
        <v>0.8125</v>
      </c>
      <c r="M403">
        <f>VLOOKUP('full data'!$A403, Sheet11!$A$2:$AF$799, MATCH('full data'!M$1, Sheet11!$A$1:$AF$1, 0), FALSE)</f>
        <v>0.375</v>
      </c>
      <c r="N403">
        <f>VLOOKUP('full data'!$A403, Sheet11!$A$2:$AF$799, MATCH('full data'!N$1, Sheet11!$A$1:$AF$1, 0), FALSE)</f>
        <v>0.625</v>
      </c>
      <c r="O403">
        <f>VLOOKUP('full data'!$A403, Sheet11!$A$2:$AF$799, MATCH('full data'!O$1, Sheet11!$A$1:$AF$1, 0), FALSE)</f>
        <v>15.125</v>
      </c>
      <c r="P403">
        <f>VLOOKUP('full data'!$A403, Sheet11!$A$2:$AF$799, MATCH('full data'!P$1, Sheet11!$A$1:$AF$1, 0), FALSE)</f>
        <v>1.375</v>
      </c>
      <c r="Q403">
        <f>VLOOKUP('full data'!$A403, Sheet11!$A$2:$AF$799, MATCH('full data'!Q$1, Sheet11!$A$1:$AF$1, 0), FALSE)</f>
        <v>1</v>
      </c>
      <c r="R403">
        <f>VLOOKUP('full data'!$A403, Sheet11!$A$2:$AF$799, MATCH('full data'!R$1, Sheet11!$A$1:$AF$1, 0), FALSE)</f>
        <v>7</v>
      </c>
      <c r="S403">
        <f>VLOOKUP('full data'!$A403, Sheet11!$A$2:$AF$799, MATCH('full data'!S$1, Sheet11!$A$1:$AF$1, 0), FALSE)</f>
        <v>9</v>
      </c>
      <c r="T403">
        <f>VLOOKUP('full data'!$A403, Sheet11!$A$2:$AF$799, MATCH('full data'!T$1, Sheet11!$A$1:$AF$1, 0), FALSE)</f>
        <v>0</v>
      </c>
      <c r="U403">
        <f>VLOOKUP('full data'!$A403, Sheet11!$A$2:$AF$799, MATCH('full data'!U$1, Sheet11!$A$1:$AF$1, 0), FALSE)</f>
        <v>0.4375</v>
      </c>
      <c r="V403">
        <f>VLOOKUP('full data'!$A403, Sheet11!$A$2:$AF$799, MATCH('full data'!V$1, Sheet11!$A$1:$AF$1, 0), FALSE)</f>
        <v>0.41517857142857151</v>
      </c>
      <c r="W403">
        <f>VLOOKUP('full data'!$A403, Sheet11!$A$2:$AF$799, MATCH('full data'!W$1, Sheet11!$A$1:$AF$1, 0), FALSE)</f>
        <v>0.5</v>
      </c>
      <c r="X403" t="str">
        <f>VLOOKUP('full data'!$A403, Sheet11!$A$2:$AF$799, MATCH('full data'!X$1, Sheet11!$A$1:$AF$1, 0), FALSE)</f>
        <v>0</v>
      </c>
      <c r="Y403">
        <f>VLOOKUP('full data'!$A403, Sheet11!$A$2:$AF$799, MATCH('full data'!Y$1, Sheet11!$A$1:$AF$1, 0), FALSE)</f>
        <v>2</v>
      </c>
      <c r="Z403" t="str">
        <f>VLOOKUP('full data'!$A403, Sheet11!$A$2:$AF$799, MATCH('full data'!Z$1, Sheet11!$A$1:$AF$1, 0), FALSE)</f>
        <v>AFC East</v>
      </c>
      <c r="AA403" t="s">
        <v>891</v>
      </c>
      <c r="AB403">
        <f>VLOOKUP('full data'!$A403, Sheet11!$A$2:$AF$799, MATCH('full data'!AB$1, Sheet11!$A$1:$AF$1, 0), FALSE)</f>
        <v>0.24</v>
      </c>
      <c r="AC403">
        <f>VLOOKUP('full data'!$A403, Sheet11!$A$2:$AF$799, MATCH('full data'!AC$1, Sheet11!$A$1:$AF$1, 0), FALSE)</f>
        <v>0.23529411764705879</v>
      </c>
      <c r="AD403" t="str">
        <f>VLOOKUP('full data'!$A403, Sheet11!$A$2:$AF$799, MATCH('full data'!AD$1, Sheet11!$A$1:$AF$1, 0), FALSE)</f>
        <v>0</v>
      </c>
      <c r="AE403" t="str">
        <f>VLOOKUP('full data'!$A403, Sheet11!$A$2:$AF$799, MATCH('full data'!AE$1, Sheet11!$A$1:$AF$1, 0), FALSE)</f>
        <v>0</v>
      </c>
      <c r="AF403">
        <f>VLOOKUP('full data'!$A403, Sheet11!$A$2:$AF$799, MATCH('full data'!AF$1, Sheet11!$A$1:$AF$1, 0), FALSE)</f>
        <v>0.5625</v>
      </c>
      <c r="AG403">
        <f>VLOOKUP('full data'!$A403, Sheet11!$A$2:$AF$799, MATCH('full data'!AG$1, Sheet11!$A$1:$AF$1, 0), FALSE)</f>
        <v>0.5</v>
      </c>
      <c r="AH403" s="3">
        <f>VLOOKUP('full data'!$A403, Sheet11!$A$2:$AF$799, MATCH('full data'!AH$1, Sheet11!$A$1:$AF$1, 0), FALSE)</f>
        <v>4.5002583126118652E-3</v>
      </c>
      <c r="AI403" s="2">
        <f t="shared" si="6"/>
        <v>0.42705338304448731</v>
      </c>
      <c r="AJ403" s="2">
        <f>AH403/SUMIFS($AH$2:$AH$799, $B$2:$B$799, B403)</f>
        <v>2.5208518975533855E-3</v>
      </c>
      <c r="AK403">
        <f>IF(AJ403=_xlfn.MAXIFS($AJ$2:$AJ$799, $B$2:$B$799, B403, $AA$2:$AA$799, AA403), 1, 0)</f>
        <v>0</v>
      </c>
      <c r="AL403" s="2">
        <f>AJ403-AI403</f>
        <v>-0.4245325311469339</v>
      </c>
      <c r="AM403">
        <f>IF(AK403=AE403, 1, 0)</f>
        <v>0</v>
      </c>
    </row>
    <row r="404" spans="1:39" hidden="1" x14ac:dyDescent="0.45">
      <c r="A404" t="s">
        <v>498</v>
      </c>
      <c r="B404">
        <v>2012</v>
      </c>
      <c r="C404" t="s">
        <v>106</v>
      </c>
      <c r="D404" t="str">
        <f>VLOOKUP(C404, ids!$A$2:$B$37,2,FALSE)</f>
        <v>Tennessee Titans</v>
      </c>
      <c r="E404">
        <f>VLOOKUP('full data'!$A404, Sheet11!$A$2:$AF$799, MATCH('full data'!E$1, Sheet11!$A$1:$AF$1, 0), FALSE)</f>
        <v>16</v>
      </c>
      <c r="F404">
        <f>VLOOKUP('full data'!$A404, Sheet11!$A$2:$AF$799, MATCH('full data'!F$1, Sheet11!$A$1:$AF$1, 0), FALSE)</f>
        <v>-2.381820328808034</v>
      </c>
      <c r="G404">
        <f>VLOOKUP('full data'!$A404, Sheet11!$A$2:$AF$799, MATCH('full data'!G$1, Sheet11!$A$1:$AF$1, 0), FALSE)</f>
        <v>-2.305963135838264</v>
      </c>
      <c r="H404">
        <f>VLOOKUP('full data'!$A404, Sheet11!$A$2:$AF$799, MATCH('full data'!H$1, Sheet11!$A$1:$AF$1, 0), FALSE)</f>
        <v>0.942305209650943</v>
      </c>
      <c r="I404">
        <f>VLOOKUP('full data'!$A404, Sheet11!$A$2:$AF$799, MATCH('full data'!I$1, Sheet11!$A$1:$AF$1, 0), FALSE)</f>
        <v>52.9375</v>
      </c>
      <c r="J404">
        <f>VLOOKUP('full data'!$A404, Sheet11!$A$2:$AF$799, MATCH('full data'!J$1, Sheet11!$A$1:$AF$1, 0), FALSE)</f>
        <v>0.80645161290322576</v>
      </c>
      <c r="K404">
        <f>VLOOKUP('full data'!$A404, Sheet11!$A$2:$AF$799, MATCH('full data'!K$1, Sheet11!$A$1:$AF$1, 0), FALSE)</f>
        <v>-15.875</v>
      </c>
      <c r="L404">
        <f>VLOOKUP('full data'!$A404, Sheet11!$A$2:$AF$799, MATCH('full data'!L$1, Sheet11!$A$1:$AF$1, 0), FALSE)</f>
        <v>1</v>
      </c>
      <c r="M404">
        <f>VLOOKUP('full data'!$A404, Sheet11!$A$2:$AF$799, MATCH('full data'!M$1, Sheet11!$A$1:$AF$1, 0), FALSE)</f>
        <v>0.3125</v>
      </c>
      <c r="N404">
        <f>VLOOKUP('full data'!$A404, Sheet11!$A$2:$AF$799, MATCH('full data'!N$1, Sheet11!$A$1:$AF$1, 0), FALSE)</f>
        <v>1.1875</v>
      </c>
      <c r="O404">
        <f>VLOOKUP('full data'!$A404, Sheet11!$A$2:$AF$799, MATCH('full data'!O$1, Sheet11!$A$1:$AF$1, 0), FALSE)</f>
        <v>15.0625</v>
      </c>
      <c r="P404">
        <f>VLOOKUP('full data'!$A404, Sheet11!$A$2:$AF$799, MATCH('full data'!P$1, Sheet11!$A$1:$AF$1, 0), FALSE)</f>
        <v>1.5</v>
      </c>
      <c r="Q404">
        <f>VLOOKUP('full data'!$A404, Sheet11!$A$2:$AF$799, MATCH('full data'!Q$1, Sheet11!$A$1:$AF$1, 0), FALSE)</f>
        <v>1.5</v>
      </c>
      <c r="R404">
        <f>VLOOKUP('full data'!$A404, Sheet11!$A$2:$AF$799, MATCH('full data'!R$1, Sheet11!$A$1:$AF$1, 0), FALSE)</f>
        <v>6</v>
      </c>
      <c r="S404">
        <f>VLOOKUP('full data'!$A404, Sheet11!$A$2:$AF$799, MATCH('full data'!S$1, Sheet11!$A$1:$AF$1, 0), FALSE)</f>
        <v>10</v>
      </c>
      <c r="T404">
        <f>VLOOKUP('full data'!$A404, Sheet11!$A$2:$AF$799, MATCH('full data'!T$1, Sheet11!$A$1:$AF$1, 0), FALSE)</f>
        <v>0</v>
      </c>
      <c r="U404">
        <f>VLOOKUP('full data'!$A404, Sheet11!$A$2:$AF$799, MATCH('full data'!U$1, Sheet11!$A$1:$AF$1, 0), FALSE)</f>
        <v>0.375</v>
      </c>
      <c r="V404">
        <f>VLOOKUP('full data'!$A404, Sheet11!$A$2:$AF$799, MATCH('full data'!V$1, Sheet11!$A$1:$AF$1, 0), FALSE)</f>
        <v>0.34375</v>
      </c>
      <c r="W404">
        <f>VLOOKUP('full data'!$A404, Sheet11!$A$2:$AF$799, MATCH('full data'!W$1, Sheet11!$A$1:$AF$1, 0), FALSE)</f>
        <v>0.51171875</v>
      </c>
      <c r="X404" t="str">
        <f>VLOOKUP('full data'!$A404, Sheet11!$A$2:$AF$799, MATCH('full data'!X$1, Sheet11!$A$1:$AF$1, 0), FALSE)</f>
        <v>0</v>
      </c>
      <c r="Y404">
        <f>VLOOKUP('full data'!$A404, Sheet11!$A$2:$AF$799, MATCH('full data'!Y$1, Sheet11!$A$1:$AF$1, 0), FALSE)</f>
        <v>3</v>
      </c>
      <c r="Z404" t="str">
        <f>VLOOKUP('full data'!$A404, Sheet11!$A$2:$AF$799, MATCH('full data'!Z$1, Sheet11!$A$1:$AF$1, 0), FALSE)</f>
        <v>AFC South</v>
      </c>
      <c r="AA404" t="s">
        <v>891</v>
      </c>
      <c r="AB404">
        <f>VLOOKUP('full data'!$A404, Sheet11!$A$2:$AF$799, MATCH('full data'!AB$1, Sheet11!$A$1:$AF$1, 0), FALSE)</f>
        <v>0.33333333333333331</v>
      </c>
      <c r="AC404">
        <f>VLOOKUP('full data'!$A404, Sheet11!$A$2:$AF$799, MATCH('full data'!AC$1, Sheet11!$A$1:$AF$1, 0), FALSE)</f>
        <v>0.21875</v>
      </c>
      <c r="AD404" t="str">
        <f>VLOOKUP('full data'!$A404, Sheet11!$A$2:$AF$799, MATCH('full data'!AD$1, Sheet11!$A$1:$AF$1, 0), FALSE)</f>
        <v>0</v>
      </c>
      <c r="AE404" t="str">
        <f>VLOOKUP('full data'!$A404, Sheet11!$A$2:$AF$799, MATCH('full data'!AE$1, Sheet11!$A$1:$AF$1, 0), FALSE)</f>
        <v>0</v>
      </c>
      <c r="AF404">
        <f>VLOOKUP('full data'!$A404, Sheet11!$A$2:$AF$799, MATCH('full data'!AF$1, Sheet11!$A$1:$AF$1, 0), FALSE)</f>
        <v>0.5</v>
      </c>
      <c r="AG404">
        <f>VLOOKUP('full data'!$A404, Sheet11!$A$2:$AF$799, MATCH('full data'!AG$1, Sheet11!$A$1:$AF$1, 0), FALSE)</f>
        <v>0.5</v>
      </c>
      <c r="AH404" s="3">
        <f>VLOOKUP('full data'!$A404, Sheet11!$A$2:$AF$799, MATCH('full data'!AH$1, Sheet11!$A$1:$AF$1, 0), FALSE)</f>
        <v>3.9092383683608321E-3</v>
      </c>
      <c r="AI404" s="2">
        <f t="shared" si="6"/>
        <v>0.42705338304448731</v>
      </c>
      <c r="AJ404" s="2">
        <f>AH404/SUMIFS($AH$2:$AH$799, $B$2:$B$799, B404)</f>
        <v>2.1897878464561902E-3</v>
      </c>
      <c r="AK404">
        <f>IF(AJ404=_xlfn.MAXIFS($AJ$2:$AJ$799, $B$2:$B$799, B404, $AA$2:$AA$799, AA404), 1, 0)</f>
        <v>0</v>
      </c>
      <c r="AL404" s="2">
        <f>AJ404-AI404</f>
        <v>-0.42486359519803113</v>
      </c>
      <c r="AM404">
        <f>IF(AK404=AE404, 1, 0)</f>
        <v>0</v>
      </c>
    </row>
    <row r="405" spans="1:39" hidden="1" x14ac:dyDescent="0.45">
      <c r="A405" t="s">
        <v>484</v>
      </c>
      <c r="B405">
        <v>2012</v>
      </c>
      <c r="C405" t="s">
        <v>192</v>
      </c>
      <c r="D405" t="str">
        <f>VLOOKUP(C405, ids!$A$2:$B$37,2,FALSE)</f>
        <v>Los Angeles Rams</v>
      </c>
      <c r="E405">
        <f>VLOOKUP('full data'!$A405, Sheet11!$A$2:$AF$799, MATCH('full data'!E$1, Sheet11!$A$1:$AF$1, 0), FALSE)</f>
        <v>16</v>
      </c>
      <c r="F405">
        <f>VLOOKUP('full data'!$A405, Sheet11!$A$2:$AF$799, MATCH('full data'!F$1, Sheet11!$A$1:$AF$1, 0), FALSE)</f>
        <v>0.48272452596108412</v>
      </c>
      <c r="G405">
        <f>VLOOKUP('full data'!$A405, Sheet11!$A$2:$AF$799, MATCH('full data'!G$1, Sheet11!$A$1:$AF$1, 0), FALSE)</f>
        <v>-2.1447205505084082</v>
      </c>
      <c r="H405">
        <f>VLOOKUP('full data'!$A405, Sheet11!$A$2:$AF$799, MATCH('full data'!H$1, Sheet11!$A$1:$AF$1, 0), FALSE)</f>
        <v>4.0468339635478694</v>
      </c>
      <c r="I405">
        <f>VLOOKUP('full data'!$A405, Sheet11!$A$2:$AF$799, MATCH('full data'!I$1, Sheet11!$A$1:$AF$1, 0), FALSE)</f>
        <v>61.125</v>
      </c>
      <c r="J405">
        <f>VLOOKUP('full data'!$A405, Sheet11!$A$2:$AF$799, MATCH('full data'!J$1, Sheet11!$A$1:$AF$1, 0), FALSE)</f>
        <v>0.74193548387096775</v>
      </c>
      <c r="K405">
        <f>VLOOKUP('full data'!$A405, Sheet11!$A$2:$AF$799, MATCH('full data'!K$1, Sheet11!$A$1:$AF$1, 0), FALSE)</f>
        <v>-14.5625</v>
      </c>
      <c r="L405">
        <f>VLOOKUP('full data'!$A405, Sheet11!$A$2:$AF$799, MATCH('full data'!L$1, Sheet11!$A$1:$AF$1, 0), FALSE)</f>
        <v>0.875</v>
      </c>
      <c r="M405">
        <f>VLOOKUP('full data'!$A405, Sheet11!$A$2:$AF$799, MATCH('full data'!M$1, Sheet11!$A$1:$AF$1, 0), FALSE)</f>
        <v>0.25</v>
      </c>
      <c r="N405">
        <f>VLOOKUP('full data'!$A405, Sheet11!$A$2:$AF$799, MATCH('full data'!N$1, Sheet11!$A$1:$AF$1, 0), FALSE)</f>
        <v>1.0625</v>
      </c>
      <c r="O405">
        <f>VLOOKUP('full data'!$A405, Sheet11!$A$2:$AF$799, MATCH('full data'!O$1, Sheet11!$A$1:$AF$1, 0), FALSE)</f>
        <v>19.875</v>
      </c>
      <c r="P405">
        <f>VLOOKUP('full data'!$A405, Sheet11!$A$2:$AF$799, MATCH('full data'!P$1, Sheet11!$A$1:$AF$1, 0), FALSE)</f>
        <v>1.0625</v>
      </c>
      <c r="Q405">
        <f>VLOOKUP('full data'!$A405, Sheet11!$A$2:$AF$799, MATCH('full data'!Q$1, Sheet11!$A$1:$AF$1, 0), FALSE)</f>
        <v>1.3125</v>
      </c>
      <c r="R405">
        <f>VLOOKUP('full data'!$A405, Sheet11!$A$2:$AF$799, MATCH('full data'!R$1, Sheet11!$A$1:$AF$1, 0), FALSE)</f>
        <v>7</v>
      </c>
      <c r="S405">
        <f>VLOOKUP('full data'!$A405, Sheet11!$A$2:$AF$799, MATCH('full data'!S$1, Sheet11!$A$1:$AF$1, 0), FALSE)</f>
        <v>8</v>
      </c>
      <c r="T405">
        <f>VLOOKUP('full data'!$A405, Sheet11!$A$2:$AF$799, MATCH('full data'!T$1, Sheet11!$A$1:$AF$1, 0), FALSE)</f>
        <v>1</v>
      </c>
      <c r="U405">
        <f>VLOOKUP('full data'!$A405, Sheet11!$A$2:$AF$799, MATCH('full data'!U$1, Sheet11!$A$1:$AF$1, 0), FALSE)</f>
        <v>0.46875</v>
      </c>
      <c r="V405">
        <f>VLOOKUP('full data'!$A405, Sheet11!$A$2:$AF$799, MATCH('full data'!V$1, Sheet11!$A$1:$AF$1, 0), FALSE)</f>
        <v>0.49553570000000002</v>
      </c>
      <c r="W405">
        <f>VLOOKUP('full data'!$A405, Sheet11!$A$2:$AF$799, MATCH('full data'!W$1, Sheet11!$A$1:$AF$1, 0), FALSE)</f>
        <v>0.5390625</v>
      </c>
      <c r="X405" t="str">
        <f>VLOOKUP('full data'!$A405, Sheet11!$A$2:$AF$799, MATCH('full data'!X$1, Sheet11!$A$1:$AF$1, 0), FALSE)</f>
        <v>0</v>
      </c>
      <c r="Y405">
        <f>VLOOKUP('full data'!$A405, Sheet11!$A$2:$AF$799, MATCH('full data'!Y$1, Sheet11!$A$1:$AF$1, 0), FALSE)</f>
        <v>3</v>
      </c>
      <c r="Z405" t="str">
        <f>VLOOKUP('full data'!$A405, Sheet11!$A$2:$AF$799, MATCH('full data'!Z$1, Sheet11!$A$1:$AF$1, 0), FALSE)</f>
        <v>NFC West</v>
      </c>
      <c r="AA405" t="s">
        <v>892</v>
      </c>
      <c r="AB405">
        <f>VLOOKUP('full data'!$A405, Sheet11!$A$2:$AF$799, MATCH('full data'!AB$1, Sheet11!$A$1:$AF$1, 0), FALSE)</f>
        <v>0.1153846153846154</v>
      </c>
      <c r="AC405">
        <f>VLOOKUP('full data'!$A405, Sheet11!$A$2:$AF$799, MATCH('full data'!AC$1, Sheet11!$A$1:$AF$1, 0), FALSE)</f>
        <v>0.22033898305084751</v>
      </c>
      <c r="AD405" t="str">
        <f>VLOOKUP('full data'!$A405, Sheet11!$A$2:$AF$799, MATCH('full data'!AD$1, Sheet11!$A$1:$AF$1, 0), FALSE)</f>
        <v>0</v>
      </c>
      <c r="AE405" t="str">
        <f>VLOOKUP('full data'!$A405, Sheet11!$A$2:$AF$799, MATCH('full data'!AE$1, Sheet11!$A$1:$AF$1, 0), FALSE)</f>
        <v>0</v>
      </c>
      <c r="AF405">
        <f>VLOOKUP('full data'!$A405, Sheet11!$A$2:$AF$799, MATCH('full data'!AF$1, Sheet11!$A$1:$AF$1, 0), FALSE)</f>
        <v>0.1875</v>
      </c>
      <c r="AG405">
        <f>VLOOKUP('full data'!$A405, Sheet11!$A$2:$AF$799, MATCH('full data'!AG$1, Sheet11!$A$1:$AF$1, 0), FALSE)</f>
        <v>0.5</v>
      </c>
      <c r="AH405" s="3">
        <f>VLOOKUP('full data'!$A405, Sheet11!$A$2:$AF$799, MATCH('full data'!AH$1, Sheet11!$A$1:$AF$1, 0), FALSE)</f>
        <v>3.8107588902027709E-3</v>
      </c>
      <c r="AI405" s="2">
        <f t="shared" si="6"/>
        <v>0.2120662341197419</v>
      </c>
      <c r="AJ405" s="2">
        <f>AH405/SUMIFS($AH$2:$AH$799, $B$2:$B$799, B405)</f>
        <v>2.1346238620490962E-3</v>
      </c>
      <c r="AK405">
        <f>IF(AJ405=_xlfn.MAXIFS($AJ$2:$AJ$799, $B$2:$B$799, B405, $AA$2:$AA$799, AA405), 1, 0)</f>
        <v>0</v>
      </c>
      <c r="AL405" s="2">
        <f>AJ405-AI405</f>
        <v>-0.2099316102576928</v>
      </c>
      <c r="AM405">
        <f>IF(AK405=AE405, 1, 0)</f>
        <v>0</v>
      </c>
    </row>
    <row r="406" spans="1:39" hidden="1" x14ac:dyDescent="0.45">
      <c r="A406" t="s">
        <v>497</v>
      </c>
      <c r="B406">
        <v>2012</v>
      </c>
      <c r="C406" t="s">
        <v>104</v>
      </c>
      <c r="D406" t="str">
        <f>VLOOKUP(C406, ids!$A$2:$B$37,2,FALSE)</f>
        <v>Tampa Bay Buccaneers</v>
      </c>
      <c r="E406">
        <f>VLOOKUP('full data'!$A406, Sheet11!$A$2:$AF$799, MATCH('full data'!E$1, Sheet11!$A$1:$AF$1, 0), FALSE)</f>
        <v>16</v>
      </c>
      <c r="F406">
        <f>VLOOKUP('full data'!$A406, Sheet11!$A$2:$AF$799, MATCH('full data'!F$1, Sheet11!$A$1:$AF$1, 0), FALSE)</f>
        <v>1.5740749785901249</v>
      </c>
      <c r="G406">
        <f>VLOOKUP('full data'!$A406, Sheet11!$A$2:$AF$799, MATCH('full data'!G$1, Sheet11!$A$1:$AF$1, 0), FALSE)</f>
        <v>-0.32860830877270869</v>
      </c>
      <c r="H406">
        <f>VLOOKUP('full data'!$A406, Sheet11!$A$2:$AF$799, MATCH('full data'!H$1, Sheet11!$A$1:$AF$1, 0), FALSE)</f>
        <v>4.8442624348964278</v>
      </c>
      <c r="I406">
        <f>VLOOKUP('full data'!$A406, Sheet11!$A$2:$AF$799, MATCH('full data'!I$1, Sheet11!$A$1:$AF$1, 0), FALSE)</f>
        <v>51.1875</v>
      </c>
      <c r="J406">
        <f>VLOOKUP('full data'!$A406, Sheet11!$A$2:$AF$799, MATCH('full data'!J$1, Sheet11!$A$1:$AF$1, 0), FALSE)</f>
        <v>0.84848484848484851</v>
      </c>
      <c r="K406">
        <f>VLOOKUP('full data'!$A406, Sheet11!$A$2:$AF$799, MATCH('full data'!K$1, Sheet11!$A$1:$AF$1, 0), FALSE)</f>
        <v>-10.0625</v>
      </c>
      <c r="L406">
        <f>VLOOKUP('full data'!$A406, Sheet11!$A$2:$AF$799, MATCH('full data'!L$1, Sheet11!$A$1:$AF$1, 0), FALSE)</f>
        <v>1.0625</v>
      </c>
      <c r="M406">
        <f>VLOOKUP('full data'!$A406, Sheet11!$A$2:$AF$799, MATCH('full data'!M$1, Sheet11!$A$1:$AF$1, 0), FALSE)</f>
        <v>0.5</v>
      </c>
      <c r="N406">
        <f>VLOOKUP('full data'!$A406, Sheet11!$A$2:$AF$799, MATCH('full data'!N$1, Sheet11!$A$1:$AF$1, 0), FALSE)</f>
        <v>1.125</v>
      </c>
      <c r="O406">
        <f>VLOOKUP('full data'!$A406, Sheet11!$A$2:$AF$799, MATCH('full data'!O$1, Sheet11!$A$1:$AF$1, 0), FALSE)</f>
        <v>12.0625</v>
      </c>
      <c r="P406">
        <f>VLOOKUP('full data'!$A406, Sheet11!$A$2:$AF$799, MATCH('full data'!P$1, Sheet11!$A$1:$AF$1, 0), FALSE)</f>
        <v>1.25</v>
      </c>
      <c r="Q406">
        <f>VLOOKUP('full data'!$A406, Sheet11!$A$2:$AF$799, MATCH('full data'!Q$1, Sheet11!$A$1:$AF$1, 0), FALSE)</f>
        <v>1.625</v>
      </c>
      <c r="R406">
        <f>VLOOKUP('full data'!$A406, Sheet11!$A$2:$AF$799, MATCH('full data'!R$1, Sheet11!$A$1:$AF$1, 0), FALSE)</f>
        <v>7</v>
      </c>
      <c r="S406">
        <f>VLOOKUP('full data'!$A406, Sheet11!$A$2:$AF$799, MATCH('full data'!S$1, Sheet11!$A$1:$AF$1, 0), FALSE)</f>
        <v>9</v>
      </c>
      <c r="T406">
        <f>VLOOKUP('full data'!$A406, Sheet11!$A$2:$AF$799, MATCH('full data'!T$1, Sheet11!$A$1:$AF$1, 0), FALSE)</f>
        <v>0</v>
      </c>
      <c r="U406">
        <f>VLOOKUP('full data'!$A406, Sheet11!$A$2:$AF$799, MATCH('full data'!U$1, Sheet11!$A$1:$AF$1, 0), FALSE)</f>
        <v>0.4375</v>
      </c>
      <c r="V406">
        <f>VLOOKUP('full data'!$A406, Sheet11!$A$2:$AF$799, MATCH('full data'!V$1, Sheet11!$A$1:$AF$1, 0), FALSE)</f>
        <v>0.44642857142857151</v>
      </c>
      <c r="W406">
        <f>VLOOKUP('full data'!$A406, Sheet11!$A$2:$AF$799, MATCH('full data'!W$1, Sheet11!$A$1:$AF$1, 0), FALSE)</f>
        <v>0.501953125</v>
      </c>
      <c r="X406" t="str">
        <f>VLOOKUP('full data'!$A406, Sheet11!$A$2:$AF$799, MATCH('full data'!X$1, Sheet11!$A$1:$AF$1, 0), FALSE)</f>
        <v>0</v>
      </c>
      <c r="Y406">
        <f>VLOOKUP('full data'!$A406, Sheet11!$A$2:$AF$799, MATCH('full data'!Y$1, Sheet11!$A$1:$AF$1, 0), FALSE)</f>
        <v>4</v>
      </c>
      <c r="Z406" t="str">
        <f>VLOOKUP('full data'!$A406, Sheet11!$A$2:$AF$799, MATCH('full data'!Z$1, Sheet11!$A$1:$AF$1, 0), FALSE)</f>
        <v>NFC South</v>
      </c>
      <c r="AA406" t="s">
        <v>892</v>
      </c>
      <c r="AB406">
        <f>VLOOKUP('full data'!$A406, Sheet11!$A$2:$AF$799, MATCH('full data'!AB$1, Sheet11!$A$1:$AF$1, 0), FALSE)</f>
        <v>0.23809523809523811</v>
      </c>
      <c r="AC406">
        <f>VLOOKUP('full data'!$A406, Sheet11!$A$2:$AF$799, MATCH('full data'!AC$1, Sheet11!$A$1:$AF$1, 0), FALSE)</f>
        <v>0.14583333333333329</v>
      </c>
      <c r="AD406" t="str">
        <f>VLOOKUP('full data'!$A406, Sheet11!$A$2:$AF$799, MATCH('full data'!AD$1, Sheet11!$A$1:$AF$1, 0), FALSE)</f>
        <v>0</v>
      </c>
      <c r="AE406" t="str">
        <f>VLOOKUP('full data'!$A406, Sheet11!$A$2:$AF$799, MATCH('full data'!AE$1, Sheet11!$A$1:$AF$1, 0), FALSE)</f>
        <v>0</v>
      </c>
      <c r="AF406">
        <f>VLOOKUP('full data'!$A406, Sheet11!$A$2:$AF$799, MATCH('full data'!AF$1, Sheet11!$A$1:$AF$1, 0), FALSE)</f>
        <v>0.1875</v>
      </c>
      <c r="AG406">
        <f>VLOOKUP('full data'!$A406, Sheet11!$A$2:$AF$799, MATCH('full data'!AG$1, Sheet11!$A$1:$AF$1, 0), FALSE)</f>
        <v>0.5</v>
      </c>
      <c r="AH406" s="3">
        <f>VLOOKUP('full data'!$A406, Sheet11!$A$2:$AF$799, MATCH('full data'!AH$1, Sheet11!$A$1:$AF$1, 0), FALSE)</f>
        <v>2.4613503249437548E-3</v>
      </c>
      <c r="AI406" s="2">
        <f t="shared" si="6"/>
        <v>0.2120662341197419</v>
      </c>
      <c r="AJ406" s="2">
        <f>AH406/SUMIFS($AH$2:$AH$799, $B$2:$B$799, B406)</f>
        <v>1.3787429978829404E-3</v>
      </c>
      <c r="AK406">
        <f>IF(AJ406=_xlfn.MAXIFS($AJ$2:$AJ$799, $B$2:$B$799, B406, $AA$2:$AA$799, AA406), 1, 0)</f>
        <v>0</v>
      </c>
      <c r="AL406" s="2">
        <f>AJ406-AI406</f>
        <v>-0.21068749112185897</v>
      </c>
      <c r="AM406">
        <f>IF(AK406=AE406, 1, 0)</f>
        <v>0</v>
      </c>
    </row>
    <row r="407" spans="1:39" hidden="1" x14ac:dyDescent="0.45">
      <c r="A407" t="s">
        <v>471</v>
      </c>
      <c r="B407">
        <v>2012</v>
      </c>
      <c r="C407" t="s">
        <v>45</v>
      </c>
      <c r="D407" t="str">
        <f>VLOOKUP(C407, ids!$A$2:$B$37,2,FALSE)</f>
        <v>Buffalo Bills</v>
      </c>
      <c r="E407">
        <f>VLOOKUP('full data'!$A407, Sheet11!$A$2:$AF$799, MATCH('full data'!E$1, Sheet11!$A$1:$AF$1, 0), FALSE)</f>
        <v>16</v>
      </c>
      <c r="F407">
        <f>VLOOKUP('full data'!$A407, Sheet11!$A$2:$AF$799, MATCH('full data'!F$1, Sheet11!$A$1:$AF$1, 0), FALSE)</f>
        <v>0.2733700378325763</v>
      </c>
      <c r="G407">
        <f>VLOOKUP('full data'!$A407, Sheet11!$A$2:$AF$799, MATCH('full data'!G$1, Sheet11!$A$1:$AF$1, 0), FALSE)</f>
        <v>-0.42110943000448892</v>
      </c>
      <c r="H407">
        <f>VLOOKUP('full data'!$A407, Sheet11!$A$2:$AF$799, MATCH('full data'!H$1, Sheet11!$A$1:$AF$1, 0), FALSE)</f>
        <v>2.941362017705877</v>
      </c>
      <c r="I407">
        <f>VLOOKUP('full data'!$A407, Sheet11!$A$2:$AF$799, MATCH('full data'!I$1, Sheet11!$A$1:$AF$1, 0), FALSE)</f>
        <v>54.4375</v>
      </c>
      <c r="J407">
        <f>VLOOKUP('full data'!$A407, Sheet11!$A$2:$AF$799, MATCH('full data'!J$1, Sheet11!$A$1:$AF$1, 0), FALSE)</f>
        <v>0.875</v>
      </c>
      <c r="K407">
        <f>VLOOKUP('full data'!$A407, Sheet11!$A$2:$AF$799, MATCH('full data'!K$1, Sheet11!$A$1:$AF$1, 0), FALSE)</f>
        <v>-10.0625</v>
      </c>
      <c r="L407">
        <f>VLOOKUP('full data'!$A407, Sheet11!$A$2:$AF$799, MATCH('full data'!L$1, Sheet11!$A$1:$AF$1, 0), FALSE)</f>
        <v>1.0625</v>
      </c>
      <c r="M407">
        <f>VLOOKUP('full data'!$A407, Sheet11!$A$2:$AF$799, MATCH('full data'!M$1, Sheet11!$A$1:$AF$1, 0), FALSE)</f>
        <v>0.5625</v>
      </c>
      <c r="N407">
        <f>VLOOKUP('full data'!$A407, Sheet11!$A$2:$AF$799, MATCH('full data'!N$1, Sheet11!$A$1:$AF$1, 0), FALSE)</f>
        <v>0.75</v>
      </c>
      <c r="O407">
        <f>VLOOKUP('full data'!$A407, Sheet11!$A$2:$AF$799, MATCH('full data'!O$1, Sheet11!$A$1:$AF$1, 0), FALSE)</f>
        <v>12.25</v>
      </c>
      <c r="P407">
        <f>VLOOKUP('full data'!$A407, Sheet11!$A$2:$AF$799, MATCH('full data'!P$1, Sheet11!$A$1:$AF$1, 0), FALSE)</f>
        <v>1.8125</v>
      </c>
      <c r="Q407">
        <f>VLOOKUP('full data'!$A407, Sheet11!$A$2:$AF$799, MATCH('full data'!Q$1, Sheet11!$A$1:$AF$1, 0), FALSE)</f>
        <v>1.3125</v>
      </c>
      <c r="R407">
        <f>VLOOKUP('full data'!$A407, Sheet11!$A$2:$AF$799, MATCH('full data'!R$1, Sheet11!$A$1:$AF$1, 0), FALSE)</f>
        <v>6</v>
      </c>
      <c r="S407">
        <f>VLOOKUP('full data'!$A407, Sheet11!$A$2:$AF$799, MATCH('full data'!S$1, Sheet11!$A$1:$AF$1, 0), FALSE)</f>
        <v>10</v>
      </c>
      <c r="T407">
        <f>VLOOKUP('full data'!$A407, Sheet11!$A$2:$AF$799, MATCH('full data'!T$1, Sheet11!$A$1:$AF$1, 0), FALSE)</f>
        <v>0</v>
      </c>
      <c r="U407">
        <f>VLOOKUP('full data'!$A407, Sheet11!$A$2:$AF$799, MATCH('full data'!U$1, Sheet11!$A$1:$AF$1, 0), FALSE)</f>
        <v>0.375</v>
      </c>
      <c r="V407">
        <f>VLOOKUP('full data'!$A407, Sheet11!$A$2:$AF$799, MATCH('full data'!V$1, Sheet11!$A$1:$AF$1, 0), FALSE)</f>
        <v>0.28125</v>
      </c>
      <c r="W407">
        <f>VLOOKUP('full data'!$A407, Sheet11!$A$2:$AF$799, MATCH('full data'!W$1, Sheet11!$A$1:$AF$1, 0), FALSE)</f>
        <v>0.48046875</v>
      </c>
      <c r="X407" t="str">
        <f>VLOOKUP('full data'!$A407, Sheet11!$A$2:$AF$799, MATCH('full data'!X$1, Sheet11!$A$1:$AF$1, 0), FALSE)</f>
        <v>0</v>
      </c>
      <c r="Y407">
        <f>VLOOKUP('full data'!$A407, Sheet11!$A$2:$AF$799, MATCH('full data'!Y$1, Sheet11!$A$1:$AF$1, 0), FALSE)</f>
        <v>4</v>
      </c>
      <c r="Z407" t="str">
        <f>VLOOKUP('full data'!$A407, Sheet11!$A$2:$AF$799, MATCH('full data'!Z$1, Sheet11!$A$1:$AF$1, 0), FALSE)</f>
        <v>AFC East</v>
      </c>
      <c r="AA407" t="s">
        <v>891</v>
      </c>
      <c r="AB407">
        <f>VLOOKUP('full data'!$A407, Sheet11!$A$2:$AF$799, MATCH('full data'!AB$1, Sheet11!$A$1:$AF$1, 0), FALSE)</f>
        <v>0.34782608695652167</v>
      </c>
      <c r="AC407">
        <f>VLOOKUP('full data'!$A407, Sheet11!$A$2:$AF$799, MATCH('full data'!AC$1, Sheet11!$A$1:$AF$1, 0), FALSE)</f>
        <v>0.23333333333333331</v>
      </c>
      <c r="AD407" t="str">
        <f>VLOOKUP('full data'!$A407, Sheet11!$A$2:$AF$799, MATCH('full data'!AD$1, Sheet11!$A$1:$AF$1, 0), FALSE)</f>
        <v>0</v>
      </c>
      <c r="AE407" t="str">
        <f>VLOOKUP('full data'!$A407, Sheet11!$A$2:$AF$799, MATCH('full data'!AE$1, Sheet11!$A$1:$AF$1, 0), FALSE)</f>
        <v>0</v>
      </c>
      <c r="AF407">
        <f>VLOOKUP('full data'!$A407, Sheet11!$A$2:$AF$799, MATCH('full data'!AF$1, Sheet11!$A$1:$AF$1, 0), FALSE)</f>
        <v>0.75</v>
      </c>
      <c r="AG407">
        <f>VLOOKUP('full data'!$A407, Sheet11!$A$2:$AF$799, MATCH('full data'!AG$1, Sheet11!$A$1:$AF$1, 0), FALSE)</f>
        <v>0.5</v>
      </c>
      <c r="AH407" s="3">
        <f>VLOOKUP('full data'!$A407, Sheet11!$A$2:$AF$799, MATCH('full data'!AH$1, Sheet11!$A$1:$AF$1, 0), FALSE)</f>
        <v>2.3235090884389849E-3</v>
      </c>
      <c r="AI407" s="2">
        <f t="shared" si="6"/>
        <v>0.42705338304448731</v>
      </c>
      <c r="AJ407" s="2">
        <f>AH407/SUMIFS($AH$2:$AH$799, $B$2:$B$799, B407)</f>
        <v>1.3015302428661102E-3</v>
      </c>
      <c r="AK407">
        <f>IF(AJ407=_xlfn.MAXIFS($AJ$2:$AJ$799, $B$2:$B$799, B407, $AA$2:$AA$799, AA407), 1, 0)</f>
        <v>0</v>
      </c>
      <c r="AL407" s="2">
        <f>AJ407-AI407</f>
        <v>-0.4257518528016212</v>
      </c>
      <c r="AM407">
        <f>IF(AK407=AE407, 1, 0)</f>
        <v>0</v>
      </c>
    </row>
    <row r="408" spans="1:39" hidden="1" x14ac:dyDescent="0.45">
      <c r="A408" t="s">
        <v>485</v>
      </c>
      <c r="B408">
        <v>2012</v>
      </c>
      <c r="C408" t="s">
        <v>195</v>
      </c>
      <c r="D408" t="str">
        <f>VLOOKUP(C408, ids!$A$2:$B$37,2,FALSE)</f>
        <v>Los Angeles Chargers</v>
      </c>
      <c r="E408">
        <f>VLOOKUP('full data'!$A408, Sheet11!$A$2:$AF$799, MATCH('full data'!E$1, Sheet11!$A$1:$AF$1, 0), FALSE)</f>
        <v>16</v>
      </c>
      <c r="F408">
        <f>VLOOKUP('full data'!$A408, Sheet11!$A$2:$AF$799, MATCH('full data'!F$1, Sheet11!$A$1:$AF$1, 0), FALSE)</f>
        <v>-0.17596306556201571</v>
      </c>
      <c r="G408">
        <f>VLOOKUP('full data'!$A408, Sheet11!$A$2:$AF$799, MATCH('full data'!G$1, Sheet11!$A$1:$AF$1, 0), FALSE)</f>
        <v>-3.427782074816129</v>
      </c>
      <c r="H408">
        <f>VLOOKUP('full data'!$A408, Sheet11!$A$2:$AF$799, MATCH('full data'!H$1, Sheet11!$A$1:$AF$1, 0), FALSE)</f>
        <v>5.992044551773259</v>
      </c>
      <c r="I408">
        <f>VLOOKUP('full data'!$A408, Sheet11!$A$2:$AF$799, MATCH('full data'!I$1, Sheet11!$A$1:$AF$1, 0), FALSE)</f>
        <v>49.75</v>
      </c>
      <c r="J408">
        <f>VLOOKUP('full data'!$A408, Sheet11!$A$2:$AF$799, MATCH('full data'!J$1, Sheet11!$A$1:$AF$1, 0), FALSE)</f>
        <v>0.92592592592592593</v>
      </c>
      <c r="K408">
        <f>VLOOKUP('full data'!$A408, Sheet11!$A$2:$AF$799, MATCH('full data'!K$1, Sheet11!$A$1:$AF$1, 0), FALSE)</f>
        <v>-19.4375</v>
      </c>
      <c r="L408">
        <f>VLOOKUP('full data'!$A408, Sheet11!$A$2:$AF$799, MATCH('full data'!L$1, Sheet11!$A$1:$AF$1, 0), FALSE)</f>
        <v>0.9375</v>
      </c>
      <c r="M408">
        <f>VLOOKUP('full data'!$A408, Sheet11!$A$2:$AF$799, MATCH('full data'!M$1, Sheet11!$A$1:$AF$1, 0), FALSE)</f>
        <v>0.875</v>
      </c>
      <c r="N408">
        <f>VLOOKUP('full data'!$A408, Sheet11!$A$2:$AF$799, MATCH('full data'!N$1, Sheet11!$A$1:$AF$1, 0), FALSE)</f>
        <v>0.875</v>
      </c>
      <c r="O408">
        <f>VLOOKUP('full data'!$A408, Sheet11!$A$2:$AF$799, MATCH('full data'!O$1, Sheet11!$A$1:$AF$1, 0), FALSE)</f>
        <v>15.25</v>
      </c>
      <c r="P408">
        <f>VLOOKUP('full data'!$A408, Sheet11!$A$2:$AF$799, MATCH('full data'!P$1, Sheet11!$A$1:$AF$1, 0), FALSE)</f>
        <v>1.5</v>
      </c>
      <c r="Q408">
        <f>VLOOKUP('full data'!$A408, Sheet11!$A$2:$AF$799, MATCH('full data'!Q$1, Sheet11!$A$1:$AF$1, 0), FALSE)</f>
        <v>1.75</v>
      </c>
      <c r="R408">
        <f>VLOOKUP('full data'!$A408, Sheet11!$A$2:$AF$799, MATCH('full data'!R$1, Sheet11!$A$1:$AF$1, 0), FALSE)</f>
        <v>7</v>
      </c>
      <c r="S408">
        <f>VLOOKUP('full data'!$A408, Sheet11!$A$2:$AF$799, MATCH('full data'!S$1, Sheet11!$A$1:$AF$1, 0), FALSE)</f>
        <v>9</v>
      </c>
      <c r="T408">
        <f>VLOOKUP('full data'!$A408, Sheet11!$A$2:$AF$799, MATCH('full data'!T$1, Sheet11!$A$1:$AF$1, 0), FALSE)</f>
        <v>0</v>
      </c>
      <c r="U408">
        <f>VLOOKUP('full data'!$A408, Sheet11!$A$2:$AF$799, MATCH('full data'!U$1, Sheet11!$A$1:$AF$1, 0), FALSE)</f>
        <v>0.4375</v>
      </c>
      <c r="V408">
        <f>VLOOKUP('full data'!$A408, Sheet11!$A$2:$AF$799, MATCH('full data'!V$1, Sheet11!$A$1:$AF$1, 0), FALSE)</f>
        <v>0.28571429999999998</v>
      </c>
      <c r="W408">
        <f>VLOOKUP('full data'!$A408, Sheet11!$A$2:$AF$799, MATCH('full data'!W$1, Sheet11!$A$1:$AF$1, 0), FALSE)</f>
        <v>0.45703120000000003</v>
      </c>
      <c r="X408" t="str">
        <f>VLOOKUP('full data'!$A408, Sheet11!$A$2:$AF$799, MATCH('full data'!X$1, Sheet11!$A$1:$AF$1, 0), FALSE)</f>
        <v>0</v>
      </c>
      <c r="Y408">
        <f>VLOOKUP('full data'!$A408, Sheet11!$A$2:$AF$799, MATCH('full data'!Y$1, Sheet11!$A$1:$AF$1, 0), FALSE)</f>
        <v>2</v>
      </c>
      <c r="Z408" t="str">
        <f>VLOOKUP('full data'!$A408, Sheet11!$A$2:$AF$799, MATCH('full data'!Z$1, Sheet11!$A$1:$AF$1, 0), FALSE)</f>
        <v>AFC West</v>
      </c>
      <c r="AA408" t="s">
        <v>891</v>
      </c>
      <c r="AB408">
        <f>VLOOKUP('full data'!$A408, Sheet11!$A$2:$AF$799, MATCH('full data'!AB$1, Sheet11!$A$1:$AF$1, 0), FALSE)</f>
        <v>9.5238095238095233E-2</v>
      </c>
      <c r="AC408">
        <f>VLOOKUP('full data'!$A408, Sheet11!$A$2:$AF$799, MATCH('full data'!AC$1, Sheet11!$A$1:$AF$1, 0), FALSE)</f>
        <v>0.375</v>
      </c>
      <c r="AD408" t="str">
        <f>VLOOKUP('full data'!$A408, Sheet11!$A$2:$AF$799, MATCH('full data'!AD$1, Sheet11!$A$1:$AF$1, 0), FALSE)</f>
        <v>0</v>
      </c>
      <c r="AE408" t="str">
        <f>VLOOKUP('full data'!$A408, Sheet11!$A$2:$AF$799, MATCH('full data'!AE$1, Sheet11!$A$1:$AF$1, 0), FALSE)</f>
        <v>0</v>
      </c>
      <c r="AF408">
        <f>VLOOKUP('full data'!$A408, Sheet11!$A$2:$AF$799, MATCH('full data'!AF$1, Sheet11!$A$1:$AF$1, 0), FALSE)</f>
        <v>0.5625</v>
      </c>
      <c r="AG408">
        <f>VLOOKUP('full data'!$A408, Sheet11!$A$2:$AF$799, MATCH('full data'!AG$1, Sheet11!$A$1:$AF$1, 0), FALSE)</f>
        <v>0.5</v>
      </c>
      <c r="AH408" s="3">
        <f>VLOOKUP('full data'!$A408, Sheet11!$A$2:$AF$799, MATCH('full data'!AH$1, Sheet11!$A$1:$AF$1, 0), FALSE)</f>
        <v>2.2271997139205091E-3</v>
      </c>
      <c r="AI408" s="2">
        <f t="shared" si="6"/>
        <v>0.42705338304448731</v>
      </c>
      <c r="AJ408" s="2">
        <f>AH408/SUMIFS($AH$2:$AH$799, $B$2:$B$799, B408)</f>
        <v>1.2475818575419411E-3</v>
      </c>
      <c r="AK408">
        <f>IF(AJ408=_xlfn.MAXIFS($AJ$2:$AJ$799, $B$2:$B$799, B408, $AA$2:$AA$799, AA408), 1, 0)</f>
        <v>0</v>
      </c>
      <c r="AL408" s="2">
        <f>AJ408-AI408</f>
        <v>-0.42580580118694539</v>
      </c>
      <c r="AM408">
        <f>IF(AK408=AE408, 1, 0)</f>
        <v>0</v>
      </c>
    </row>
    <row r="409" spans="1:39" hidden="1" x14ac:dyDescent="0.45">
      <c r="A409" t="s">
        <v>492</v>
      </c>
      <c r="B409">
        <v>2012</v>
      </c>
      <c r="C409" t="s">
        <v>88</v>
      </c>
      <c r="D409" t="str">
        <f>VLOOKUP(C409, ids!$A$2:$B$37,2,FALSE)</f>
        <v>New York Jets</v>
      </c>
      <c r="E409">
        <f>VLOOKUP('full data'!$A409, Sheet11!$A$2:$AF$799, MATCH('full data'!E$1, Sheet11!$A$1:$AF$1, 0), FALSE)</f>
        <v>16</v>
      </c>
      <c r="F409">
        <f>VLOOKUP('full data'!$A409, Sheet11!$A$2:$AF$799, MATCH('full data'!F$1, Sheet11!$A$1:$AF$1, 0), FALSE)</f>
        <v>-5.0640348651167146</v>
      </c>
      <c r="G409">
        <f>VLOOKUP('full data'!$A409, Sheet11!$A$2:$AF$799, MATCH('full data'!G$1, Sheet11!$A$1:$AF$1, 0), FALSE)</f>
        <v>-1.516345792990796</v>
      </c>
      <c r="H409">
        <f>VLOOKUP('full data'!$A409, Sheet11!$A$2:$AF$799, MATCH('full data'!H$1, Sheet11!$A$1:$AF$1, 0), FALSE)</f>
        <v>-0.80698799163441903</v>
      </c>
      <c r="I409">
        <f>VLOOKUP('full data'!$A409, Sheet11!$A$2:$AF$799, MATCH('full data'!I$1, Sheet11!$A$1:$AF$1, 0), FALSE)</f>
        <v>44.25</v>
      </c>
      <c r="J409">
        <f>VLOOKUP('full data'!$A409, Sheet11!$A$2:$AF$799, MATCH('full data'!J$1, Sheet11!$A$1:$AF$1, 0), FALSE)</f>
        <v>0.77777777777777779</v>
      </c>
      <c r="K409">
        <f>VLOOKUP('full data'!$A409, Sheet11!$A$2:$AF$799, MATCH('full data'!K$1, Sheet11!$A$1:$AF$1, 0), FALSE)</f>
        <v>-17.9375</v>
      </c>
      <c r="L409">
        <f>VLOOKUP('full data'!$A409, Sheet11!$A$2:$AF$799, MATCH('full data'!L$1, Sheet11!$A$1:$AF$1, 0), FALSE)</f>
        <v>1.1875</v>
      </c>
      <c r="M409">
        <f>VLOOKUP('full data'!$A409, Sheet11!$A$2:$AF$799, MATCH('full data'!M$1, Sheet11!$A$1:$AF$1, 0), FALSE)</f>
        <v>0.75</v>
      </c>
      <c r="N409">
        <f>VLOOKUP('full data'!$A409, Sheet11!$A$2:$AF$799, MATCH('full data'!N$1, Sheet11!$A$1:$AF$1, 0), FALSE)</f>
        <v>0.6875</v>
      </c>
      <c r="O409">
        <f>VLOOKUP('full data'!$A409, Sheet11!$A$2:$AF$799, MATCH('full data'!O$1, Sheet11!$A$1:$AF$1, 0), FALSE)</f>
        <v>10.625</v>
      </c>
      <c r="P409">
        <f>VLOOKUP('full data'!$A409, Sheet11!$A$2:$AF$799, MATCH('full data'!P$1, Sheet11!$A$1:$AF$1, 0), FALSE)</f>
        <v>1.8125</v>
      </c>
      <c r="Q409">
        <f>VLOOKUP('full data'!$A409, Sheet11!$A$2:$AF$799, MATCH('full data'!Q$1, Sheet11!$A$1:$AF$1, 0), FALSE)</f>
        <v>1.4375</v>
      </c>
      <c r="R409">
        <f>VLOOKUP('full data'!$A409, Sheet11!$A$2:$AF$799, MATCH('full data'!R$1, Sheet11!$A$1:$AF$1, 0), FALSE)</f>
        <v>6</v>
      </c>
      <c r="S409">
        <f>VLOOKUP('full data'!$A409, Sheet11!$A$2:$AF$799, MATCH('full data'!S$1, Sheet11!$A$1:$AF$1, 0), FALSE)</f>
        <v>10</v>
      </c>
      <c r="T409">
        <f>VLOOKUP('full data'!$A409, Sheet11!$A$2:$AF$799, MATCH('full data'!T$1, Sheet11!$A$1:$AF$1, 0), FALSE)</f>
        <v>0</v>
      </c>
      <c r="U409">
        <f>VLOOKUP('full data'!$A409, Sheet11!$A$2:$AF$799, MATCH('full data'!U$1, Sheet11!$A$1:$AF$1, 0), FALSE)</f>
        <v>0.375</v>
      </c>
      <c r="V409">
        <f>VLOOKUP('full data'!$A409, Sheet11!$A$2:$AF$799, MATCH('full data'!V$1, Sheet11!$A$1:$AF$1, 0), FALSE)</f>
        <v>0.40104166666666669</v>
      </c>
      <c r="W409">
        <f>VLOOKUP('full data'!$A409, Sheet11!$A$2:$AF$799, MATCH('full data'!W$1, Sheet11!$A$1:$AF$1, 0), FALSE)</f>
        <v>0.51171875</v>
      </c>
      <c r="X409" t="str">
        <f>VLOOKUP('full data'!$A409, Sheet11!$A$2:$AF$799, MATCH('full data'!X$1, Sheet11!$A$1:$AF$1, 0), FALSE)</f>
        <v>0</v>
      </c>
      <c r="Y409">
        <f>VLOOKUP('full data'!$A409, Sheet11!$A$2:$AF$799, MATCH('full data'!Y$1, Sheet11!$A$1:$AF$1, 0), FALSE)</f>
        <v>3</v>
      </c>
      <c r="Z409" t="str">
        <f>VLOOKUP('full data'!$A409, Sheet11!$A$2:$AF$799, MATCH('full data'!Z$1, Sheet11!$A$1:$AF$1, 0), FALSE)</f>
        <v>AFC East</v>
      </c>
      <c r="AA409" t="s">
        <v>891</v>
      </c>
      <c r="AB409">
        <f>VLOOKUP('full data'!$A409, Sheet11!$A$2:$AF$799, MATCH('full data'!AB$1, Sheet11!$A$1:$AF$1, 0), FALSE)</f>
        <v>0.23333333333333331</v>
      </c>
      <c r="AC409">
        <f>VLOOKUP('full data'!$A409, Sheet11!$A$2:$AF$799, MATCH('full data'!AC$1, Sheet11!$A$1:$AF$1, 0), FALSE)</f>
        <v>0.34782608695652167</v>
      </c>
      <c r="AD409" t="str">
        <f>VLOOKUP('full data'!$A409, Sheet11!$A$2:$AF$799, MATCH('full data'!AD$1, Sheet11!$A$1:$AF$1, 0), FALSE)</f>
        <v>0</v>
      </c>
      <c r="AE409" t="str">
        <f>VLOOKUP('full data'!$A409, Sheet11!$A$2:$AF$799, MATCH('full data'!AE$1, Sheet11!$A$1:$AF$1, 0), FALSE)</f>
        <v>0</v>
      </c>
      <c r="AF409">
        <f>VLOOKUP('full data'!$A409, Sheet11!$A$2:$AF$799, MATCH('full data'!AF$1, Sheet11!$A$1:$AF$1, 0), FALSE)</f>
        <v>0.625</v>
      </c>
      <c r="AG409">
        <f>VLOOKUP('full data'!$A409, Sheet11!$A$2:$AF$799, MATCH('full data'!AG$1, Sheet11!$A$1:$AF$1, 0), FALSE)</f>
        <v>0.5</v>
      </c>
      <c r="AH409" s="3">
        <f>VLOOKUP('full data'!$A409, Sheet11!$A$2:$AF$799, MATCH('full data'!AH$1, Sheet11!$A$1:$AF$1, 0), FALSE)</f>
        <v>1.6376142608223851E-3</v>
      </c>
      <c r="AI409" s="2">
        <f t="shared" si="6"/>
        <v>0.42705338304448731</v>
      </c>
      <c r="AJ409" s="2">
        <f>AH409/SUMIFS($AH$2:$AH$799, $B$2:$B$799, B409)</f>
        <v>9.1732134692923319E-4</v>
      </c>
      <c r="AK409">
        <f>IF(AJ409=_xlfn.MAXIFS($AJ$2:$AJ$799, $B$2:$B$799, B409, $AA$2:$AA$799, AA409), 1, 0)</f>
        <v>0</v>
      </c>
      <c r="AL409" s="2">
        <f>AJ409-AI409</f>
        <v>-0.42613606169755808</v>
      </c>
      <c r="AM409">
        <f>IF(AK409=AE409, 1, 0)</f>
        <v>0</v>
      </c>
    </row>
    <row r="410" spans="1:39" hidden="1" x14ac:dyDescent="0.45">
      <c r="A410" t="s">
        <v>490</v>
      </c>
      <c r="B410">
        <v>2012</v>
      </c>
      <c r="C410" t="s">
        <v>83</v>
      </c>
      <c r="D410" t="str">
        <f>VLOOKUP(C410, ids!$A$2:$B$37,2,FALSE)</f>
        <v>New Orleans Saints</v>
      </c>
      <c r="E410">
        <f>VLOOKUP('full data'!$A410, Sheet11!$A$2:$AF$799, MATCH('full data'!E$1, Sheet11!$A$1:$AF$1, 0), FALSE)</f>
        <v>16</v>
      </c>
      <c r="F410">
        <f>VLOOKUP('full data'!$A410, Sheet11!$A$2:$AF$799, MATCH('full data'!F$1, Sheet11!$A$1:$AF$1, 0), FALSE)</f>
        <v>7.2595330861338567</v>
      </c>
      <c r="G410">
        <f>VLOOKUP('full data'!$A410, Sheet11!$A$2:$AF$799, MATCH('full data'!G$1, Sheet11!$A$1:$AF$1, 0), FALSE)</f>
        <v>-0.67338919171807077</v>
      </c>
      <c r="H410">
        <f>VLOOKUP('full data'!$A410, Sheet11!$A$2:$AF$799, MATCH('full data'!H$1, Sheet11!$A$1:$AF$1, 0), FALSE)</f>
        <v>10.30986642826768</v>
      </c>
      <c r="I410">
        <f>VLOOKUP('full data'!$A410, Sheet11!$A$2:$AF$799, MATCH('full data'!I$1, Sheet11!$A$1:$AF$1, 0), FALSE)</f>
        <v>56.9375</v>
      </c>
      <c r="J410">
        <f>VLOOKUP('full data'!$A410, Sheet11!$A$2:$AF$799, MATCH('full data'!J$1, Sheet11!$A$1:$AF$1, 0), FALSE)</f>
        <v>0.81818181818181823</v>
      </c>
      <c r="K410">
        <f>VLOOKUP('full data'!$A410, Sheet11!$A$2:$AF$799, MATCH('full data'!K$1, Sheet11!$A$1:$AF$1, 0), FALSE)</f>
        <v>-11.875</v>
      </c>
      <c r="L410">
        <f>VLOOKUP('full data'!$A410, Sheet11!$A$2:$AF$799, MATCH('full data'!L$1, Sheet11!$A$1:$AF$1, 0), FALSE)</f>
        <v>1.1875</v>
      </c>
      <c r="M410">
        <f>VLOOKUP('full data'!$A410, Sheet11!$A$2:$AF$799, MATCH('full data'!M$1, Sheet11!$A$1:$AF$1, 0), FALSE)</f>
        <v>0.6875</v>
      </c>
      <c r="N410">
        <f>VLOOKUP('full data'!$A410, Sheet11!$A$2:$AF$799, MATCH('full data'!N$1, Sheet11!$A$1:$AF$1, 0), FALSE)</f>
        <v>0.9375</v>
      </c>
      <c r="O410">
        <f>VLOOKUP('full data'!$A410, Sheet11!$A$2:$AF$799, MATCH('full data'!O$1, Sheet11!$A$1:$AF$1, 0), FALSE)</f>
        <v>12.125</v>
      </c>
      <c r="P410">
        <f>VLOOKUP('full data'!$A410, Sheet11!$A$2:$AF$799, MATCH('full data'!P$1, Sheet11!$A$1:$AF$1, 0), FALSE)</f>
        <v>1.25</v>
      </c>
      <c r="Q410">
        <f>VLOOKUP('full data'!$A410, Sheet11!$A$2:$AF$799, MATCH('full data'!Q$1, Sheet11!$A$1:$AF$1, 0), FALSE)</f>
        <v>1.625</v>
      </c>
      <c r="R410">
        <f>VLOOKUP('full data'!$A410, Sheet11!$A$2:$AF$799, MATCH('full data'!R$1, Sheet11!$A$1:$AF$1, 0), FALSE)</f>
        <v>7</v>
      </c>
      <c r="S410">
        <f>VLOOKUP('full data'!$A410, Sheet11!$A$2:$AF$799, MATCH('full data'!S$1, Sheet11!$A$1:$AF$1, 0), FALSE)</f>
        <v>9</v>
      </c>
      <c r="T410">
        <f>VLOOKUP('full data'!$A410, Sheet11!$A$2:$AF$799, MATCH('full data'!T$1, Sheet11!$A$1:$AF$1, 0), FALSE)</f>
        <v>0</v>
      </c>
      <c r="U410">
        <f>VLOOKUP('full data'!$A410, Sheet11!$A$2:$AF$799, MATCH('full data'!U$1, Sheet11!$A$1:$AF$1, 0), FALSE)</f>
        <v>0.4375</v>
      </c>
      <c r="V410">
        <f>VLOOKUP('full data'!$A410, Sheet11!$A$2:$AF$799, MATCH('full data'!V$1, Sheet11!$A$1:$AF$1, 0), FALSE)</f>
        <v>0.44642857142857151</v>
      </c>
      <c r="W410">
        <f>VLOOKUP('full data'!$A410, Sheet11!$A$2:$AF$799, MATCH('full data'!W$1, Sheet11!$A$1:$AF$1, 0), FALSE)</f>
        <v>0.521484375</v>
      </c>
      <c r="X410" t="str">
        <f>VLOOKUP('full data'!$A410, Sheet11!$A$2:$AF$799, MATCH('full data'!X$1, Sheet11!$A$1:$AF$1, 0), FALSE)</f>
        <v>0</v>
      </c>
      <c r="Y410">
        <f>VLOOKUP('full data'!$A410, Sheet11!$A$2:$AF$799, MATCH('full data'!Y$1, Sheet11!$A$1:$AF$1, 0), FALSE)</f>
        <v>3</v>
      </c>
      <c r="Z410" t="str">
        <f>VLOOKUP('full data'!$A410, Sheet11!$A$2:$AF$799, MATCH('full data'!Z$1, Sheet11!$A$1:$AF$1, 0), FALSE)</f>
        <v>NFC South</v>
      </c>
      <c r="AA410" t="s">
        <v>892</v>
      </c>
      <c r="AB410">
        <f>VLOOKUP('full data'!$A410, Sheet11!$A$2:$AF$799, MATCH('full data'!AB$1, Sheet11!$A$1:$AF$1, 0), FALSE)</f>
        <v>0.1333333333333333</v>
      </c>
      <c r="AC410">
        <f>VLOOKUP('full data'!$A410, Sheet11!$A$2:$AF$799, MATCH('full data'!AC$1, Sheet11!$A$1:$AF$1, 0), FALSE)</f>
        <v>0.3235294117647059</v>
      </c>
      <c r="AD410" t="str">
        <f>VLOOKUP('full data'!$A410, Sheet11!$A$2:$AF$799, MATCH('full data'!AD$1, Sheet11!$A$1:$AF$1, 0), FALSE)</f>
        <v>0</v>
      </c>
      <c r="AE410" t="str">
        <f>VLOOKUP('full data'!$A410, Sheet11!$A$2:$AF$799, MATCH('full data'!AE$1, Sheet11!$A$1:$AF$1, 0), FALSE)</f>
        <v>0</v>
      </c>
      <c r="AF410">
        <f>VLOOKUP('full data'!$A410, Sheet11!$A$2:$AF$799, MATCH('full data'!AF$1, Sheet11!$A$1:$AF$1, 0), FALSE)</f>
        <v>6.25E-2</v>
      </c>
      <c r="AG410">
        <f>VLOOKUP('full data'!$A410, Sheet11!$A$2:$AF$799, MATCH('full data'!AG$1, Sheet11!$A$1:$AF$1, 0), FALSE)</f>
        <v>0.5</v>
      </c>
      <c r="AH410" s="3">
        <f>VLOOKUP('full data'!$A410, Sheet11!$A$2:$AF$799, MATCH('full data'!AH$1, Sheet11!$A$1:$AF$1, 0), FALSE)</f>
        <v>1.345582081454699E-3</v>
      </c>
      <c r="AI410" s="2">
        <f t="shared" si="6"/>
        <v>0.2120662341197419</v>
      </c>
      <c r="AJ410" s="2">
        <f>AH410/SUMIFS($AH$2:$AH$799, $B$2:$B$799, B410)</f>
        <v>7.5373743188093833E-4</v>
      </c>
      <c r="AK410">
        <f>IF(AJ410=_xlfn.MAXIFS($AJ$2:$AJ$799, $B$2:$B$799, B410, $AA$2:$AA$799, AA410), 1, 0)</f>
        <v>0</v>
      </c>
      <c r="AL410" s="2">
        <f>AJ410-AI410</f>
        <v>-0.21131249668786095</v>
      </c>
      <c r="AM410">
        <f>IF(AK410=AE410, 1, 0)</f>
        <v>0</v>
      </c>
    </row>
    <row r="411" spans="1:39" hidden="1" x14ac:dyDescent="0.45">
      <c r="A411" t="s">
        <v>486</v>
      </c>
      <c r="B411">
        <v>2012</v>
      </c>
      <c r="C411" t="s">
        <v>230</v>
      </c>
      <c r="D411" t="str">
        <f>VLOOKUP(C411, ids!$A$2:$B$37,2,FALSE)</f>
        <v>Las Vegas Raiders</v>
      </c>
      <c r="E411">
        <f>VLOOKUP('full data'!$A411, Sheet11!$A$2:$AF$799, MATCH('full data'!E$1, Sheet11!$A$1:$AF$1, 0), FALSE)</f>
        <v>16</v>
      </c>
      <c r="F411">
        <f>VLOOKUP('full data'!$A411, Sheet11!$A$2:$AF$799, MATCH('full data'!F$1, Sheet11!$A$1:$AF$1, 0), FALSE)</f>
        <v>0.42203713073967231</v>
      </c>
      <c r="G411">
        <f>VLOOKUP('full data'!$A411, Sheet11!$A$2:$AF$799, MATCH('full data'!G$1, Sheet11!$A$1:$AF$1, 0), FALSE)</f>
        <v>-4.6924458263527473</v>
      </c>
      <c r="H411">
        <f>VLOOKUP('full data'!$A411, Sheet11!$A$2:$AF$799, MATCH('full data'!H$1, Sheet11!$A$1:$AF$1, 0), FALSE)</f>
        <v>3.5144674295202001</v>
      </c>
      <c r="I411">
        <f>VLOOKUP('full data'!$A411, Sheet11!$A$2:$AF$799, MATCH('full data'!I$1, Sheet11!$A$1:$AF$1, 0), FALSE)</f>
        <v>58.6875</v>
      </c>
      <c r="J411">
        <f>VLOOKUP('full data'!$A411, Sheet11!$A$2:$AF$799, MATCH('full data'!J$1, Sheet11!$A$1:$AF$1, 0), FALSE)</f>
        <v>0.91176470588235292</v>
      </c>
      <c r="K411">
        <f>VLOOKUP('full data'!$A411, Sheet11!$A$2:$AF$799, MATCH('full data'!K$1, Sheet11!$A$1:$AF$1, 0), FALSE)</f>
        <v>-13</v>
      </c>
      <c r="L411">
        <f>VLOOKUP('full data'!$A411, Sheet11!$A$2:$AF$799, MATCH('full data'!L$1, Sheet11!$A$1:$AF$1, 0), FALSE)</f>
        <v>1</v>
      </c>
      <c r="M411">
        <f>VLOOKUP('full data'!$A411, Sheet11!$A$2:$AF$799, MATCH('full data'!M$1, Sheet11!$A$1:$AF$1, 0), FALSE)</f>
        <v>0.5</v>
      </c>
      <c r="N411">
        <f>VLOOKUP('full data'!$A411, Sheet11!$A$2:$AF$799, MATCH('full data'!N$1, Sheet11!$A$1:$AF$1, 0), FALSE)</f>
        <v>0.6875</v>
      </c>
      <c r="O411">
        <f>VLOOKUP('full data'!$A411, Sheet11!$A$2:$AF$799, MATCH('full data'!O$1, Sheet11!$A$1:$AF$1, 0), FALSE)</f>
        <v>11.5625</v>
      </c>
      <c r="P411">
        <f>VLOOKUP('full data'!$A411, Sheet11!$A$2:$AF$799, MATCH('full data'!P$1, Sheet11!$A$1:$AF$1, 0), FALSE)</f>
        <v>1.375</v>
      </c>
      <c r="Q411">
        <f>VLOOKUP('full data'!$A411, Sheet11!$A$2:$AF$799, MATCH('full data'!Q$1, Sheet11!$A$1:$AF$1, 0), FALSE)</f>
        <v>1.1875</v>
      </c>
      <c r="R411">
        <f>VLOOKUP('full data'!$A411, Sheet11!$A$2:$AF$799, MATCH('full data'!R$1, Sheet11!$A$1:$AF$1, 0), FALSE)</f>
        <v>4</v>
      </c>
      <c r="S411">
        <f>VLOOKUP('full data'!$A411, Sheet11!$A$2:$AF$799, MATCH('full data'!S$1, Sheet11!$A$1:$AF$1, 0), FALSE)</f>
        <v>12</v>
      </c>
      <c r="T411">
        <f>VLOOKUP('full data'!$A411, Sheet11!$A$2:$AF$799, MATCH('full data'!T$1, Sheet11!$A$1:$AF$1, 0), FALSE)</f>
        <v>0</v>
      </c>
      <c r="U411">
        <f>VLOOKUP('full data'!$A411, Sheet11!$A$2:$AF$799, MATCH('full data'!U$1, Sheet11!$A$1:$AF$1, 0), FALSE)</f>
        <v>0.25</v>
      </c>
      <c r="V411">
        <f>VLOOKUP('full data'!$A411, Sheet11!$A$2:$AF$799, MATCH('full data'!V$1, Sheet11!$A$1:$AF$1, 0), FALSE)</f>
        <v>0.21875</v>
      </c>
      <c r="W411">
        <f>VLOOKUP('full data'!$A411, Sheet11!$A$2:$AF$799, MATCH('full data'!W$1, Sheet11!$A$1:$AF$1, 0), FALSE)</f>
        <v>0.46875</v>
      </c>
      <c r="X411" t="str">
        <f>VLOOKUP('full data'!$A411, Sheet11!$A$2:$AF$799, MATCH('full data'!X$1, Sheet11!$A$1:$AF$1, 0), FALSE)</f>
        <v>0</v>
      </c>
      <c r="Y411">
        <f>VLOOKUP('full data'!$A411, Sheet11!$A$2:$AF$799, MATCH('full data'!Y$1, Sheet11!$A$1:$AF$1, 0), FALSE)</f>
        <v>3</v>
      </c>
      <c r="Z411" t="str">
        <f>VLOOKUP('full data'!$A411, Sheet11!$A$2:$AF$799, MATCH('full data'!Z$1, Sheet11!$A$1:$AF$1, 0), FALSE)</f>
        <v>AFC West</v>
      </c>
      <c r="AA411" t="s">
        <v>891</v>
      </c>
      <c r="AB411">
        <f>VLOOKUP('full data'!$A411, Sheet11!$A$2:$AF$799, MATCH('full data'!AB$1, Sheet11!$A$1:$AF$1, 0), FALSE)</f>
        <v>0.375</v>
      </c>
      <c r="AC411">
        <f>VLOOKUP('full data'!$A411, Sheet11!$A$2:$AF$799, MATCH('full data'!AC$1, Sheet11!$A$1:$AF$1, 0), FALSE)</f>
        <v>9.5238095238095233E-2</v>
      </c>
      <c r="AD411" t="str">
        <f>VLOOKUP('full data'!$A411, Sheet11!$A$2:$AF$799, MATCH('full data'!AD$1, Sheet11!$A$1:$AF$1, 0), FALSE)</f>
        <v>0</v>
      </c>
      <c r="AE411" t="str">
        <f>VLOOKUP('full data'!$A411, Sheet11!$A$2:$AF$799, MATCH('full data'!AE$1, Sheet11!$A$1:$AF$1, 0), FALSE)</f>
        <v>0</v>
      </c>
      <c r="AF411">
        <f>VLOOKUP('full data'!$A411, Sheet11!$A$2:$AF$799, MATCH('full data'!AF$1, Sheet11!$A$1:$AF$1, 0), FALSE)</f>
        <v>0.375</v>
      </c>
      <c r="AG411">
        <f>VLOOKUP('full data'!$A411, Sheet11!$A$2:$AF$799, MATCH('full data'!AG$1, Sheet11!$A$1:$AF$1, 0), FALSE)</f>
        <v>0.5</v>
      </c>
      <c r="AH411" s="3">
        <f>VLOOKUP('full data'!$A411, Sheet11!$A$2:$AF$799, MATCH('full data'!AH$1, Sheet11!$A$1:$AF$1, 0), FALSE)</f>
        <v>6.1065876707841677E-4</v>
      </c>
      <c r="AI411" s="2">
        <f t="shared" si="6"/>
        <v>0.42705338304448731</v>
      </c>
      <c r="AJ411" s="2">
        <f>AH411/SUMIFS($AH$2:$AH$799, $B$2:$B$799, B411)</f>
        <v>3.4206487823891388E-4</v>
      </c>
      <c r="AK411">
        <f>IF(AJ411=_xlfn.MAXIFS($AJ$2:$AJ$799, $B$2:$B$799, B411, $AA$2:$AA$799, AA411), 1, 0)</f>
        <v>0</v>
      </c>
      <c r="AL411" s="2">
        <f>AJ411-AI411</f>
        <v>-0.42671131816624841</v>
      </c>
      <c r="AM411">
        <f>IF(AK411=AE411, 1, 0)</f>
        <v>0</v>
      </c>
    </row>
    <row r="412" spans="1:39" hidden="1" x14ac:dyDescent="0.45">
      <c r="A412" t="s">
        <v>468</v>
      </c>
      <c r="B412">
        <v>2012</v>
      </c>
      <c r="C412" t="s">
        <v>33</v>
      </c>
      <c r="D412" t="str">
        <f>VLOOKUP(C412, ids!$A$2:$B$37,2,FALSE)</f>
        <v>Arizona Cardinals</v>
      </c>
      <c r="E412">
        <f>VLOOKUP('full data'!$A412, Sheet11!$A$2:$AF$799, MATCH('full data'!E$1, Sheet11!$A$1:$AF$1, 0), FALSE)</f>
        <v>16</v>
      </c>
      <c r="F412">
        <f>VLOOKUP('full data'!$A412, Sheet11!$A$2:$AF$799, MATCH('full data'!F$1, Sheet11!$A$1:$AF$1, 0), FALSE)</f>
        <v>-11.714273613724799</v>
      </c>
      <c r="G412">
        <f>VLOOKUP('full data'!$A412, Sheet11!$A$2:$AF$799, MATCH('full data'!G$1, Sheet11!$A$1:$AF$1, 0), FALSE)</f>
        <v>-4.7071975849122811</v>
      </c>
      <c r="H412">
        <f>VLOOKUP('full data'!$A412, Sheet11!$A$2:$AF$799, MATCH('full data'!H$1, Sheet11!$A$1:$AF$1, 0), FALSE)</f>
        <v>-5.0861814133243097</v>
      </c>
      <c r="I412">
        <f>VLOOKUP('full data'!$A412, Sheet11!$A$2:$AF$799, MATCH('full data'!I$1, Sheet11!$A$1:$AF$1, 0), FALSE)</f>
        <v>53.5625</v>
      </c>
      <c r="J412">
        <f>VLOOKUP('full data'!$A412, Sheet11!$A$2:$AF$799, MATCH('full data'!J$1, Sheet11!$A$1:$AF$1, 0), FALSE)</f>
        <v>0.8928571428571429</v>
      </c>
      <c r="K412">
        <f>VLOOKUP('full data'!$A412, Sheet11!$A$2:$AF$799, MATCH('full data'!K$1, Sheet11!$A$1:$AF$1, 0), FALSE)</f>
        <v>-23.625</v>
      </c>
      <c r="L412">
        <f>VLOOKUP('full data'!$A412, Sheet11!$A$2:$AF$799, MATCH('full data'!L$1, Sheet11!$A$1:$AF$1, 0), FALSE)</f>
        <v>1.3125</v>
      </c>
      <c r="M412">
        <f>VLOOKUP('full data'!$A412, Sheet11!$A$2:$AF$799, MATCH('full data'!M$1, Sheet11!$A$1:$AF$1, 0), FALSE)</f>
        <v>0.6875</v>
      </c>
      <c r="N412">
        <f>VLOOKUP('full data'!$A412, Sheet11!$A$2:$AF$799, MATCH('full data'!N$1, Sheet11!$A$1:$AF$1, 0), FALSE)</f>
        <v>1.375</v>
      </c>
      <c r="O412">
        <f>VLOOKUP('full data'!$A412, Sheet11!$A$2:$AF$799, MATCH('full data'!O$1, Sheet11!$A$1:$AF$1, 0), FALSE)</f>
        <v>14.25</v>
      </c>
      <c r="P412">
        <f>VLOOKUP('full data'!$A412, Sheet11!$A$2:$AF$799, MATCH('full data'!P$1, Sheet11!$A$1:$AF$1, 0), FALSE)</f>
        <v>1.875</v>
      </c>
      <c r="Q412">
        <f>VLOOKUP('full data'!$A412, Sheet11!$A$2:$AF$799, MATCH('full data'!Q$1, Sheet11!$A$1:$AF$1, 0), FALSE)</f>
        <v>2.0625</v>
      </c>
      <c r="R412">
        <f>VLOOKUP('full data'!$A412, Sheet11!$A$2:$AF$799, MATCH('full data'!R$1, Sheet11!$A$1:$AF$1, 0), FALSE)</f>
        <v>5</v>
      </c>
      <c r="S412">
        <f>VLOOKUP('full data'!$A412, Sheet11!$A$2:$AF$799, MATCH('full data'!S$1, Sheet11!$A$1:$AF$1, 0), FALSE)</f>
        <v>11</v>
      </c>
      <c r="T412">
        <f>VLOOKUP('full data'!$A412, Sheet11!$A$2:$AF$799, MATCH('full data'!T$1, Sheet11!$A$1:$AF$1, 0), FALSE)</f>
        <v>0</v>
      </c>
      <c r="U412">
        <f>VLOOKUP('full data'!$A412, Sheet11!$A$2:$AF$799, MATCH('full data'!U$1, Sheet11!$A$1:$AF$1, 0), FALSE)</f>
        <v>0.3125</v>
      </c>
      <c r="V412">
        <f>VLOOKUP('full data'!$A412, Sheet11!$A$2:$AF$799, MATCH('full data'!V$1, Sheet11!$A$1:$AF$1, 0), FALSE)</f>
        <v>0.47499999999999998</v>
      </c>
      <c r="W412">
        <f>VLOOKUP('full data'!$A412, Sheet11!$A$2:$AF$799, MATCH('full data'!W$1, Sheet11!$A$1:$AF$1, 0), FALSE)</f>
        <v>0.55859375</v>
      </c>
      <c r="X412" t="str">
        <f>VLOOKUP('full data'!$A412, Sheet11!$A$2:$AF$799, MATCH('full data'!X$1, Sheet11!$A$1:$AF$1, 0), FALSE)</f>
        <v>0</v>
      </c>
      <c r="Y412">
        <f>VLOOKUP('full data'!$A412, Sheet11!$A$2:$AF$799, MATCH('full data'!Y$1, Sheet11!$A$1:$AF$1, 0), FALSE)</f>
        <v>4</v>
      </c>
      <c r="Z412" t="str">
        <f>VLOOKUP('full data'!$A412, Sheet11!$A$2:$AF$799, MATCH('full data'!Z$1, Sheet11!$A$1:$AF$1, 0), FALSE)</f>
        <v>NFC West</v>
      </c>
      <c r="AA412" t="s">
        <v>892</v>
      </c>
      <c r="AB412">
        <f>VLOOKUP('full data'!$A412, Sheet11!$A$2:$AF$799, MATCH('full data'!AB$1, Sheet11!$A$1:$AF$1, 0), FALSE)</f>
        <v>0.1153846153846154</v>
      </c>
      <c r="AC412">
        <f>VLOOKUP('full data'!$A412, Sheet11!$A$2:$AF$799, MATCH('full data'!AC$1, Sheet11!$A$1:$AF$1, 0), FALSE)</f>
        <v>0.15094339622641509</v>
      </c>
      <c r="AD412" t="str">
        <f>VLOOKUP('full data'!$A412, Sheet11!$A$2:$AF$799, MATCH('full data'!AD$1, Sheet11!$A$1:$AF$1, 0), FALSE)</f>
        <v>0</v>
      </c>
      <c r="AE412" t="str">
        <f>VLOOKUP('full data'!$A412, Sheet11!$A$2:$AF$799, MATCH('full data'!AE$1, Sheet11!$A$1:$AF$1, 0), FALSE)</f>
        <v>0</v>
      </c>
      <c r="AF412">
        <f>VLOOKUP('full data'!$A412, Sheet11!$A$2:$AF$799, MATCH('full data'!AF$1, Sheet11!$A$1:$AF$1, 0), FALSE)</f>
        <v>0.5625</v>
      </c>
      <c r="AG412">
        <f>VLOOKUP('full data'!$A412, Sheet11!$A$2:$AF$799, MATCH('full data'!AG$1, Sheet11!$A$1:$AF$1, 0), FALSE)</f>
        <v>0.5</v>
      </c>
      <c r="AH412" s="3">
        <f>VLOOKUP('full data'!$A412, Sheet11!$A$2:$AF$799, MATCH('full data'!AH$1, Sheet11!$A$1:$AF$1, 0), FALSE)</f>
        <v>5.967793541249173E-4</v>
      </c>
      <c r="AI412" s="2">
        <f t="shared" si="6"/>
        <v>0.2120662341197419</v>
      </c>
      <c r="AJ412" s="2">
        <f>AH412/SUMIFS($AH$2:$AH$799, $B$2:$B$799, B412)</f>
        <v>3.3429022575225478E-4</v>
      </c>
      <c r="AK412">
        <f>IF(AJ412=_xlfn.MAXIFS($AJ$2:$AJ$799, $B$2:$B$799, B412, $AA$2:$AA$799, AA412), 1, 0)</f>
        <v>0</v>
      </c>
      <c r="AL412" s="2">
        <f>AJ412-AI412</f>
        <v>-0.21173194389398964</v>
      </c>
      <c r="AM412">
        <f>IF(AK412=AE412, 1, 0)</f>
        <v>0</v>
      </c>
    </row>
    <row r="413" spans="1:39" hidden="1" x14ac:dyDescent="0.45">
      <c r="A413" t="s">
        <v>478</v>
      </c>
      <c r="B413">
        <v>2012</v>
      </c>
      <c r="C413" t="s">
        <v>64</v>
      </c>
      <c r="D413" t="str">
        <f>VLOOKUP(C413, ids!$A$2:$B$37,2,FALSE)</f>
        <v>Detriot Lions</v>
      </c>
      <c r="E413">
        <f>VLOOKUP('full data'!$A413, Sheet11!$A$2:$AF$799, MATCH('full data'!E$1, Sheet11!$A$1:$AF$1, 0), FALSE)</f>
        <v>16</v>
      </c>
      <c r="F413">
        <f>VLOOKUP('full data'!$A413, Sheet11!$A$2:$AF$799, MATCH('full data'!F$1, Sheet11!$A$1:$AF$1, 0), FALSE)</f>
        <v>2.9523562057592212</v>
      </c>
      <c r="G413">
        <f>VLOOKUP('full data'!$A413, Sheet11!$A$2:$AF$799, MATCH('full data'!G$1, Sheet11!$A$1:$AF$1, 0), FALSE)</f>
        <v>-1.982721520689195</v>
      </c>
      <c r="H413">
        <f>VLOOKUP('full data'!$A413, Sheet11!$A$2:$AF$799, MATCH('full data'!H$1, Sheet11!$A$1:$AF$1, 0), FALSE)</f>
        <v>5.3333265328180559</v>
      </c>
      <c r="I413">
        <f>VLOOKUP('full data'!$A413, Sheet11!$A$2:$AF$799, MATCH('full data'!I$1, Sheet11!$A$1:$AF$1, 0), FALSE)</f>
        <v>59</v>
      </c>
      <c r="J413">
        <f>VLOOKUP('full data'!$A413, Sheet11!$A$2:$AF$799, MATCH('full data'!J$1, Sheet11!$A$1:$AF$1, 0), FALSE)</f>
        <v>0.88888888888888884</v>
      </c>
      <c r="K413">
        <f>VLOOKUP('full data'!$A413, Sheet11!$A$2:$AF$799, MATCH('full data'!K$1, Sheet11!$A$1:$AF$1, 0), FALSE)</f>
        <v>-13.25</v>
      </c>
      <c r="L413">
        <f>VLOOKUP('full data'!$A413, Sheet11!$A$2:$AF$799, MATCH('full data'!L$1, Sheet11!$A$1:$AF$1, 0), FALSE)</f>
        <v>1.0625</v>
      </c>
      <c r="M413">
        <f>VLOOKUP('full data'!$A413, Sheet11!$A$2:$AF$799, MATCH('full data'!M$1, Sheet11!$A$1:$AF$1, 0), FALSE)</f>
        <v>0.375</v>
      </c>
      <c r="N413">
        <f>VLOOKUP('full data'!$A413, Sheet11!$A$2:$AF$799, MATCH('full data'!N$1, Sheet11!$A$1:$AF$1, 0), FALSE)</f>
        <v>0.6875</v>
      </c>
      <c r="O413">
        <f>VLOOKUP('full data'!$A413, Sheet11!$A$2:$AF$799, MATCH('full data'!O$1, Sheet11!$A$1:$AF$1, 0), FALSE)</f>
        <v>14.375</v>
      </c>
      <c r="P413">
        <f>VLOOKUP('full data'!$A413, Sheet11!$A$2:$AF$799, MATCH('full data'!P$1, Sheet11!$A$1:$AF$1, 0), FALSE)</f>
        <v>1.5625</v>
      </c>
      <c r="Q413">
        <f>VLOOKUP('full data'!$A413, Sheet11!$A$2:$AF$799, MATCH('full data'!Q$1, Sheet11!$A$1:$AF$1, 0), FALSE)</f>
        <v>1.0625</v>
      </c>
      <c r="R413">
        <f>VLOOKUP('full data'!$A413, Sheet11!$A$2:$AF$799, MATCH('full data'!R$1, Sheet11!$A$1:$AF$1, 0), FALSE)</f>
        <v>4</v>
      </c>
      <c r="S413">
        <f>VLOOKUP('full data'!$A413, Sheet11!$A$2:$AF$799, MATCH('full data'!S$1, Sheet11!$A$1:$AF$1, 0), FALSE)</f>
        <v>12</v>
      </c>
      <c r="T413">
        <f>VLOOKUP('full data'!$A413, Sheet11!$A$2:$AF$799, MATCH('full data'!T$1, Sheet11!$A$1:$AF$1, 0), FALSE)</f>
        <v>0</v>
      </c>
      <c r="U413">
        <f>VLOOKUP('full data'!$A413, Sheet11!$A$2:$AF$799, MATCH('full data'!U$1, Sheet11!$A$1:$AF$1, 0), FALSE)</f>
        <v>0.25</v>
      </c>
      <c r="V413">
        <f>VLOOKUP('full data'!$A413, Sheet11!$A$2:$AF$799, MATCH('full data'!V$1, Sheet11!$A$1:$AF$1, 0), FALSE)</f>
        <v>0.3828125</v>
      </c>
      <c r="W413">
        <f>VLOOKUP('full data'!$A413, Sheet11!$A$2:$AF$799, MATCH('full data'!W$1, Sheet11!$A$1:$AF$1, 0), FALSE)</f>
        <v>0.56640625</v>
      </c>
      <c r="X413" t="str">
        <f>VLOOKUP('full data'!$A413, Sheet11!$A$2:$AF$799, MATCH('full data'!X$1, Sheet11!$A$1:$AF$1, 0), FALSE)</f>
        <v>0</v>
      </c>
      <c r="Y413">
        <f>VLOOKUP('full data'!$A413, Sheet11!$A$2:$AF$799, MATCH('full data'!Y$1, Sheet11!$A$1:$AF$1, 0), FALSE)</f>
        <v>4</v>
      </c>
      <c r="Z413" t="str">
        <f>VLOOKUP('full data'!$A413, Sheet11!$A$2:$AF$799, MATCH('full data'!Z$1, Sheet11!$A$1:$AF$1, 0), FALSE)</f>
        <v>NFC North</v>
      </c>
      <c r="AA413" t="s">
        <v>892</v>
      </c>
      <c r="AB413">
        <f>VLOOKUP('full data'!$A413, Sheet11!$A$2:$AF$799, MATCH('full data'!AB$1, Sheet11!$A$1:$AF$1, 0), FALSE)</f>
        <v>0.27586206896551718</v>
      </c>
      <c r="AC413">
        <f>VLOOKUP('full data'!$A413, Sheet11!$A$2:$AF$799, MATCH('full data'!AC$1, Sheet11!$A$1:$AF$1, 0), FALSE)</f>
        <v>0.16666666666666671</v>
      </c>
      <c r="AD413" t="str">
        <f>VLOOKUP('full data'!$A413, Sheet11!$A$2:$AF$799, MATCH('full data'!AD$1, Sheet11!$A$1:$AF$1, 0), FALSE)</f>
        <v>0</v>
      </c>
      <c r="AE413" t="str">
        <f>VLOOKUP('full data'!$A413, Sheet11!$A$2:$AF$799, MATCH('full data'!AE$1, Sheet11!$A$1:$AF$1, 0), FALSE)</f>
        <v>0</v>
      </c>
      <c r="AF413">
        <f>VLOOKUP('full data'!$A413, Sheet11!$A$2:$AF$799, MATCH('full data'!AF$1, Sheet11!$A$1:$AF$1, 0), FALSE)</f>
        <v>0.5</v>
      </c>
      <c r="AG413">
        <f>VLOOKUP('full data'!$A413, Sheet11!$A$2:$AF$799, MATCH('full data'!AG$1, Sheet11!$A$1:$AF$1, 0), FALSE)</f>
        <v>0.5</v>
      </c>
      <c r="AH413" s="3">
        <f>VLOOKUP('full data'!$A413, Sheet11!$A$2:$AF$799, MATCH('full data'!AH$1, Sheet11!$A$1:$AF$1, 0), FALSE)</f>
        <v>3.7636518857569459E-4</v>
      </c>
      <c r="AI413" s="2">
        <f t="shared" si="6"/>
        <v>0.2120662341197419</v>
      </c>
      <c r="AJ413" s="2">
        <f>AH413/SUMIFS($AH$2:$AH$799, $B$2:$B$799, B413)</f>
        <v>2.1082365364121387E-4</v>
      </c>
      <c r="AK413">
        <f>IF(AJ413=_xlfn.MAXIFS($AJ$2:$AJ$799, $B$2:$B$799, B413, $AA$2:$AA$799, AA413), 1, 0)</f>
        <v>0</v>
      </c>
      <c r="AL413" s="2">
        <f>AJ413-AI413</f>
        <v>-0.21185541046610068</v>
      </c>
      <c r="AM413">
        <f>IF(AK413=AE413, 1, 0)</f>
        <v>0</v>
      </c>
    </row>
    <row r="414" spans="1:39" hidden="1" x14ac:dyDescent="0.45">
      <c r="A414" t="s">
        <v>475</v>
      </c>
      <c r="B414">
        <v>2012</v>
      </c>
      <c r="C414" t="s">
        <v>55</v>
      </c>
      <c r="D414" t="str">
        <f>VLOOKUP(C414, ids!$A$2:$B$37,2,FALSE)</f>
        <v>Cleveland Browns</v>
      </c>
      <c r="E414">
        <f>VLOOKUP('full data'!$A414, Sheet11!$A$2:$AF$799, MATCH('full data'!E$1, Sheet11!$A$1:$AF$1, 0), FALSE)</f>
        <v>16</v>
      </c>
      <c r="F414">
        <f>VLOOKUP('full data'!$A414, Sheet11!$A$2:$AF$799, MATCH('full data'!F$1, Sheet11!$A$1:$AF$1, 0), FALSE)</f>
        <v>-2.4733460941692469</v>
      </c>
      <c r="G414">
        <f>VLOOKUP('full data'!$A414, Sheet11!$A$2:$AF$799, MATCH('full data'!G$1, Sheet11!$A$1:$AF$1, 0), FALSE)</f>
        <v>-0.94469326290194777</v>
      </c>
      <c r="H414">
        <f>VLOOKUP('full data'!$A414, Sheet11!$A$2:$AF$799, MATCH('full data'!H$1, Sheet11!$A$1:$AF$1, 0), FALSE)</f>
        <v>0.55708071161956019</v>
      </c>
      <c r="I414">
        <f>VLOOKUP('full data'!$A414, Sheet11!$A$2:$AF$799, MATCH('full data'!I$1, Sheet11!$A$1:$AF$1, 0), FALSE)</f>
        <v>62.8125</v>
      </c>
      <c r="J414">
        <f>VLOOKUP('full data'!$A414, Sheet11!$A$2:$AF$799, MATCH('full data'!J$1, Sheet11!$A$1:$AF$1, 0), FALSE)</f>
        <v>0.93548387096774188</v>
      </c>
      <c r="K414">
        <f>VLOOKUP('full data'!$A414, Sheet11!$A$2:$AF$799, MATCH('full data'!K$1, Sheet11!$A$1:$AF$1, 0), FALSE)</f>
        <v>-14.5625</v>
      </c>
      <c r="L414">
        <f>VLOOKUP('full data'!$A414, Sheet11!$A$2:$AF$799, MATCH('full data'!L$1, Sheet11!$A$1:$AF$1, 0), FALSE)</f>
        <v>1.125</v>
      </c>
      <c r="M414">
        <f>VLOOKUP('full data'!$A414, Sheet11!$A$2:$AF$799, MATCH('full data'!M$1, Sheet11!$A$1:$AF$1, 0), FALSE)</f>
        <v>0.75</v>
      </c>
      <c r="N414">
        <f>VLOOKUP('full data'!$A414, Sheet11!$A$2:$AF$799, MATCH('full data'!N$1, Sheet11!$A$1:$AF$1, 0), FALSE)</f>
        <v>1.0625</v>
      </c>
      <c r="O414">
        <f>VLOOKUP('full data'!$A414, Sheet11!$A$2:$AF$799, MATCH('full data'!O$1, Sheet11!$A$1:$AF$1, 0), FALSE)</f>
        <v>14.4375</v>
      </c>
      <c r="P414">
        <f>VLOOKUP('full data'!$A414, Sheet11!$A$2:$AF$799, MATCH('full data'!P$1, Sheet11!$A$1:$AF$1, 0), FALSE)</f>
        <v>1.25</v>
      </c>
      <c r="Q414">
        <f>VLOOKUP('full data'!$A414, Sheet11!$A$2:$AF$799, MATCH('full data'!Q$1, Sheet11!$A$1:$AF$1, 0), FALSE)</f>
        <v>1.8125</v>
      </c>
      <c r="R414">
        <f>VLOOKUP('full data'!$A414, Sheet11!$A$2:$AF$799, MATCH('full data'!R$1, Sheet11!$A$1:$AF$1, 0), FALSE)</f>
        <v>5</v>
      </c>
      <c r="S414">
        <f>VLOOKUP('full data'!$A414, Sheet11!$A$2:$AF$799, MATCH('full data'!S$1, Sheet11!$A$1:$AF$1, 0), FALSE)</f>
        <v>11</v>
      </c>
      <c r="T414">
        <f>VLOOKUP('full data'!$A414, Sheet11!$A$2:$AF$799, MATCH('full data'!T$1, Sheet11!$A$1:$AF$1, 0), FALSE)</f>
        <v>0</v>
      </c>
      <c r="U414">
        <f>VLOOKUP('full data'!$A414, Sheet11!$A$2:$AF$799, MATCH('full data'!U$1, Sheet11!$A$1:$AF$1, 0), FALSE)</f>
        <v>0.3125</v>
      </c>
      <c r="V414">
        <f>VLOOKUP('full data'!$A414, Sheet11!$A$2:$AF$799, MATCH('full data'!V$1, Sheet11!$A$1:$AF$1, 0), FALSE)</f>
        <v>0.38750000000000001</v>
      </c>
      <c r="W414">
        <f>VLOOKUP('full data'!$A414, Sheet11!$A$2:$AF$799, MATCH('full data'!W$1, Sheet11!$A$1:$AF$1, 0), FALSE)</f>
        <v>0.5078125</v>
      </c>
      <c r="X414" t="str">
        <f>VLOOKUP('full data'!$A414, Sheet11!$A$2:$AF$799, MATCH('full data'!X$1, Sheet11!$A$1:$AF$1, 0), FALSE)</f>
        <v>0</v>
      </c>
      <c r="Y414">
        <f>VLOOKUP('full data'!$A414, Sheet11!$A$2:$AF$799, MATCH('full data'!Y$1, Sheet11!$A$1:$AF$1, 0), FALSE)</f>
        <v>4</v>
      </c>
      <c r="Z414" t="str">
        <f>VLOOKUP('full data'!$A414, Sheet11!$A$2:$AF$799, MATCH('full data'!Z$1, Sheet11!$A$1:$AF$1, 0), FALSE)</f>
        <v>AFC North</v>
      </c>
      <c r="AA414" t="s">
        <v>891</v>
      </c>
      <c r="AB414">
        <f>VLOOKUP('full data'!$A414, Sheet11!$A$2:$AF$799, MATCH('full data'!AB$1, Sheet11!$A$1:$AF$1, 0), FALSE)</f>
        <v>0.1090909090909091</v>
      </c>
      <c r="AC414">
        <f>VLOOKUP('full data'!$A414, Sheet11!$A$2:$AF$799, MATCH('full data'!AC$1, Sheet11!$A$1:$AF$1, 0), FALSE)</f>
        <v>0.2711864406779661</v>
      </c>
      <c r="AD414" t="str">
        <f>VLOOKUP('full data'!$A414, Sheet11!$A$2:$AF$799, MATCH('full data'!AD$1, Sheet11!$A$1:$AF$1, 0), FALSE)</f>
        <v>0</v>
      </c>
      <c r="AE414" t="str">
        <f>VLOOKUP('full data'!$A414, Sheet11!$A$2:$AF$799, MATCH('full data'!AE$1, Sheet11!$A$1:$AF$1, 0), FALSE)</f>
        <v>0</v>
      </c>
      <c r="AF414">
        <f>VLOOKUP('full data'!$A414, Sheet11!$A$2:$AF$799, MATCH('full data'!AF$1, Sheet11!$A$1:$AF$1, 0), FALSE)</f>
        <v>0.125</v>
      </c>
      <c r="AG414">
        <f>VLOOKUP('full data'!$A414, Sheet11!$A$2:$AF$799, MATCH('full data'!AG$1, Sheet11!$A$1:$AF$1, 0), FALSE)</f>
        <v>0.5</v>
      </c>
      <c r="AH414" s="3">
        <f>VLOOKUP('full data'!$A414, Sheet11!$A$2:$AF$799, MATCH('full data'!AH$1, Sheet11!$A$1:$AF$1, 0), FALSE)</f>
        <v>2.9830923681391773E-4</v>
      </c>
      <c r="AI414" s="2">
        <f t="shared" si="6"/>
        <v>0.42705338304448731</v>
      </c>
      <c r="AJ414" s="2">
        <f>AH414/SUMIFS($AH$2:$AH$799, $B$2:$B$799, B414)</f>
        <v>1.6710005369527863E-4</v>
      </c>
      <c r="AK414">
        <f>IF(AJ414=_xlfn.MAXIFS($AJ$2:$AJ$799, $B$2:$B$799, B414, $AA$2:$AA$799, AA414), 1, 0)</f>
        <v>0</v>
      </c>
      <c r="AL414" s="2">
        <f>AJ414-AI414</f>
        <v>-0.42688628299079201</v>
      </c>
      <c r="AM414">
        <f>IF(AK414=AE414, 1, 0)</f>
        <v>0</v>
      </c>
    </row>
    <row r="415" spans="1:39" hidden="1" x14ac:dyDescent="0.45">
      <c r="A415" t="s">
        <v>493</v>
      </c>
      <c r="B415">
        <v>2012</v>
      </c>
      <c r="C415" t="s">
        <v>92</v>
      </c>
      <c r="D415" t="str">
        <f>VLOOKUP(C415, ids!$A$2:$B$37,2,FALSE)</f>
        <v>Philadelphia Eagles</v>
      </c>
      <c r="E415">
        <f>VLOOKUP('full data'!$A415, Sheet11!$A$2:$AF$799, MATCH('full data'!E$1, Sheet11!$A$1:$AF$1, 0), FALSE)</f>
        <v>16</v>
      </c>
      <c r="F415">
        <f>VLOOKUP('full data'!$A415, Sheet11!$A$2:$AF$799, MATCH('full data'!F$1, Sheet11!$A$1:$AF$1, 0), FALSE)</f>
        <v>-1.3062299447087251</v>
      </c>
      <c r="G415">
        <f>VLOOKUP('full data'!$A415, Sheet11!$A$2:$AF$799, MATCH('full data'!G$1, Sheet11!$A$1:$AF$1, 0), FALSE)</f>
        <v>-3.4330601959380451</v>
      </c>
      <c r="H415">
        <f>VLOOKUP('full data'!$A415, Sheet11!$A$2:$AF$799, MATCH('full data'!H$1, Sheet11!$A$1:$AF$1, 0), FALSE)</f>
        <v>4.2152382861474083</v>
      </c>
      <c r="I415">
        <f>VLOOKUP('full data'!$A415, Sheet11!$A$2:$AF$799, MATCH('full data'!I$1, Sheet11!$A$1:$AF$1, 0), FALSE)</f>
        <v>50.8125</v>
      </c>
      <c r="J415">
        <f>VLOOKUP('full data'!$A415, Sheet11!$A$2:$AF$799, MATCH('full data'!J$1, Sheet11!$A$1:$AF$1, 0), FALSE)</f>
        <v>0.87096774193548387</v>
      </c>
      <c r="K415">
        <f>VLOOKUP('full data'!$A415, Sheet11!$A$2:$AF$799, MATCH('full data'!K$1, Sheet11!$A$1:$AF$1, 0), FALSE)</f>
        <v>-17.75</v>
      </c>
      <c r="L415">
        <f>VLOOKUP('full data'!$A415, Sheet11!$A$2:$AF$799, MATCH('full data'!L$1, Sheet11!$A$1:$AF$1, 0), FALSE)</f>
        <v>0.9375</v>
      </c>
      <c r="M415">
        <f>VLOOKUP('full data'!$A415, Sheet11!$A$2:$AF$799, MATCH('full data'!M$1, Sheet11!$A$1:$AF$1, 0), FALSE)</f>
        <v>0.3125</v>
      </c>
      <c r="N415">
        <f>VLOOKUP('full data'!$A415, Sheet11!$A$2:$AF$799, MATCH('full data'!N$1, Sheet11!$A$1:$AF$1, 0), FALSE)</f>
        <v>0.5</v>
      </c>
      <c r="O415">
        <f>VLOOKUP('full data'!$A415, Sheet11!$A$2:$AF$799, MATCH('full data'!O$1, Sheet11!$A$1:$AF$1, 0), FALSE)</f>
        <v>12.375</v>
      </c>
      <c r="P415">
        <f>VLOOKUP('full data'!$A415, Sheet11!$A$2:$AF$799, MATCH('full data'!P$1, Sheet11!$A$1:$AF$1, 0), FALSE)</f>
        <v>1.8125</v>
      </c>
      <c r="Q415">
        <f>VLOOKUP('full data'!$A415, Sheet11!$A$2:$AF$799, MATCH('full data'!Q$1, Sheet11!$A$1:$AF$1, 0), FALSE)</f>
        <v>0.8125</v>
      </c>
      <c r="R415">
        <f>VLOOKUP('full data'!$A415, Sheet11!$A$2:$AF$799, MATCH('full data'!R$1, Sheet11!$A$1:$AF$1, 0), FALSE)</f>
        <v>4</v>
      </c>
      <c r="S415">
        <f>VLOOKUP('full data'!$A415, Sheet11!$A$2:$AF$799, MATCH('full data'!S$1, Sheet11!$A$1:$AF$1, 0), FALSE)</f>
        <v>12</v>
      </c>
      <c r="T415">
        <f>VLOOKUP('full data'!$A415, Sheet11!$A$2:$AF$799, MATCH('full data'!T$1, Sheet11!$A$1:$AF$1, 0), FALSE)</f>
        <v>0</v>
      </c>
      <c r="U415">
        <f>VLOOKUP('full data'!$A415, Sheet11!$A$2:$AF$799, MATCH('full data'!U$1, Sheet11!$A$1:$AF$1, 0), FALSE)</f>
        <v>0.25</v>
      </c>
      <c r="V415">
        <f>VLOOKUP('full data'!$A415, Sheet11!$A$2:$AF$799, MATCH('full data'!V$1, Sheet11!$A$1:$AF$1, 0), FALSE)</f>
        <v>0.484375</v>
      </c>
      <c r="W415">
        <f>VLOOKUP('full data'!$A415, Sheet11!$A$2:$AF$799, MATCH('full data'!W$1, Sheet11!$A$1:$AF$1, 0), FALSE)</f>
        <v>0.5078125</v>
      </c>
      <c r="X415" t="str">
        <f>VLOOKUP('full data'!$A415, Sheet11!$A$2:$AF$799, MATCH('full data'!X$1, Sheet11!$A$1:$AF$1, 0), FALSE)</f>
        <v>0</v>
      </c>
      <c r="Y415">
        <f>VLOOKUP('full data'!$A415, Sheet11!$A$2:$AF$799, MATCH('full data'!Y$1, Sheet11!$A$1:$AF$1, 0), FALSE)</f>
        <v>4</v>
      </c>
      <c r="Z415" t="str">
        <f>VLOOKUP('full data'!$A415, Sheet11!$A$2:$AF$799, MATCH('full data'!Z$1, Sheet11!$A$1:$AF$1, 0), FALSE)</f>
        <v>NFC East</v>
      </c>
      <c r="AA415" t="s">
        <v>892</v>
      </c>
      <c r="AB415">
        <f>VLOOKUP('full data'!$A415, Sheet11!$A$2:$AF$799, MATCH('full data'!AB$1, Sheet11!$A$1:$AF$1, 0), FALSE)</f>
        <v>0.16</v>
      </c>
      <c r="AC415">
        <f>VLOOKUP('full data'!$A415, Sheet11!$A$2:$AF$799, MATCH('full data'!AC$1, Sheet11!$A$1:$AF$1, 0), FALSE)</f>
        <v>0.20588235294117649</v>
      </c>
      <c r="AD415" t="str">
        <f>VLOOKUP('full data'!$A415, Sheet11!$A$2:$AF$799, MATCH('full data'!AD$1, Sheet11!$A$1:$AF$1, 0), FALSE)</f>
        <v>0</v>
      </c>
      <c r="AE415" t="str">
        <f>VLOOKUP('full data'!$A415, Sheet11!$A$2:$AF$799, MATCH('full data'!AE$1, Sheet11!$A$1:$AF$1, 0), FALSE)</f>
        <v>0</v>
      </c>
      <c r="AF415">
        <f>VLOOKUP('full data'!$A415, Sheet11!$A$2:$AF$799, MATCH('full data'!AF$1, Sheet11!$A$1:$AF$1, 0), FALSE)</f>
        <v>0.875</v>
      </c>
      <c r="AG415">
        <f>VLOOKUP('full data'!$A415, Sheet11!$A$2:$AF$799, MATCH('full data'!AG$1, Sheet11!$A$1:$AF$1, 0), FALSE)</f>
        <v>0.5</v>
      </c>
      <c r="AH415" s="3">
        <f>VLOOKUP('full data'!$A415, Sheet11!$A$2:$AF$799, MATCH('full data'!AH$1, Sheet11!$A$1:$AF$1, 0), FALSE)</f>
        <v>1.997752852371822E-4</v>
      </c>
      <c r="AI415" s="2">
        <f t="shared" si="6"/>
        <v>0.2120662341197419</v>
      </c>
      <c r="AJ415" s="2">
        <f>AH415/SUMIFS($AH$2:$AH$799, $B$2:$B$799, B415)</f>
        <v>1.1190555561290378E-4</v>
      </c>
      <c r="AK415">
        <f>IF(AJ415=_xlfn.MAXIFS($AJ$2:$AJ$799, $B$2:$B$799, B415, $AA$2:$AA$799, AA415), 1, 0)</f>
        <v>0</v>
      </c>
      <c r="AL415" s="2">
        <f>AJ415-AI415</f>
        <v>-0.21195432856412899</v>
      </c>
      <c r="AM415">
        <f>IF(AK415=AE415, 1, 0)</f>
        <v>0</v>
      </c>
    </row>
    <row r="416" spans="1:39" hidden="1" x14ac:dyDescent="0.45">
      <c r="A416" t="s">
        <v>482</v>
      </c>
      <c r="B416">
        <v>2012</v>
      </c>
      <c r="C416" t="s">
        <v>72</v>
      </c>
      <c r="D416" t="str">
        <f>VLOOKUP(C416, ids!$A$2:$B$37,2,FALSE)</f>
        <v>Jacksonville Jaguars</v>
      </c>
      <c r="E416">
        <f>VLOOKUP('full data'!$A416, Sheet11!$A$2:$AF$799, MATCH('full data'!E$1, Sheet11!$A$1:$AF$1, 0), FALSE)</f>
        <v>16</v>
      </c>
      <c r="F416">
        <f>VLOOKUP('full data'!$A416, Sheet11!$A$2:$AF$799, MATCH('full data'!F$1, Sheet11!$A$1:$AF$1, 0), FALSE)</f>
        <v>-5.2073320018083162</v>
      </c>
      <c r="G416">
        <f>VLOOKUP('full data'!$A416, Sheet11!$A$2:$AF$799, MATCH('full data'!G$1, Sheet11!$A$1:$AF$1, 0), FALSE)</f>
        <v>-2.4504732808787102</v>
      </c>
      <c r="H416">
        <f>VLOOKUP('full data'!$A416, Sheet11!$A$2:$AF$799, MATCH('full data'!H$1, Sheet11!$A$1:$AF$1, 0), FALSE)</f>
        <v>-0.34822196766267111</v>
      </c>
      <c r="I416">
        <f>VLOOKUP('full data'!$A416, Sheet11!$A$2:$AF$799, MATCH('full data'!I$1, Sheet11!$A$1:$AF$1, 0), FALSE)</f>
        <v>59.6875</v>
      </c>
      <c r="J416">
        <f>VLOOKUP('full data'!$A416, Sheet11!$A$2:$AF$799, MATCH('full data'!J$1, Sheet11!$A$1:$AF$1, 0), FALSE)</f>
        <v>0.8928571428571429</v>
      </c>
      <c r="K416">
        <f>VLOOKUP('full data'!$A416, Sheet11!$A$2:$AF$799, MATCH('full data'!K$1, Sheet11!$A$1:$AF$1, 0), FALSE)</f>
        <v>-20.4375</v>
      </c>
      <c r="L416">
        <f>VLOOKUP('full data'!$A416, Sheet11!$A$2:$AF$799, MATCH('full data'!L$1, Sheet11!$A$1:$AF$1, 0), FALSE)</f>
        <v>1.0625</v>
      </c>
      <c r="M416">
        <f>VLOOKUP('full data'!$A416, Sheet11!$A$2:$AF$799, MATCH('full data'!M$1, Sheet11!$A$1:$AF$1, 0), FALSE)</f>
        <v>0.6875</v>
      </c>
      <c r="N416">
        <f>VLOOKUP('full data'!$A416, Sheet11!$A$2:$AF$799, MATCH('full data'!N$1, Sheet11!$A$1:$AF$1, 0), FALSE)</f>
        <v>0.75</v>
      </c>
      <c r="O416">
        <f>VLOOKUP('full data'!$A416, Sheet11!$A$2:$AF$799, MATCH('full data'!O$1, Sheet11!$A$1:$AF$1, 0), FALSE)</f>
        <v>8</v>
      </c>
      <c r="P416">
        <f>VLOOKUP('full data'!$A416, Sheet11!$A$2:$AF$799, MATCH('full data'!P$1, Sheet11!$A$1:$AF$1, 0), FALSE)</f>
        <v>1.4375</v>
      </c>
      <c r="Q416">
        <f>VLOOKUP('full data'!$A416, Sheet11!$A$2:$AF$799, MATCH('full data'!Q$1, Sheet11!$A$1:$AF$1, 0), FALSE)</f>
        <v>1.4375</v>
      </c>
      <c r="R416">
        <f>VLOOKUP('full data'!$A416, Sheet11!$A$2:$AF$799, MATCH('full data'!R$1, Sheet11!$A$1:$AF$1, 0), FALSE)</f>
        <v>2</v>
      </c>
      <c r="S416">
        <f>VLOOKUP('full data'!$A416, Sheet11!$A$2:$AF$799, MATCH('full data'!S$1, Sheet11!$A$1:$AF$1, 0), FALSE)</f>
        <v>14</v>
      </c>
      <c r="T416">
        <f>VLOOKUP('full data'!$A416, Sheet11!$A$2:$AF$799, MATCH('full data'!T$1, Sheet11!$A$1:$AF$1, 0), FALSE)</f>
        <v>0</v>
      </c>
      <c r="U416">
        <f>VLOOKUP('full data'!$A416, Sheet11!$A$2:$AF$799, MATCH('full data'!U$1, Sheet11!$A$1:$AF$1, 0), FALSE)</f>
        <v>0.125</v>
      </c>
      <c r="V416">
        <f>VLOOKUP('full data'!$A416, Sheet11!$A$2:$AF$799, MATCH('full data'!V$1, Sheet11!$A$1:$AF$1, 0), FALSE)</f>
        <v>0.53125</v>
      </c>
      <c r="W416">
        <f>VLOOKUP('full data'!$A416, Sheet11!$A$2:$AF$799, MATCH('full data'!W$1, Sheet11!$A$1:$AF$1, 0), FALSE)</f>
        <v>0.5390625</v>
      </c>
      <c r="X416" t="str">
        <f>VLOOKUP('full data'!$A416, Sheet11!$A$2:$AF$799, MATCH('full data'!X$1, Sheet11!$A$1:$AF$1, 0), FALSE)</f>
        <v>0</v>
      </c>
      <c r="Y416">
        <f>VLOOKUP('full data'!$A416, Sheet11!$A$2:$AF$799, MATCH('full data'!Y$1, Sheet11!$A$1:$AF$1, 0), FALSE)</f>
        <v>4</v>
      </c>
      <c r="Z416" t="str">
        <f>VLOOKUP('full data'!$A416, Sheet11!$A$2:$AF$799, MATCH('full data'!Z$1, Sheet11!$A$1:$AF$1, 0), FALSE)</f>
        <v>AFC South</v>
      </c>
      <c r="AA416" t="s">
        <v>891</v>
      </c>
      <c r="AB416">
        <f>VLOOKUP('full data'!$A416, Sheet11!$A$2:$AF$799, MATCH('full data'!AB$1, Sheet11!$A$1:$AF$1, 0), FALSE)</f>
        <v>0.21875</v>
      </c>
      <c r="AC416">
        <f>VLOOKUP('full data'!$A416, Sheet11!$A$2:$AF$799, MATCH('full data'!AC$1, Sheet11!$A$1:$AF$1, 0), FALSE)</f>
        <v>0.33333333333333331</v>
      </c>
      <c r="AD416" t="str">
        <f>VLOOKUP('full data'!$A416, Sheet11!$A$2:$AF$799, MATCH('full data'!AD$1, Sheet11!$A$1:$AF$1, 0), FALSE)</f>
        <v>0</v>
      </c>
      <c r="AE416" t="str">
        <f>VLOOKUP('full data'!$A416, Sheet11!$A$2:$AF$799, MATCH('full data'!AE$1, Sheet11!$A$1:$AF$1, 0), FALSE)</f>
        <v>0</v>
      </c>
      <c r="AF416">
        <f>VLOOKUP('full data'!$A416, Sheet11!$A$2:$AF$799, MATCH('full data'!AF$1, Sheet11!$A$1:$AF$1, 0), FALSE)</f>
        <v>0.375</v>
      </c>
      <c r="AG416">
        <f>VLOOKUP('full data'!$A416, Sheet11!$A$2:$AF$799, MATCH('full data'!AG$1, Sheet11!$A$1:$AF$1, 0), FALSE)</f>
        <v>0.5</v>
      </c>
      <c r="AH416" s="3">
        <f>VLOOKUP('full data'!$A416, Sheet11!$A$2:$AF$799, MATCH('full data'!AH$1, Sheet11!$A$1:$AF$1, 0), FALSE)</f>
        <v>4.9549343482334747E-5</v>
      </c>
      <c r="AI416" s="2">
        <f t="shared" si="6"/>
        <v>0.42705338304448731</v>
      </c>
      <c r="AJ416" s="2">
        <f>AH416/SUMIFS($AH$2:$AH$799, $B$2:$B$799, B416)</f>
        <v>2.7755419325579692E-5</v>
      </c>
      <c r="AK416">
        <f>IF(AJ416=_xlfn.MAXIFS($AJ$2:$AJ$799, $B$2:$B$799, B416, $AA$2:$AA$799, AA416), 1, 0)</f>
        <v>0</v>
      </c>
      <c r="AL416" s="2">
        <f>AJ416-AI416</f>
        <v>-0.42702562762516172</v>
      </c>
      <c r="AM416">
        <f>IF(AK416=AE416, 1, 0)</f>
        <v>0</v>
      </c>
    </row>
    <row r="417" spans="1:39" hidden="1" x14ac:dyDescent="0.45">
      <c r="A417" t="s">
        <v>483</v>
      </c>
      <c r="B417">
        <v>2012</v>
      </c>
      <c r="C417" t="s">
        <v>74</v>
      </c>
      <c r="D417" t="str">
        <f>VLOOKUP(C417, ids!$A$2:$B$37,2,FALSE)</f>
        <v>Kansas City Chiefs</v>
      </c>
      <c r="E417">
        <f>VLOOKUP('full data'!$A417, Sheet11!$A$2:$AF$799, MATCH('full data'!E$1, Sheet11!$A$1:$AF$1, 0), FALSE)</f>
        <v>16</v>
      </c>
      <c r="F417">
        <f>VLOOKUP('full data'!$A417, Sheet11!$A$2:$AF$799, MATCH('full data'!F$1, Sheet11!$A$1:$AF$1, 0), FALSE)</f>
        <v>-7.3789940256432978</v>
      </c>
      <c r="G417">
        <f>VLOOKUP('full data'!$A417, Sheet11!$A$2:$AF$799, MATCH('full data'!G$1, Sheet11!$A$1:$AF$1, 0), FALSE)</f>
        <v>-1.5602479009771539</v>
      </c>
      <c r="H417">
        <f>VLOOKUP('full data'!$A417, Sheet11!$A$2:$AF$799, MATCH('full data'!H$1, Sheet11!$A$1:$AF$1, 0), FALSE)</f>
        <v>-3.6204022724244709</v>
      </c>
      <c r="I417">
        <f>VLOOKUP('full data'!$A417, Sheet11!$A$2:$AF$799, MATCH('full data'!I$1, Sheet11!$A$1:$AF$1, 0), FALSE)</f>
        <v>45.8125</v>
      </c>
      <c r="J417">
        <f>VLOOKUP('full data'!$A417, Sheet11!$A$2:$AF$799, MATCH('full data'!J$1, Sheet11!$A$1:$AF$1, 0), FALSE)</f>
        <v>0.82352941176470584</v>
      </c>
      <c r="K417">
        <f>VLOOKUP('full data'!$A417, Sheet11!$A$2:$AF$799, MATCH('full data'!K$1, Sheet11!$A$1:$AF$1, 0), FALSE)</f>
        <v>-14</v>
      </c>
      <c r="L417">
        <f>VLOOKUP('full data'!$A417, Sheet11!$A$2:$AF$799, MATCH('full data'!L$1, Sheet11!$A$1:$AF$1, 0), FALSE)</f>
        <v>1.25</v>
      </c>
      <c r="M417">
        <f>VLOOKUP('full data'!$A417, Sheet11!$A$2:$AF$799, MATCH('full data'!M$1, Sheet11!$A$1:$AF$1, 0), FALSE)</f>
        <v>0.375</v>
      </c>
      <c r="N417">
        <f>VLOOKUP('full data'!$A417, Sheet11!$A$2:$AF$799, MATCH('full data'!N$1, Sheet11!$A$1:$AF$1, 0), FALSE)</f>
        <v>0.4375</v>
      </c>
      <c r="O417">
        <f>VLOOKUP('full data'!$A417, Sheet11!$A$2:$AF$799, MATCH('full data'!O$1, Sheet11!$A$1:$AF$1, 0), FALSE)</f>
        <v>10.0625</v>
      </c>
      <c r="P417">
        <f>VLOOKUP('full data'!$A417, Sheet11!$A$2:$AF$799, MATCH('full data'!P$1, Sheet11!$A$1:$AF$1, 0), FALSE)</f>
        <v>2.0625</v>
      </c>
      <c r="Q417">
        <f>VLOOKUP('full data'!$A417, Sheet11!$A$2:$AF$799, MATCH('full data'!Q$1, Sheet11!$A$1:$AF$1, 0), FALSE)</f>
        <v>0.8125</v>
      </c>
      <c r="R417">
        <f>VLOOKUP('full data'!$A417, Sheet11!$A$2:$AF$799, MATCH('full data'!R$1, Sheet11!$A$1:$AF$1, 0), FALSE)</f>
        <v>2</v>
      </c>
      <c r="S417">
        <f>VLOOKUP('full data'!$A417, Sheet11!$A$2:$AF$799, MATCH('full data'!S$1, Sheet11!$A$1:$AF$1, 0), FALSE)</f>
        <v>14</v>
      </c>
      <c r="T417">
        <f>VLOOKUP('full data'!$A417, Sheet11!$A$2:$AF$799, MATCH('full data'!T$1, Sheet11!$A$1:$AF$1, 0), FALSE)</f>
        <v>0</v>
      </c>
      <c r="U417">
        <f>VLOOKUP('full data'!$A417, Sheet11!$A$2:$AF$799, MATCH('full data'!U$1, Sheet11!$A$1:$AF$1, 0), FALSE)</f>
        <v>0.125</v>
      </c>
      <c r="V417">
        <f>VLOOKUP('full data'!$A417, Sheet11!$A$2:$AF$799, MATCH('full data'!V$1, Sheet11!$A$1:$AF$1, 0), FALSE)</f>
        <v>0.4375</v>
      </c>
      <c r="W417">
        <f>VLOOKUP('full data'!$A417, Sheet11!$A$2:$AF$799, MATCH('full data'!W$1, Sheet11!$A$1:$AF$1, 0), FALSE)</f>
        <v>0.515625</v>
      </c>
      <c r="X417" t="str">
        <f>VLOOKUP('full data'!$A417, Sheet11!$A$2:$AF$799, MATCH('full data'!X$1, Sheet11!$A$1:$AF$1, 0), FALSE)</f>
        <v>0</v>
      </c>
      <c r="Y417">
        <f>VLOOKUP('full data'!$A417, Sheet11!$A$2:$AF$799, MATCH('full data'!Y$1, Sheet11!$A$1:$AF$1, 0), FALSE)</f>
        <v>4</v>
      </c>
      <c r="Z417" t="str">
        <f>VLOOKUP('full data'!$A417, Sheet11!$A$2:$AF$799, MATCH('full data'!Z$1, Sheet11!$A$1:$AF$1, 0), FALSE)</f>
        <v>AFC West</v>
      </c>
      <c r="AA417" t="s">
        <v>891</v>
      </c>
      <c r="AB417">
        <f>VLOOKUP('full data'!$A417, Sheet11!$A$2:$AF$799, MATCH('full data'!AB$1, Sheet11!$A$1:$AF$1, 0), FALSE)</f>
        <v>0.22222222222222221</v>
      </c>
      <c r="AC417">
        <f>VLOOKUP('full data'!$A417, Sheet11!$A$2:$AF$799, MATCH('full data'!AC$1, Sheet11!$A$1:$AF$1, 0), FALSE)</f>
        <v>0.2162162162162162</v>
      </c>
      <c r="AD417" t="str">
        <f>VLOOKUP('full data'!$A417, Sheet11!$A$2:$AF$799, MATCH('full data'!AD$1, Sheet11!$A$1:$AF$1, 0), FALSE)</f>
        <v>0</v>
      </c>
      <c r="AE417" t="str">
        <f>VLOOKUP('full data'!$A417, Sheet11!$A$2:$AF$799, MATCH('full data'!AE$1, Sheet11!$A$1:$AF$1, 0), FALSE)</f>
        <v>0</v>
      </c>
      <c r="AF417">
        <f>VLOOKUP('full data'!$A417, Sheet11!$A$2:$AF$799, MATCH('full data'!AF$1, Sheet11!$A$1:$AF$1, 0), FALSE)</f>
        <v>0.8125</v>
      </c>
      <c r="AG417">
        <f>VLOOKUP('full data'!$A417, Sheet11!$A$2:$AF$799, MATCH('full data'!AG$1, Sheet11!$A$1:$AF$1, 0), FALSE)</f>
        <v>0.5</v>
      </c>
      <c r="AH417" s="3">
        <f>VLOOKUP('full data'!$A417, Sheet11!$A$2:$AF$799, MATCH('full data'!AH$1, Sheet11!$A$1:$AF$1, 0), FALSE)</f>
        <v>3.6722333750906603E-5</v>
      </c>
      <c r="AI417" s="2">
        <f t="shared" si="6"/>
        <v>0.42705338304448731</v>
      </c>
      <c r="AJ417" s="2">
        <f>AH417/SUMIFS($AH$2:$AH$799, $B$2:$B$799, B417)</f>
        <v>2.0570278034736823E-5</v>
      </c>
      <c r="AK417">
        <f>IF(AJ417=_xlfn.MAXIFS($AJ$2:$AJ$799, $B$2:$B$799, B417, $AA$2:$AA$799, AA417), 1, 0)</f>
        <v>0</v>
      </c>
      <c r="AL417" s="2">
        <f>AJ417-AI417</f>
        <v>-0.42703281276645255</v>
      </c>
      <c r="AM417">
        <f>IF(AK417=AE417, 1, 0)</f>
        <v>0</v>
      </c>
    </row>
    <row r="418" spans="1:39" x14ac:dyDescent="0.45">
      <c r="A418" t="s">
        <v>447</v>
      </c>
      <c r="B418">
        <v>2011</v>
      </c>
      <c r="C418" t="s">
        <v>66</v>
      </c>
      <c r="D418" t="str">
        <f>VLOOKUP(C418, ids!$A$2:$B$37,2,FALSE)</f>
        <v>Green Bay Packers</v>
      </c>
      <c r="E418">
        <f>VLOOKUP('full data'!$A418, Sheet11!$A$2:$AF$799, MATCH('full data'!E$1, Sheet11!$A$1:$AF$1, 0), FALSE)</f>
        <v>16</v>
      </c>
      <c r="F418">
        <f>VLOOKUP('full data'!$A418, Sheet11!$A$2:$AF$799, MATCH('full data'!F$1, Sheet11!$A$1:$AF$1, 0), FALSE)</f>
        <v>14.86785195139127</v>
      </c>
      <c r="G418">
        <f>VLOOKUP('full data'!$A418, Sheet11!$A$2:$AF$799, MATCH('full data'!G$1, Sheet11!$A$1:$AF$1, 0), FALSE)</f>
        <v>-1.8008550172709741</v>
      </c>
      <c r="H418">
        <f>VLOOKUP('full data'!$A418, Sheet11!$A$2:$AF$799, MATCH('full data'!H$1, Sheet11!$A$1:$AF$1, 0), FALSE)</f>
        <v>19.041903477419201</v>
      </c>
      <c r="I418">
        <f>VLOOKUP('full data'!$A418, Sheet11!$A$2:$AF$799, MATCH('full data'!I$1, Sheet11!$A$1:$AF$1, 0), FALSE)</f>
        <v>36.9375</v>
      </c>
      <c r="J418">
        <f>VLOOKUP('full data'!$A418, Sheet11!$A$2:$AF$799, MATCH('full data'!J$1, Sheet11!$A$1:$AF$1, 0), FALSE)</f>
        <v>0.8571428571428571</v>
      </c>
      <c r="K418">
        <f>VLOOKUP('full data'!$A418, Sheet11!$A$2:$AF$799, MATCH('full data'!K$1, Sheet11!$A$1:$AF$1, 0), FALSE)</f>
        <v>-14.8125</v>
      </c>
      <c r="L418">
        <f>VLOOKUP('full data'!$A418, Sheet11!$A$2:$AF$799, MATCH('full data'!L$1, Sheet11!$A$1:$AF$1, 0), FALSE)</f>
        <v>0.5</v>
      </c>
      <c r="M418">
        <f>VLOOKUP('full data'!$A418, Sheet11!$A$2:$AF$799, MATCH('full data'!M$1, Sheet11!$A$1:$AF$1, 0), FALSE)</f>
        <v>0.4375</v>
      </c>
      <c r="N418">
        <f>VLOOKUP('full data'!$A418, Sheet11!$A$2:$AF$799, MATCH('full data'!N$1, Sheet11!$A$1:$AF$1, 0), FALSE)</f>
        <v>1.9375</v>
      </c>
      <c r="O418">
        <f>VLOOKUP('full data'!$A418, Sheet11!$A$2:$AF$799, MATCH('full data'!O$1, Sheet11!$A$1:$AF$1, 0), FALSE)</f>
        <v>12</v>
      </c>
      <c r="P418">
        <f>VLOOKUP('full data'!$A418, Sheet11!$A$2:$AF$799, MATCH('full data'!P$1, Sheet11!$A$1:$AF$1, 0), FALSE)</f>
        <v>0.6875</v>
      </c>
      <c r="Q418">
        <f>VLOOKUP('full data'!$A418, Sheet11!$A$2:$AF$799, MATCH('full data'!Q$1, Sheet11!$A$1:$AF$1, 0), FALSE)</f>
        <v>2.375</v>
      </c>
      <c r="R418">
        <f>VLOOKUP('full data'!$A418, Sheet11!$A$2:$AF$799, MATCH('full data'!R$1, Sheet11!$A$1:$AF$1, 0), FALSE)</f>
        <v>15</v>
      </c>
      <c r="S418">
        <f>VLOOKUP('full data'!$A418, Sheet11!$A$2:$AF$799, MATCH('full data'!S$1, Sheet11!$A$1:$AF$1, 0), FALSE)</f>
        <v>1</v>
      </c>
      <c r="T418">
        <f>VLOOKUP('full data'!$A418, Sheet11!$A$2:$AF$799, MATCH('full data'!T$1, Sheet11!$A$1:$AF$1, 0), FALSE)</f>
        <v>0</v>
      </c>
      <c r="U418">
        <f>VLOOKUP('full data'!$A418, Sheet11!$A$2:$AF$799, MATCH('full data'!U$1, Sheet11!$A$1:$AF$1, 0), FALSE)</f>
        <v>0.9375</v>
      </c>
      <c r="V418">
        <f>VLOOKUP('full data'!$A418, Sheet11!$A$2:$AF$799, MATCH('full data'!V$1, Sheet11!$A$1:$AF$1, 0), FALSE)</f>
        <v>0.45833333333333331</v>
      </c>
      <c r="W418">
        <f>VLOOKUP('full data'!$A418, Sheet11!$A$2:$AF$799, MATCH('full data'!W$1, Sheet11!$A$1:$AF$1, 0), FALSE)</f>
        <v>0.45703125</v>
      </c>
      <c r="X418" t="str">
        <f>VLOOKUP('full data'!$A418, Sheet11!$A$2:$AF$799, MATCH('full data'!X$1, Sheet11!$A$1:$AF$1, 0), FALSE)</f>
        <v>1</v>
      </c>
      <c r="Y418">
        <f>VLOOKUP('full data'!$A418, Sheet11!$A$2:$AF$799, MATCH('full data'!Y$1, Sheet11!$A$1:$AF$1, 0), FALSE)</f>
        <v>1</v>
      </c>
      <c r="Z418" t="str">
        <f>VLOOKUP('full data'!$A418, Sheet11!$A$2:$AF$799, MATCH('full data'!Z$1, Sheet11!$A$1:$AF$1, 0), FALSE)</f>
        <v>NFC North</v>
      </c>
      <c r="AA418" t="s">
        <v>892</v>
      </c>
      <c r="AB418">
        <f>VLOOKUP('full data'!$A418, Sheet11!$A$2:$AF$799, MATCH('full data'!AB$1, Sheet11!$A$1:$AF$1, 0), FALSE)</f>
        <v>0.21739130434782611</v>
      </c>
      <c r="AC418">
        <f>VLOOKUP('full data'!$A418, Sheet11!$A$2:$AF$799, MATCH('full data'!AC$1, Sheet11!$A$1:$AF$1, 0), FALSE)</f>
        <v>0.19387755102040821</v>
      </c>
      <c r="AD418" t="str">
        <f>VLOOKUP('full data'!$A418, Sheet11!$A$2:$AF$799, MATCH('full data'!AD$1, Sheet11!$A$1:$AF$1, 0), FALSE)</f>
        <v>0</v>
      </c>
      <c r="AE418" t="str">
        <f>VLOOKUP('full data'!$A418, Sheet11!$A$2:$AF$799, MATCH('full data'!AE$1, Sheet11!$A$1:$AF$1, 0), FALSE)</f>
        <v>0</v>
      </c>
      <c r="AF418">
        <f>VLOOKUP('full data'!$A418, Sheet11!$A$2:$AF$799, MATCH('full data'!AF$1, Sheet11!$A$1:$AF$1, 0), FALSE)</f>
        <v>0.1875</v>
      </c>
      <c r="AG418">
        <f>VLOOKUP('full data'!$A418, Sheet11!$A$2:$AF$799, MATCH('full data'!AG$1, Sheet11!$A$1:$AF$1, 0), FALSE)</f>
        <v>0.5</v>
      </c>
      <c r="AH418" s="3">
        <f>VLOOKUP('full data'!$A418, Sheet11!$A$2:$AF$799, MATCH('full data'!AH$1, Sheet11!$A$1:$AF$1, 0), FALSE)</f>
        <v>0.72653821188667522</v>
      </c>
      <c r="AI418" s="2">
        <f t="shared" si="6"/>
        <v>0.72653821188667522</v>
      </c>
      <c r="AJ418" s="2">
        <f>AH418/SUMIFS($AH$2:$AH$799, $B$2:$B$799, B418)</f>
        <v>0.28888214644039006</v>
      </c>
      <c r="AK418">
        <f>IF(AJ418=_xlfn.MAXIFS($AJ$2:$AJ$799, $B$2:$B$799, B418, $AA$2:$AA$799, AA418), 1, 0)</f>
        <v>1</v>
      </c>
      <c r="AL418" s="2">
        <f>AJ418-AI418</f>
        <v>-0.43765606544628516</v>
      </c>
      <c r="AM418">
        <f>IF(AK418=AE418, 1, 0)</f>
        <v>0</v>
      </c>
    </row>
    <row r="419" spans="1:39" hidden="1" x14ac:dyDescent="0.45">
      <c r="A419" t="s">
        <v>464</v>
      </c>
      <c r="B419">
        <v>2011</v>
      </c>
      <c r="C419" t="s">
        <v>100</v>
      </c>
      <c r="D419" t="str">
        <f>VLOOKUP(C419, ids!$A$2:$B$37,2,FALSE)</f>
        <v>San Francisco 49ers</v>
      </c>
      <c r="E419">
        <f>VLOOKUP('full data'!$A419, Sheet11!$A$2:$AF$799, MATCH('full data'!E$1, Sheet11!$A$1:$AF$1, 0), FALSE)</f>
        <v>16</v>
      </c>
      <c r="F419">
        <f>VLOOKUP('full data'!$A419, Sheet11!$A$2:$AF$799, MATCH('full data'!F$1, Sheet11!$A$1:$AF$1, 0), FALSE)</f>
        <v>1.7947626770365921</v>
      </c>
      <c r="G419">
        <f>VLOOKUP('full data'!$A419, Sheet11!$A$2:$AF$799, MATCH('full data'!G$1, Sheet11!$A$1:$AF$1, 0), FALSE)</f>
        <v>-2.625961098393494</v>
      </c>
      <c r="H419">
        <f>VLOOKUP('full data'!$A419, Sheet11!$A$2:$AF$799, MATCH('full data'!H$1, Sheet11!$A$1:$AF$1, 0), FALSE)</f>
        <v>5.6943289374988124</v>
      </c>
      <c r="I419">
        <f>VLOOKUP('full data'!$A419, Sheet11!$A$2:$AF$799, MATCH('full data'!I$1, Sheet11!$A$1:$AF$1, 0), FALSE)</f>
        <v>63.375</v>
      </c>
      <c r="J419">
        <f>VLOOKUP('full data'!$A419, Sheet11!$A$2:$AF$799, MATCH('full data'!J$1, Sheet11!$A$1:$AF$1, 0), FALSE)</f>
        <v>0.84615384615384615</v>
      </c>
      <c r="K419">
        <f>VLOOKUP('full data'!$A419, Sheet11!$A$2:$AF$799, MATCH('full data'!K$1, Sheet11!$A$1:$AF$1, 0), FALSE)</f>
        <v>-16.4375</v>
      </c>
      <c r="L419">
        <f>VLOOKUP('full data'!$A419, Sheet11!$A$2:$AF$799, MATCH('full data'!L$1, Sheet11!$A$1:$AF$1, 0), FALSE)</f>
        <v>0.3125</v>
      </c>
      <c r="M419">
        <f>VLOOKUP('full data'!$A419, Sheet11!$A$2:$AF$799, MATCH('full data'!M$1, Sheet11!$A$1:$AF$1, 0), FALSE)</f>
        <v>0.9375</v>
      </c>
      <c r="N419">
        <f>VLOOKUP('full data'!$A419, Sheet11!$A$2:$AF$799, MATCH('full data'!N$1, Sheet11!$A$1:$AF$1, 0), FALSE)</f>
        <v>1.4375</v>
      </c>
      <c r="O419">
        <f>VLOOKUP('full data'!$A419, Sheet11!$A$2:$AF$799, MATCH('full data'!O$1, Sheet11!$A$1:$AF$1, 0), FALSE)</f>
        <v>17.6875</v>
      </c>
      <c r="P419">
        <f>VLOOKUP('full data'!$A419, Sheet11!$A$2:$AF$799, MATCH('full data'!P$1, Sheet11!$A$1:$AF$1, 0), FALSE)</f>
        <v>0.5625</v>
      </c>
      <c r="Q419">
        <f>VLOOKUP('full data'!$A419, Sheet11!$A$2:$AF$799, MATCH('full data'!Q$1, Sheet11!$A$1:$AF$1, 0), FALSE)</f>
        <v>2.375</v>
      </c>
      <c r="R419">
        <f>VLOOKUP('full data'!$A419, Sheet11!$A$2:$AF$799, MATCH('full data'!R$1, Sheet11!$A$1:$AF$1, 0), FALSE)</f>
        <v>13</v>
      </c>
      <c r="S419">
        <f>VLOOKUP('full data'!$A419, Sheet11!$A$2:$AF$799, MATCH('full data'!S$1, Sheet11!$A$1:$AF$1, 0), FALSE)</f>
        <v>3</v>
      </c>
      <c r="T419">
        <f>VLOOKUP('full data'!$A419, Sheet11!$A$2:$AF$799, MATCH('full data'!T$1, Sheet11!$A$1:$AF$1, 0), FALSE)</f>
        <v>0</v>
      </c>
      <c r="U419">
        <f>VLOOKUP('full data'!$A419, Sheet11!$A$2:$AF$799, MATCH('full data'!U$1, Sheet11!$A$1:$AF$1, 0), FALSE)</f>
        <v>0.8125</v>
      </c>
      <c r="V419">
        <f>VLOOKUP('full data'!$A419, Sheet11!$A$2:$AF$799, MATCH('full data'!V$1, Sheet11!$A$1:$AF$1, 0), FALSE)</f>
        <v>0.41826923076923078</v>
      </c>
      <c r="W419">
        <f>VLOOKUP('full data'!$A419, Sheet11!$A$2:$AF$799, MATCH('full data'!W$1, Sheet11!$A$1:$AF$1, 0), FALSE)</f>
        <v>0.44921875</v>
      </c>
      <c r="X419" t="str">
        <f>VLOOKUP('full data'!$A419, Sheet11!$A$2:$AF$799, MATCH('full data'!X$1, Sheet11!$A$1:$AF$1, 0), FALSE)</f>
        <v>2</v>
      </c>
      <c r="Y419">
        <f>VLOOKUP('full data'!$A419, Sheet11!$A$2:$AF$799, MATCH('full data'!Y$1, Sheet11!$A$1:$AF$1, 0), FALSE)</f>
        <v>1</v>
      </c>
      <c r="Z419" t="str">
        <f>VLOOKUP('full data'!$A419, Sheet11!$A$2:$AF$799, MATCH('full data'!Z$1, Sheet11!$A$1:$AF$1, 0), FALSE)</f>
        <v>NFC West</v>
      </c>
      <c r="AA419" t="s">
        <v>892</v>
      </c>
      <c r="AB419">
        <f>VLOOKUP('full data'!$A419, Sheet11!$A$2:$AF$799, MATCH('full data'!AB$1, Sheet11!$A$1:$AF$1, 0), FALSE)</f>
        <v>0.15044247787610621</v>
      </c>
      <c r="AC419">
        <f>VLOOKUP('full data'!$A419, Sheet11!$A$2:$AF$799, MATCH('full data'!AC$1, Sheet11!$A$1:$AF$1, 0), FALSE)</f>
        <v>0.19354838709677419</v>
      </c>
      <c r="AD419" t="str">
        <f>VLOOKUP('full data'!$A419, Sheet11!$A$2:$AF$799, MATCH('full data'!AD$1, Sheet11!$A$1:$AF$1, 0), FALSE)</f>
        <v>0</v>
      </c>
      <c r="AE419" t="str">
        <f>VLOOKUP('full data'!$A419, Sheet11!$A$2:$AF$799, MATCH('full data'!AE$1, Sheet11!$A$1:$AF$1, 0), FALSE)</f>
        <v>0</v>
      </c>
      <c r="AF419">
        <f>VLOOKUP('full data'!$A419, Sheet11!$A$2:$AF$799, MATCH('full data'!AF$1, Sheet11!$A$1:$AF$1, 0), FALSE)</f>
        <v>0.25</v>
      </c>
      <c r="AG419">
        <f>VLOOKUP('full data'!$A419, Sheet11!$A$2:$AF$799, MATCH('full data'!AG$1, Sheet11!$A$1:$AF$1, 0), FALSE)</f>
        <v>0.5</v>
      </c>
      <c r="AH419" s="3">
        <f>VLOOKUP('full data'!$A419, Sheet11!$A$2:$AF$799, MATCH('full data'!AH$1, Sheet11!$A$1:$AF$1, 0), FALSE)</f>
        <v>0.33828367721364461</v>
      </c>
      <c r="AI419" s="2">
        <f t="shared" si="6"/>
        <v>0.72653821188667522</v>
      </c>
      <c r="AJ419" s="2">
        <f>AH419/SUMIFS($AH$2:$AH$799, $B$2:$B$799, B419)</f>
        <v>0.13450650382924201</v>
      </c>
      <c r="AK419">
        <f>IF(AJ419=_xlfn.MAXIFS($AJ$2:$AJ$799, $B$2:$B$799, B419, $AA$2:$AA$799, AA419), 1, 0)</f>
        <v>0</v>
      </c>
      <c r="AL419" s="2">
        <f>AJ419-AI419</f>
        <v>-0.59203170805743321</v>
      </c>
      <c r="AM419">
        <f>IF(AK419=AE419, 1, 0)</f>
        <v>0</v>
      </c>
    </row>
    <row r="420" spans="1:39" hidden="1" x14ac:dyDescent="0.45">
      <c r="A420" t="s">
        <v>458</v>
      </c>
      <c r="B420">
        <v>2011</v>
      </c>
      <c r="C420" t="s">
        <v>83</v>
      </c>
      <c r="D420" t="str">
        <f>VLOOKUP(C420, ids!$A$2:$B$37,2,FALSE)</f>
        <v>New Orleans Saints</v>
      </c>
      <c r="E420">
        <f>VLOOKUP('full data'!$A420, Sheet11!$A$2:$AF$799, MATCH('full data'!E$1, Sheet11!$A$1:$AF$1, 0), FALSE)</f>
        <v>16</v>
      </c>
      <c r="F420">
        <f>VLOOKUP('full data'!$A420, Sheet11!$A$2:$AF$799, MATCH('full data'!F$1, Sheet11!$A$1:$AF$1, 0), FALSE)</f>
        <v>14.03905649555767</v>
      </c>
      <c r="G420">
        <f>VLOOKUP('full data'!$A420, Sheet11!$A$2:$AF$799, MATCH('full data'!G$1, Sheet11!$A$1:$AF$1, 0), FALSE)</f>
        <v>0.12125048588087831</v>
      </c>
      <c r="H420">
        <f>VLOOKUP('full data'!$A420, Sheet11!$A$2:$AF$799, MATCH('full data'!H$1, Sheet11!$A$1:$AF$1, 0), FALSE)</f>
        <v>15.49803894074995</v>
      </c>
      <c r="I420">
        <f>VLOOKUP('full data'!$A420, Sheet11!$A$2:$AF$799, MATCH('full data'!I$1, Sheet11!$A$1:$AF$1, 0), FALSE)</f>
        <v>53.1875</v>
      </c>
      <c r="J420">
        <f>VLOOKUP('full data'!$A420, Sheet11!$A$2:$AF$799, MATCH('full data'!J$1, Sheet11!$A$1:$AF$1, 0), FALSE)</f>
        <v>0.82352941176470584</v>
      </c>
      <c r="K420">
        <f>VLOOKUP('full data'!$A420, Sheet11!$A$2:$AF$799, MATCH('full data'!K$1, Sheet11!$A$1:$AF$1, 0), FALSE)</f>
        <v>-9.9375</v>
      </c>
      <c r="L420">
        <f>VLOOKUP('full data'!$A420, Sheet11!$A$2:$AF$799, MATCH('full data'!L$1, Sheet11!$A$1:$AF$1, 0), FALSE)</f>
        <v>0.875</v>
      </c>
      <c r="M420">
        <f>VLOOKUP('full data'!$A420, Sheet11!$A$2:$AF$799, MATCH('full data'!M$1, Sheet11!$A$1:$AF$1, 0), FALSE)</f>
        <v>0.4375</v>
      </c>
      <c r="N420">
        <f>VLOOKUP('full data'!$A420, Sheet11!$A$2:$AF$799, MATCH('full data'!N$1, Sheet11!$A$1:$AF$1, 0), FALSE)</f>
        <v>0.5625</v>
      </c>
      <c r="O420">
        <f>VLOOKUP('full data'!$A420, Sheet11!$A$2:$AF$799, MATCH('full data'!O$1, Sheet11!$A$1:$AF$1, 0), FALSE)</f>
        <v>16.4375</v>
      </c>
      <c r="P420">
        <f>VLOOKUP('full data'!$A420, Sheet11!$A$2:$AF$799, MATCH('full data'!P$1, Sheet11!$A$1:$AF$1, 0), FALSE)</f>
        <v>1.0625</v>
      </c>
      <c r="Q420">
        <f>VLOOKUP('full data'!$A420, Sheet11!$A$2:$AF$799, MATCH('full data'!Q$1, Sheet11!$A$1:$AF$1, 0), FALSE)</f>
        <v>1</v>
      </c>
      <c r="R420">
        <f>VLOOKUP('full data'!$A420, Sheet11!$A$2:$AF$799, MATCH('full data'!R$1, Sheet11!$A$1:$AF$1, 0), FALSE)</f>
        <v>13</v>
      </c>
      <c r="S420">
        <f>VLOOKUP('full data'!$A420, Sheet11!$A$2:$AF$799, MATCH('full data'!S$1, Sheet11!$A$1:$AF$1, 0), FALSE)</f>
        <v>3</v>
      </c>
      <c r="T420">
        <f>VLOOKUP('full data'!$A420, Sheet11!$A$2:$AF$799, MATCH('full data'!T$1, Sheet11!$A$1:$AF$1, 0), FALSE)</f>
        <v>0</v>
      </c>
      <c r="U420">
        <f>VLOOKUP('full data'!$A420, Sheet11!$A$2:$AF$799, MATCH('full data'!U$1, Sheet11!$A$1:$AF$1, 0), FALSE)</f>
        <v>0.8125</v>
      </c>
      <c r="V420">
        <f>VLOOKUP('full data'!$A420, Sheet11!$A$2:$AF$799, MATCH('full data'!V$1, Sheet11!$A$1:$AF$1, 0), FALSE)</f>
        <v>0.44230769230769229</v>
      </c>
      <c r="W420">
        <f>VLOOKUP('full data'!$A420, Sheet11!$A$2:$AF$799, MATCH('full data'!W$1, Sheet11!$A$1:$AF$1, 0), FALSE)</f>
        <v>0.44140625</v>
      </c>
      <c r="X420" t="str">
        <f>VLOOKUP('full data'!$A420, Sheet11!$A$2:$AF$799, MATCH('full data'!X$1, Sheet11!$A$1:$AF$1, 0), FALSE)</f>
        <v>3</v>
      </c>
      <c r="Y420">
        <f>VLOOKUP('full data'!$A420, Sheet11!$A$2:$AF$799, MATCH('full data'!Y$1, Sheet11!$A$1:$AF$1, 0), FALSE)</f>
        <v>1</v>
      </c>
      <c r="Z420" t="str">
        <f>VLOOKUP('full data'!$A420, Sheet11!$A$2:$AF$799, MATCH('full data'!Z$1, Sheet11!$A$1:$AF$1, 0), FALSE)</f>
        <v>NFC South</v>
      </c>
      <c r="AA420" t="s">
        <v>892</v>
      </c>
      <c r="AB420">
        <f>VLOOKUP('full data'!$A420, Sheet11!$A$2:$AF$799, MATCH('full data'!AB$1, Sheet11!$A$1:$AF$1, 0), FALSE)</f>
        <v>0.21830985915492959</v>
      </c>
      <c r="AC420">
        <f>VLOOKUP('full data'!$A420, Sheet11!$A$2:$AF$799, MATCH('full data'!AC$1, Sheet11!$A$1:$AF$1, 0), FALSE)</f>
        <v>0.16379310344827591</v>
      </c>
      <c r="AD420" t="str">
        <f>VLOOKUP('full data'!$A420, Sheet11!$A$2:$AF$799, MATCH('full data'!AD$1, Sheet11!$A$1:$AF$1, 0), FALSE)</f>
        <v>0</v>
      </c>
      <c r="AE420" t="str">
        <f>VLOOKUP('full data'!$A420, Sheet11!$A$2:$AF$799, MATCH('full data'!AE$1, Sheet11!$A$1:$AF$1, 0), FALSE)</f>
        <v>0</v>
      </c>
      <c r="AF420">
        <f>VLOOKUP('full data'!$A420, Sheet11!$A$2:$AF$799, MATCH('full data'!AF$1, Sheet11!$A$1:$AF$1, 0), FALSE)</f>
        <v>0.1875</v>
      </c>
      <c r="AG420">
        <f>VLOOKUP('full data'!$A420, Sheet11!$A$2:$AF$799, MATCH('full data'!AG$1, Sheet11!$A$1:$AF$1, 0), FALSE)</f>
        <v>0.5</v>
      </c>
      <c r="AH420" s="3">
        <f>VLOOKUP('full data'!$A420, Sheet11!$A$2:$AF$799, MATCH('full data'!AH$1, Sheet11!$A$1:$AF$1, 0), FALSE)</f>
        <v>0.31991423855530898</v>
      </c>
      <c r="AI420" s="2">
        <f t="shared" si="6"/>
        <v>0.72653821188667522</v>
      </c>
      <c r="AJ420" s="2">
        <f>AH420/SUMIFS($AH$2:$AH$799, $B$2:$B$799, B420)</f>
        <v>0.12720254819180227</v>
      </c>
      <c r="AK420">
        <f>IF(AJ420=_xlfn.MAXIFS($AJ$2:$AJ$799, $B$2:$B$799, B420, $AA$2:$AA$799, AA420), 1, 0)</f>
        <v>0</v>
      </c>
      <c r="AL420" s="2">
        <f>AJ420-AI420</f>
        <v>-0.59933566369487301</v>
      </c>
      <c r="AM420">
        <f>IF(AK420=AE420, 1, 0)</f>
        <v>0</v>
      </c>
    </row>
    <row r="421" spans="1:39" x14ac:dyDescent="0.45">
      <c r="A421" t="s">
        <v>462</v>
      </c>
      <c r="B421">
        <v>2011</v>
      </c>
      <c r="C421" t="s">
        <v>94</v>
      </c>
      <c r="D421" t="str">
        <f>VLOOKUP(C421, ids!$A$2:$B$37,2,FALSE)</f>
        <v>Pittsburgh Steelers</v>
      </c>
      <c r="E421">
        <f>VLOOKUP('full data'!$A421, Sheet11!$A$2:$AF$799, MATCH('full data'!E$1, Sheet11!$A$1:$AF$1, 0), FALSE)</f>
        <v>16</v>
      </c>
      <c r="F421">
        <f>VLOOKUP('full data'!$A421, Sheet11!$A$2:$AF$799, MATCH('full data'!F$1, Sheet11!$A$1:$AF$1, 0), FALSE)</f>
        <v>5.4351270789627106</v>
      </c>
      <c r="G421">
        <f>VLOOKUP('full data'!$A421, Sheet11!$A$2:$AF$799, MATCH('full data'!G$1, Sheet11!$A$1:$AF$1, 0), FALSE)</f>
        <v>-1.1426611208102011</v>
      </c>
      <c r="H421">
        <f>VLOOKUP('full data'!$A421, Sheet11!$A$2:$AF$799, MATCH('full data'!H$1, Sheet11!$A$1:$AF$1, 0), FALSE)</f>
        <v>9.2004791214428536</v>
      </c>
      <c r="I421">
        <f>VLOOKUP('full data'!$A421, Sheet11!$A$2:$AF$799, MATCH('full data'!I$1, Sheet11!$A$1:$AF$1, 0), FALSE)</f>
        <v>53.375</v>
      </c>
      <c r="J421">
        <f>VLOOKUP('full data'!$A421, Sheet11!$A$2:$AF$799, MATCH('full data'!J$1, Sheet11!$A$1:$AF$1, 0), FALSE)</f>
        <v>0.74193548387096775</v>
      </c>
      <c r="K421">
        <f>VLOOKUP('full data'!$A421, Sheet11!$A$2:$AF$799, MATCH('full data'!K$1, Sheet11!$A$1:$AF$1, 0), FALSE)</f>
        <v>-17.4375</v>
      </c>
      <c r="L421">
        <f>VLOOKUP('full data'!$A421, Sheet11!$A$2:$AF$799, MATCH('full data'!L$1, Sheet11!$A$1:$AF$1, 0), FALSE)</f>
        <v>0.9375</v>
      </c>
      <c r="M421">
        <f>VLOOKUP('full data'!$A421, Sheet11!$A$2:$AF$799, MATCH('full data'!M$1, Sheet11!$A$1:$AF$1, 0), FALSE)</f>
        <v>0.25</v>
      </c>
      <c r="N421">
        <f>VLOOKUP('full data'!$A421, Sheet11!$A$2:$AF$799, MATCH('full data'!N$1, Sheet11!$A$1:$AF$1, 0), FALSE)</f>
        <v>0.6875</v>
      </c>
      <c r="O421">
        <f>VLOOKUP('full data'!$A421, Sheet11!$A$2:$AF$799, MATCH('full data'!O$1, Sheet11!$A$1:$AF$1, 0), FALSE)</f>
        <v>14.375</v>
      </c>
      <c r="P421">
        <f>VLOOKUP('full data'!$A421, Sheet11!$A$2:$AF$799, MATCH('full data'!P$1, Sheet11!$A$1:$AF$1, 0), FALSE)</f>
        <v>1.5</v>
      </c>
      <c r="Q421">
        <f>VLOOKUP('full data'!$A421, Sheet11!$A$2:$AF$799, MATCH('full data'!Q$1, Sheet11!$A$1:$AF$1, 0), FALSE)</f>
        <v>0.9375</v>
      </c>
      <c r="R421">
        <f>VLOOKUP('full data'!$A421, Sheet11!$A$2:$AF$799, MATCH('full data'!R$1, Sheet11!$A$1:$AF$1, 0), FALSE)</f>
        <v>12</v>
      </c>
      <c r="S421">
        <f>VLOOKUP('full data'!$A421, Sheet11!$A$2:$AF$799, MATCH('full data'!S$1, Sheet11!$A$1:$AF$1, 0), FALSE)</f>
        <v>4</v>
      </c>
      <c r="T421">
        <f>VLOOKUP('full data'!$A421, Sheet11!$A$2:$AF$799, MATCH('full data'!T$1, Sheet11!$A$1:$AF$1, 0), FALSE)</f>
        <v>0</v>
      </c>
      <c r="U421">
        <f>VLOOKUP('full data'!$A421, Sheet11!$A$2:$AF$799, MATCH('full data'!U$1, Sheet11!$A$1:$AF$1, 0), FALSE)</f>
        <v>0.75</v>
      </c>
      <c r="V421">
        <f>VLOOKUP('full data'!$A421, Sheet11!$A$2:$AF$799, MATCH('full data'!V$1, Sheet11!$A$1:$AF$1, 0), FALSE)</f>
        <v>0.41145833333333331</v>
      </c>
      <c r="W421">
        <f>VLOOKUP('full data'!$A421, Sheet11!$A$2:$AF$799, MATCH('full data'!W$1, Sheet11!$A$1:$AF$1, 0), FALSE)</f>
        <v>0.4921875</v>
      </c>
      <c r="X421" t="str">
        <f>VLOOKUP('full data'!$A421, Sheet11!$A$2:$AF$799, MATCH('full data'!X$1, Sheet11!$A$1:$AF$1, 0), FALSE)</f>
        <v>5</v>
      </c>
      <c r="Y421">
        <f>VLOOKUP('full data'!$A421, Sheet11!$A$2:$AF$799, MATCH('full data'!Y$1, Sheet11!$A$1:$AF$1, 0), FALSE)</f>
        <v>2</v>
      </c>
      <c r="Z421" t="str">
        <f>VLOOKUP('full data'!$A421, Sheet11!$A$2:$AF$799, MATCH('full data'!Z$1, Sheet11!$A$1:$AF$1, 0), FALSE)</f>
        <v>AFC North</v>
      </c>
      <c r="AA421" t="s">
        <v>891</v>
      </c>
      <c r="AB421">
        <f>VLOOKUP('full data'!$A421, Sheet11!$A$2:$AF$799, MATCH('full data'!AB$1, Sheet11!$A$1:$AF$1, 0), FALSE)</f>
        <v>0.27419354838709681</v>
      </c>
      <c r="AC421">
        <f>VLOOKUP('full data'!$A421, Sheet11!$A$2:$AF$799, MATCH('full data'!AC$1, Sheet11!$A$1:$AF$1, 0), FALSE)</f>
        <v>0.1372549019607843</v>
      </c>
      <c r="AD421" t="str">
        <f>VLOOKUP('full data'!$A421, Sheet11!$A$2:$AF$799, MATCH('full data'!AD$1, Sheet11!$A$1:$AF$1, 0), FALSE)</f>
        <v>0</v>
      </c>
      <c r="AE421" t="str">
        <f>VLOOKUP('full data'!$A421, Sheet11!$A$2:$AF$799, MATCH('full data'!AE$1, Sheet11!$A$1:$AF$1, 0), FALSE)</f>
        <v>0</v>
      </c>
      <c r="AF421">
        <f>VLOOKUP('full data'!$A421, Sheet11!$A$2:$AF$799, MATCH('full data'!AF$1, Sheet11!$A$1:$AF$1, 0), FALSE)</f>
        <v>0.5625</v>
      </c>
      <c r="AG421">
        <f>VLOOKUP('full data'!$A421, Sheet11!$A$2:$AF$799, MATCH('full data'!AG$1, Sheet11!$A$1:$AF$1, 0), FALSE)</f>
        <v>0.5</v>
      </c>
      <c r="AH421" s="3">
        <f>VLOOKUP('full data'!$A421, Sheet11!$A$2:$AF$799, MATCH('full data'!AH$1, Sheet11!$A$1:$AF$1, 0), FALSE)</f>
        <v>0.30901321621682482</v>
      </c>
      <c r="AI421" s="2">
        <f t="shared" si="6"/>
        <v>0.30901321621682482</v>
      </c>
      <c r="AJ421" s="2">
        <f>AH421/SUMIFS($AH$2:$AH$799, $B$2:$B$799, B421)</f>
        <v>0.12286814336626894</v>
      </c>
      <c r="AK421">
        <f>IF(AJ421=_xlfn.MAXIFS($AJ$2:$AJ$799, $B$2:$B$799, B421, $AA$2:$AA$799, AA421), 1, 0)</f>
        <v>1</v>
      </c>
      <c r="AL421" s="2">
        <f>AJ421-AI421</f>
        <v>-0.18614507285055587</v>
      </c>
      <c r="AM421">
        <f>IF(AK421=AE421, 1, 0)</f>
        <v>0</v>
      </c>
    </row>
    <row r="422" spans="1:39" hidden="1" x14ac:dyDescent="0.45">
      <c r="A422" t="s">
        <v>438</v>
      </c>
      <c r="B422">
        <v>2011</v>
      </c>
      <c r="C422" t="s">
        <v>40</v>
      </c>
      <c r="D422" t="str">
        <f>VLOOKUP(C422, ids!$A$2:$B$37,2,FALSE)</f>
        <v>Baltimore Ravens</v>
      </c>
      <c r="E422">
        <f>VLOOKUP('full data'!$A422, Sheet11!$A$2:$AF$799, MATCH('full data'!E$1, Sheet11!$A$1:$AF$1, 0), FALSE)</f>
        <v>16</v>
      </c>
      <c r="F422">
        <f>VLOOKUP('full data'!$A422, Sheet11!$A$2:$AF$799, MATCH('full data'!F$1, Sheet11!$A$1:$AF$1, 0), FALSE)</f>
        <v>1.9521136299495661</v>
      </c>
      <c r="G422">
        <f>VLOOKUP('full data'!$A422, Sheet11!$A$2:$AF$799, MATCH('full data'!G$1, Sheet11!$A$1:$AF$1, 0), FALSE)</f>
        <v>-1.6840448283264799</v>
      </c>
      <c r="H422">
        <f>VLOOKUP('full data'!$A422, Sheet11!$A$2:$AF$799, MATCH('full data'!H$1, Sheet11!$A$1:$AF$1, 0), FALSE)</f>
        <v>5.5958256061769616</v>
      </c>
      <c r="I422">
        <f>VLOOKUP('full data'!$A422, Sheet11!$A$2:$AF$799, MATCH('full data'!I$1, Sheet11!$A$1:$AF$1, 0), FALSE)</f>
        <v>46.375</v>
      </c>
      <c r="J422">
        <f>VLOOKUP('full data'!$A422, Sheet11!$A$2:$AF$799, MATCH('full data'!J$1, Sheet11!$A$1:$AF$1, 0), FALSE)</f>
        <v>0.76923076923076927</v>
      </c>
      <c r="K422">
        <f>VLOOKUP('full data'!$A422, Sheet11!$A$2:$AF$799, MATCH('full data'!K$1, Sheet11!$A$1:$AF$1, 0), FALSE)</f>
        <v>-12.875</v>
      </c>
      <c r="L422">
        <f>VLOOKUP('full data'!$A422, Sheet11!$A$2:$AF$799, MATCH('full data'!L$1, Sheet11!$A$1:$AF$1, 0), FALSE)</f>
        <v>0.75</v>
      </c>
      <c r="M422">
        <f>VLOOKUP('full data'!$A422, Sheet11!$A$2:$AF$799, MATCH('full data'!M$1, Sheet11!$A$1:$AF$1, 0), FALSE)</f>
        <v>0.6875</v>
      </c>
      <c r="N422">
        <f>VLOOKUP('full data'!$A422, Sheet11!$A$2:$AF$799, MATCH('full data'!N$1, Sheet11!$A$1:$AF$1, 0), FALSE)</f>
        <v>0.9375</v>
      </c>
      <c r="O422">
        <f>VLOOKUP('full data'!$A422, Sheet11!$A$2:$AF$799, MATCH('full data'!O$1, Sheet11!$A$1:$AF$1, 0), FALSE)</f>
        <v>18.125</v>
      </c>
      <c r="P422">
        <f>VLOOKUP('full data'!$A422, Sheet11!$A$2:$AF$799, MATCH('full data'!P$1, Sheet11!$A$1:$AF$1, 0), FALSE)</f>
        <v>1.375</v>
      </c>
      <c r="Q422">
        <f>VLOOKUP('full data'!$A422, Sheet11!$A$2:$AF$799, MATCH('full data'!Q$1, Sheet11!$A$1:$AF$1, 0), FALSE)</f>
        <v>1.625</v>
      </c>
      <c r="R422">
        <f>VLOOKUP('full data'!$A422, Sheet11!$A$2:$AF$799, MATCH('full data'!R$1, Sheet11!$A$1:$AF$1, 0), FALSE)</f>
        <v>12</v>
      </c>
      <c r="S422">
        <f>VLOOKUP('full data'!$A422, Sheet11!$A$2:$AF$799, MATCH('full data'!S$1, Sheet11!$A$1:$AF$1, 0), FALSE)</f>
        <v>4</v>
      </c>
      <c r="T422">
        <f>VLOOKUP('full data'!$A422, Sheet11!$A$2:$AF$799, MATCH('full data'!T$1, Sheet11!$A$1:$AF$1, 0), FALSE)</f>
        <v>0</v>
      </c>
      <c r="U422">
        <f>VLOOKUP('full data'!$A422, Sheet11!$A$2:$AF$799, MATCH('full data'!U$1, Sheet11!$A$1:$AF$1, 0), FALSE)</f>
        <v>0.75</v>
      </c>
      <c r="V422">
        <f>VLOOKUP('full data'!$A422, Sheet11!$A$2:$AF$799, MATCH('full data'!V$1, Sheet11!$A$1:$AF$1, 0), FALSE)</f>
        <v>0.484375</v>
      </c>
      <c r="W422">
        <f>VLOOKUP('full data'!$A422, Sheet11!$A$2:$AF$799, MATCH('full data'!W$1, Sheet11!$A$1:$AF$1, 0), FALSE)</f>
        <v>0.4765625</v>
      </c>
      <c r="X422" t="str">
        <f>VLOOKUP('full data'!$A422, Sheet11!$A$2:$AF$799, MATCH('full data'!X$1, Sheet11!$A$1:$AF$1, 0), FALSE)</f>
        <v>2</v>
      </c>
      <c r="Y422">
        <f>VLOOKUP('full data'!$A422, Sheet11!$A$2:$AF$799, MATCH('full data'!Y$1, Sheet11!$A$1:$AF$1, 0), FALSE)</f>
        <v>1</v>
      </c>
      <c r="Z422" t="str">
        <f>VLOOKUP('full data'!$A422, Sheet11!$A$2:$AF$799, MATCH('full data'!Z$1, Sheet11!$A$1:$AF$1, 0), FALSE)</f>
        <v>AFC North</v>
      </c>
      <c r="AA422" t="s">
        <v>891</v>
      </c>
      <c r="AB422">
        <f>VLOOKUP('full data'!$A422, Sheet11!$A$2:$AF$799, MATCH('full data'!AB$1, Sheet11!$A$1:$AF$1, 0), FALSE)</f>
        <v>0.26027397260273971</v>
      </c>
      <c r="AC422">
        <f>VLOOKUP('full data'!$A422, Sheet11!$A$2:$AF$799, MATCH('full data'!AC$1, Sheet11!$A$1:$AF$1, 0), FALSE)</f>
        <v>0.20224719101123589</v>
      </c>
      <c r="AD422" t="str">
        <f>VLOOKUP('full data'!$A422, Sheet11!$A$2:$AF$799, MATCH('full data'!AD$1, Sheet11!$A$1:$AF$1, 0), FALSE)</f>
        <v>0</v>
      </c>
      <c r="AE422" t="str">
        <f>VLOOKUP('full data'!$A422, Sheet11!$A$2:$AF$799, MATCH('full data'!AE$1, Sheet11!$A$1:$AF$1, 0), FALSE)</f>
        <v>0</v>
      </c>
      <c r="AF422">
        <f>VLOOKUP('full data'!$A422, Sheet11!$A$2:$AF$799, MATCH('full data'!AF$1, Sheet11!$A$1:$AF$1, 0), FALSE)</f>
        <v>0.625</v>
      </c>
      <c r="AG422">
        <f>VLOOKUP('full data'!$A422, Sheet11!$A$2:$AF$799, MATCH('full data'!AG$1, Sheet11!$A$1:$AF$1, 0), FALSE)</f>
        <v>0.5</v>
      </c>
      <c r="AH422" s="3">
        <f>VLOOKUP('full data'!$A422, Sheet11!$A$2:$AF$799, MATCH('full data'!AH$1, Sheet11!$A$1:$AF$1, 0), FALSE)</f>
        <v>0.27474548908945762</v>
      </c>
      <c r="AI422" s="2">
        <f t="shared" si="6"/>
        <v>0.30901321621682482</v>
      </c>
      <c r="AJ422" s="2">
        <f>AH422/SUMIFS($AH$2:$AH$799, $B$2:$B$799, B422)</f>
        <v>0.10924279730156464</v>
      </c>
      <c r="AK422">
        <f>IF(AJ422=_xlfn.MAXIFS($AJ$2:$AJ$799, $B$2:$B$799, B422, $AA$2:$AA$799, AA422), 1, 0)</f>
        <v>0</v>
      </c>
      <c r="AL422" s="2">
        <f>AJ422-AI422</f>
        <v>-0.19977041891526018</v>
      </c>
      <c r="AM422">
        <f>IF(AK422=AE422, 1, 0)</f>
        <v>0</v>
      </c>
    </row>
    <row r="423" spans="1:39" hidden="1" x14ac:dyDescent="0.45">
      <c r="A423" t="s">
        <v>457</v>
      </c>
      <c r="B423">
        <v>2011</v>
      </c>
      <c r="C423" t="s">
        <v>81</v>
      </c>
      <c r="D423" t="str">
        <f>VLOOKUP(C423, ids!$A$2:$B$37,2,FALSE)</f>
        <v>New England Patriots</v>
      </c>
      <c r="E423">
        <f>VLOOKUP('full data'!$A423, Sheet11!$A$2:$AF$799, MATCH('full data'!E$1, Sheet11!$A$1:$AF$1, 0), FALSE)</f>
        <v>16</v>
      </c>
      <c r="F423">
        <f>VLOOKUP('full data'!$A423, Sheet11!$A$2:$AF$799, MATCH('full data'!F$1, Sheet11!$A$1:$AF$1, 0), FALSE)</f>
        <v>12.34098303350283</v>
      </c>
      <c r="G423">
        <f>VLOOKUP('full data'!$A423, Sheet11!$A$2:$AF$799, MATCH('full data'!G$1, Sheet11!$A$1:$AF$1, 0), FALSE)</f>
        <v>1.121867687831287</v>
      </c>
      <c r="H423">
        <f>VLOOKUP('full data'!$A423, Sheet11!$A$2:$AF$799, MATCH('full data'!H$1, Sheet11!$A$1:$AF$1, 0), FALSE)</f>
        <v>15.26699300448726</v>
      </c>
      <c r="I423">
        <f>VLOOKUP('full data'!$A423, Sheet11!$A$2:$AF$799, MATCH('full data'!I$1, Sheet11!$A$1:$AF$1, 0), FALSE)</f>
        <v>50.9375</v>
      </c>
      <c r="J423">
        <f>VLOOKUP('full data'!$A423, Sheet11!$A$2:$AF$799, MATCH('full data'!J$1, Sheet11!$A$1:$AF$1, 0), FALSE)</f>
        <v>0.84848484848484851</v>
      </c>
      <c r="K423">
        <f>VLOOKUP('full data'!$A423, Sheet11!$A$2:$AF$799, MATCH('full data'!K$1, Sheet11!$A$1:$AF$1, 0), FALSE)</f>
        <v>-10.8125</v>
      </c>
      <c r="L423">
        <f>VLOOKUP('full data'!$A423, Sheet11!$A$2:$AF$799, MATCH('full data'!L$1, Sheet11!$A$1:$AF$1, 0), FALSE)</f>
        <v>0.75</v>
      </c>
      <c r="M423">
        <f>VLOOKUP('full data'!$A423, Sheet11!$A$2:$AF$799, MATCH('full data'!M$1, Sheet11!$A$1:$AF$1, 0), FALSE)</f>
        <v>0.6875</v>
      </c>
      <c r="N423">
        <f>VLOOKUP('full data'!$A423, Sheet11!$A$2:$AF$799, MATCH('full data'!N$1, Sheet11!$A$1:$AF$1, 0), FALSE)</f>
        <v>1.4375</v>
      </c>
      <c r="O423">
        <f>VLOOKUP('full data'!$A423, Sheet11!$A$2:$AF$799, MATCH('full data'!O$1, Sheet11!$A$1:$AF$1, 0), FALSE)</f>
        <v>17.125</v>
      </c>
      <c r="P423">
        <f>VLOOKUP('full data'!$A423, Sheet11!$A$2:$AF$799, MATCH('full data'!P$1, Sheet11!$A$1:$AF$1, 0), FALSE)</f>
        <v>0.875</v>
      </c>
      <c r="Q423">
        <f>VLOOKUP('full data'!$A423, Sheet11!$A$2:$AF$799, MATCH('full data'!Q$1, Sheet11!$A$1:$AF$1, 0), FALSE)</f>
        <v>2.125</v>
      </c>
      <c r="R423">
        <f>VLOOKUP('full data'!$A423, Sheet11!$A$2:$AF$799, MATCH('full data'!R$1, Sheet11!$A$1:$AF$1, 0), FALSE)</f>
        <v>13</v>
      </c>
      <c r="S423">
        <f>VLOOKUP('full data'!$A423, Sheet11!$A$2:$AF$799, MATCH('full data'!S$1, Sheet11!$A$1:$AF$1, 0), FALSE)</f>
        <v>3</v>
      </c>
      <c r="T423">
        <f>VLOOKUP('full data'!$A423, Sheet11!$A$2:$AF$799, MATCH('full data'!T$1, Sheet11!$A$1:$AF$1, 0), FALSE)</f>
        <v>0</v>
      </c>
      <c r="U423">
        <f>VLOOKUP('full data'!$A423, Sheet11!$A$2:$AF$799, MATCH('full data'!U$1, Sheet11!$A$1:$AF$1, 0), FALSE)</f>
        <v>0.8125</v>
      </c>
      <c r="V423">
        <f>VLOOKUP('full data'!$A423, Sheet11!$A$2:$AF$799, MATCH('full data'!V$1, Sheet11!$A$1:$AF$1, 0), FALSE)</f>
        <v>0.42307692307692307</v>
      </c>
      <c r="W423">
        <f>VLOOKUP('full data'!$A423, Sheet11!$A$2:$AF$799, MATCH('full data'!W$1, Sheet11!$A$1:$AF$1, 0), FALSE)</f>
        <v>0.44921875</v>
      </c>
      <c r="X423" t="str">
        <f>VLOOKUP('full data'!$A423, Sheet11!$A$2:$AF$799, MATCH('full data'!X$1, Sheet11!$A$1:$AF$1, 0), FALSE)</f>
        <v>1</v>
      </c>
      <c r="Y423">
        <f>VLOOKUP('full data'!$A423, Sheet11!$A$2:$AF$799, MATCH('full data'!Y$1, Sheet11!$A$1:$AF$1, 0), FALSE)</f>
        <v>1</v>
      </c>
      <c r="Z423" t="str">
        <f>VLOOKUP('full data'!$A423, Sheet11!$A$2:$AF$799, MATCH('full data'!Z$1, Sheet11!$A$1:$AF$1, 0), FALSE)</f>
        <v>AFC East</v>
      </c>
      <c r="AA423" t="s">
        <v>891</v>
      </c>
      <c r="AB423">
        <f>VLOOKUP('full data'!$A423, Sheet11!$A$2:$AF$799, MATCH('full data'!AB$1, Sheet11!$A$1:$AF$1, 0), FALSE)</f>
        <v>0.16279069767441859</v>
      </c>
      <c r="AC423">
        <f>VLOOKUP('full data'!$A423, Sheet11!$A$2:$AF$799, MATCH('full data'!AC$1, Sheet11!$A$1:$AF$1, 0), FALSE)</f>
        <v>0.19834710743801651</v>
      </c>
      <c r="AD423" t="str">
        <f>VLOOKUP('full data'!$A423, Sheet11!$A$2:$AF$799, MATCH('full data'!AD$1, Sheet11!$A$1:$AF$1, 0), FALSE)</f>
        <v>0</v>
      </c>
      <c r="AE423" t="str">
        <f>VLOOKUP('full data'!$A423, Sheet11!$A$2:$AF$799, MATCH('full data'!AE$1, Sheet11!$A$1:$AF$1, 0), FALSE)</f>
        <v>1</v>
      </c>
      <c r="AF423">
        <f>VLOOKUP('full data'!$A423, Sheet11!$A$2:$AF$799, MATCH('full data'!AF$1, Sheet11!$A$1:$AF$1, 0), FALSE)</f>
        <v>0.125</v>
      </c>
      <c r="AG423">
        <f>VLOOKUP('full data'!$A423, Sheet11!$A$2:$AF$799, MATCH('full data'!AG$1, Sheet11!$A$1:$AF$1, 0), FALSE)</f>
        <v>9.5</v>
      </c>
      <c r="AH423" s="3">
        <f>VLOOKUP('full data'!$A423, Sheet11!$A$2:$AF$799, MATCH('full data'!AH$1, Sheet11!$A$1:$AF$1, 0), FALSE)</f>
        <v>0.2621932739900385</v>
      </c>
      <c r="AI423" s="2">
        <f t="shared" si="6"/>
        <v>0.30901321621682482</v>
      </c>
      <c r="AJ423" s="2">
        <f>AH423/SUMIFS($AH$2:$AH$799, $B$2:$B$799, B423)</f>
        <v>0.10425185424973894</v>
      </c>
      <c r="AK423">
        <f>IF(AJ423=_xlfn.MAXIFS($AJ$2:$AJ$799, $B$2:$B$799, B423, $AA$2:$AA$799, AA423), 1, 0)</f>
        <v>0</v>
      </c>
      <c r="AL423" s="2">
        <f>AJ423-AI423</f>
        <v>-0.20476136196708589</v>
      </c>
      <c r="AM423">
        <f>IF(AK423=AE423, 1, 0)</f>
        <v>0</v>
      </c>
    </row>
    <row r="424" spans="1:39" hidden="1" x14ac:dyDescent="0.45">
      <c r="A424" t="s">
        <v>446</v>
      </c>
      <c r="B424">
        <v>2011</v>
      </c>
      <c r="C424" t="s">
        <v>64</v>
      </c>
      <c r="D424" t="str">
        <f>VLOOKUP(C424, ids!$A$2:$B$37,2,FALSE)</f>
        <v>Detriot Lions</v>
      </c>
      <c r="E424">
        <f>VLOOKUP('full data'!$A424, Sheet11!$A$2:$AF$799, MATCH('full data'!E$1, Sheet11!$A$1:$AF$1, 0), FALSE)</f>
        <v>16</v>
      </c>
      <c r="F424">
        <f>VLOOKUP('full data'!$A424, Sheet11!$A$2:$AF$799, MATCH('full data'!F$1, Sheet11!$A$1:$AF$1, 0), FALSE)</f>
        <v>5.9278753392714956</v>
      </c>
      <c r="G424">
        <f>VLOOKUP('full data'!$A424, Sheet11!$A$2:$AF$799, MATCH('full data'!G$1, Sheet11!$A$1:$AF$1, 0), FALSE)</f>
        <v>-0.98685746947252928</v>
      </c>
      <c r="H424">
        <f>VLOOKUP('full data'!$A424, Sheet11!$A$2:$AF$799, MATCH('full data'!H$1, Sheet11!$A$1:$AF$1, 0), FALSE)</f>
        <v>8.969700671155131</v>
      </c>
      <c r="I424">
        <f>VLOOKUP('full data'!$A424, Sheet11!$A$2:$AF$799, MATCH('full data'!I$1, Sheet11!$A$1:$AF$1, 0), FALSE)</f>
        <v>68.4375</v>
      </c>
      <c r="J424">
        <f>VLOOKUP('full data'!$A424, Sheet11!$A$2:$AF$799, MATCH('full data'!J$1, Sheet11!$A$1:$AF$1, 0), FALSE)</f>
        <v>0.82758620689655171</v>
      </c>
      <c r="K424">
        <f>VLOOKUP('full data'!$A424, Sheet11!$A$2:$AF$799, MATCH('full data'!K$1, Sheet11!$A$1:$AF$1, 0), FALSE)</f>
        <v>-16.5625</v>
      </c>
      <c r="L424">
        <f>VLOOKUP('full data'!$A424, Sheet11!$A$2:$AF$799, MATCH('full data'!L$1, Sheet11!$A$1:$AF$1, 0), FALSE)</f>
        <v>1</v>
      </c>
      <c r="M424">
        <f>VLOOKUP('full data'!$A424, Sheet11!$A$2:$AF$799, MATCH('full data'!M$1, Sheet11!$A$1:$AF$1, 0), FALSE)</f>
        <v>0.8125</v>
      </c>
      <c r="N424">
        <f>VLOOKUP('full data'!$A424, Sheet11!$A$2:$AF$799, MATCH('full data'!N$1, Sheet11!$A$1:$AF$1, 0), FALSE)</f>
        <v>1.3125</v>
      </c>
      <c r="O424">
        <f>VLOOKUP('full data'!$A424, Sheet11!$A$2:$AF$799, MATCH('full data'!O$1, Sheet11!$A$1:$AF$1, 0), FALSE)</f>
        <v>17</v>
      </c>
      <c r="P424">
        <f>VLOOKUP('full data'!$A424, Sheet11!$A$2:$AF$799, MATCH('full data'!P$1, Sheet11!$A$1:$AF$1, 0), FALSE)</f>
        <v>1.125</v>
      </c>
      <c r="Q424">
        <f>VLOOKUP('full data'!$A424, Sheet11!$A$2:$AF$799, MATCH('full data'!Q$1, Sheet11!$A$1:$AF$1, 0), FALSE)</f>
        <v>2.125</v>
      </c>
      <c r="R424">
        <f>VLOOKUP('full data'!$A424, Sheet11!$A$2:$AF$799, MATCH('full data'!R$1, Sheet11!$A$1:$AF$1, 0), FALSE)</f>
        <v>10</v>
      </c>
      <c r="S424">
        <f>VLOOKUP('full data'!$A424, Sheet11!$A$2:$AF$799, MATCH('full data'!S$1, Sheet11!$A$1:$AF$1, 0), FALSE)</f>
        <v>6</v>
      </c>
      <c r="T424">
        <f>VLOOKUP('full data'!$A424, Sheet11!$A$2:$AF$799, MATCH('full data'!T$1, Sheet11!$A$1:$AF$1, 0), FALSE)</f>
        <v>0</v>
      </c>
      <c r="U424">
        <f>VLOOKUP('full data'!$A424, Sheet11!$A$2:$AF$799, MATCH('full data'!U$1, Sheet11!$A$1:$AF$1, 0), FALSE)</f>
        <v>0.625</v>
      </c>
      <c r="V424">
        <f>VLOOKUP('full data'!$A424, Sheet11!$A$2:$AF$799, MATCH('full data'!V$1, Sheet11!$A$1:$AF$1, 0), FALSE)</f>
        <v>0.39374999999999999</v>
      </c>
      <c r="W424">
        <f>VLOOKUP('full data'!$A424, Sheet11!$A$2:$AF$799, MATCH('full data'!W$1, Sheet11!$A$1:$AF$1, 0), FALSE)</f>
        <v>0.53515625</v>
      </c>
      <c r="X424" t="str">
        <f>VLOOKUP('full data'!$A424, Sheet11!$A$2:$AF$799, MATCH('full data'!X$1, Sheet11!$A$1:$AF$1, 0), FALSE)</f>
        <v>6</v>
      </c>
      <c r="Y424">
        <f>VLOOKUP('full data'!$A424, Sheet11!$A$2:$AF$799, MATCH('full data'!Y$1, Sheet11!$A$1:$AF$1, 0), FALSE)</f>
        <v>2</v>
      </c>
      <c r="Z424" t="str">
        <f>VLOOKUP('full data'!$A424, Sheet11!$A$2:$AF$799, MATCH('full data'!Z$1, Sheet11!$A$1:$AF$1, 0), FALSE)</f>
        <v>NFC North</v>
      </c>
      <c r="AA424" t="s">
        <v>892</v>
      </c>
      <c r="AB424">
        <f>VLOOKUP('full data'!$A424, Sheet11!$A$2:$AF$799, MATCH('full data'!AB$1, Sheet11!$A$1:$AF$1, 0), FALSE)</f>
        <v>0.21875</v>
      </c>
      <c r="AC424">
        <f>VLOOKUP('full data'!$A424, Sheet11!$A$2:$AF$799, MATCH('full data'!AC$1, Sheet11!$A$1:$AF$1, 0), FALSE)</f>
        <v>0.21782178217821779</v>
      </c>
      <c r="AD424" t="str">
        <f>VLOOKUP('full data'!$A424, Sheet11!$A$2:$AF$799, MATCH('full data'!AD$1, Sheet11!$A$1:$AF$1, 0), FALSE)</f>
        <v>0</v>
      </c>
      <c r="AE424" t="str">
        <f>VLOOKUP('full data'!$A424, Sheet11!$A$2:$AF$799, MATCH('full data'!AE$1, Sheet11!$A$1:$AF$1, 0), FALSE)</f>
        <v>0</v>
      </c>
      <c r="AF424">
        <f>VLOOKUP('full data'!$A424, Sheet11!$A$2:$AF$799, MATCH('full data'!AF$1, Sheet11!$A$1:$AF$1, 0), FALSE)</f>
        <v>0.125</v>
      </c>
      <c r="AG424">
        <f>VLOOKUP('full data'!$A424, Sheet11!$A$2:$AF$799, MATCH('full data'!AG$1, Sheet11!$A$1:$AF$1, 0), FALSE)</f>
        <v>0.5</v>
      </c>
      <c r="AH424" s="3">
        <f>VLOOKUP('full data'!$A424, Sheet11!$A$2:$AF$799, MATCH('full data'!AH$1, Sheet11!$A$1:$AF$1, 0), FALSE)</f>
        <v>5.8887374694313863E-2</v>
      </c>
      <c r="AI424" s="2">
        <f t="shared" si="6"/>
        <v>0.72653821188667522</v>
      </c>
      <c r="AJ424" s="2">
        <f>AH424/SUMIFS($AH$2:$AH$799, $B$2:$B$799, B424)</f>
        <v>2.3414475552163163E-2</v>
      </c>
      <c r="AK424">
        <f>IF(AJ424=_xlfn.MAXIFS($AJ$2:$AJ$799, $B$2:$B$799, B424, $AA$2:$AA$799, AA424), 1, 0)</f>
        <v>0</v>
      </c>
      <c r="AL424" s="2">
        <f>AJ424-AI424</f>
        <v>-0.70312373633451208</v>
      </c>
      <c r="AM424">
        <f>IF(AK424=AE424, 1, 0)</f>
        <v>0</v>
      </c>
    </row>
    <row r="425" spans="1:39" hidden="1" x14ac:dyDescent="0.45">
      <c r="A425" t="s">
        <v>448</v>
      </c>
      <c r="B425">
        <v>2011</v>
      </c>
      <c r="C425" t="s">
        <v>154</v>
      </c>
      <c r="D425" t="str">
        <f>VLOOKUP(C425, ids!$A$2:$B$37,2,FALSE)</f>
        <v>Houston Texans</v>
      </c>
      <c r="E425">
        <f>VLOOKUP('full data'!$A425, Sheet11!$A$2:$AF$799, MATCH('full data'!E$1, Sheet11!$A$1:$AF$1, 0), FALSE)</f>
        <v>16</v>
      </c>
      <c r="F425">
        <f>VLOOKUP('full data'!$A425, Sheet11!$A$2:$AF$799, MATCH('full data'!F$1, Sheet11!$A$1:$AF$1, 0), FALSE)</f>
        <v>3.4386500505475879</v>
      </c>
      <c r="G425">
        <f>VLOOKUP('full data'!$A425, Sheet11!$A$2:$AF$799, MATCH('full data'!G$1, Sheet11!$A$1:$AF$1, 0), FALSE)</f>
        <v>-2.1857412379936481</v>
      </c>
      <c r="H425">
        <f>VLOOKUP('full data'!$A425, Sheet11!$A$2:$AF$799, MATCH('full data'!H$1, Sheet11!$A$1:$AF$1, 0), FALSE)</f>
        <v>7.4062833422324577</v>
      </c>
      <c r="I425">
        <f>VLOOKUP('full data'!$A425, Sheet11!$A$2:$AF$799, MATCH('full data'!I$1, Sheet11!$A$1:$AF$1, 0), FALSE)</f>
        <v>53.25</v>
      </c>
      <c r="J425">
        <f>VLOOKUP('full data'!$A425, Sheet11!$A$2:$AF$799, MATCH('full data'!J$1, Sheet11!$A$1:$AF$1, 0), FALSE)</f>
        <v>0.84210526315789469</v>
      </c>
      <c r="K425">
        <f>VLOOKUP('full data'!$A425, Sheet11!$A$2:$AF$799, MATCH('full data'!K$1, Sheet11!$A$1:$AF$1, 0), FALSE)</f>
        <v>-11.875</v>
      </c>
      <c r="L425">
        <f>VLOOKUP('full data'!$A425, Sheet11!$A$2:$AF$799, MATCH('full data'!L$1, Sheet11!$A$1:$AF$1, 0), FALSE)</f>
        <v>0.5625</v>
      </c>
      <c r="M425">
        <f>VLOOKUP('full data'!$A425, Sheet11!$A$2:$AF$799, MATCH('full data'!M$1, Sheet11!$A$1:$AF$1, 0), FALSE)</f>
        <v>0.625</v>
      </c>
      <c r="N425">
        <f>VLOOKUP('full data'!$A425, Sheet11!$A$2:$AF$799, MATCH('full data'!N$1, Sheet11!$A$1:$AF$1, 0), FALSE)</f>
        <v>1.0625</v>
      </c>
      <c r="O425">
        <f>VLOOKUP('full data'!$A425, Sheet11!$A$2:$AF$799, MATCH('full data'!O$1, Sheet11!$A$1:$AF$1, 0), FALSE)</f>
        <v>17.9375</v>
      </c>
      <c r="P425">
        <f>VLOOKUP('full data'!$A425, Sheet11!$A$2:$AF$799, MATCH('full data'!P$1, Sheet11!$A$1:$AF$1, 0), FALSE)</f>
        <v>1.1875</v>
      </c>
      <c r="Q425">
        <f>VLOOKUP('full data'!$A425, Sheet11!$A$2:$AF$799, MATCH('full data'!Q$1, Sheet11!$A$1:$AF$1, 0), FALSE)</f>
        <v>1.6875</v>
      </c>
      <c r="R425">
        <f>VLOOKUP('full data'!$A425, Sheet11!$A$2:$AF$799, MATCH('full data'!R$1, Sheet11!$A$1:$AF$1, 0), FALSE)</f>
        <v>10</v>
      </c>
      <c r="S425">
        <f>VLOOKUP('full data'!$A425, Sheet11!$A$2:$AF$799, MATCH('full data'!S$1, Sheet11!$A$1:$AF$1, 0), FALSE)</f>
        <v>6</v>
      </c>
      <c r="T425">
        <f>VLOOKUP('full data'!$A425, Sheet11!$A$2:$AF$799, MATCH('full data'!T$1, Sheet11!$A$1:$AF$1, 0), FALSE)</f>
        <v>0</v>
      </c>
      <c r="U425">
        <f>VLOOKUP('full data'!$A425, Sheet11!$A$2:$AF$799, MATCH('full data'!U$1, Sheet11!$A$1:$AF$1, 0), FALSE)</f>
        <v>0.625</v>
      </c>
      <c r="V425">
        <f>VLOOKUP('full data'!$A425, Sheet11!$A$2:$AF$799, MATCH('full data'!V$1, Sheet11!$A$1:$AF$1, 0), FALSE)</f>
        <v>0.41249999999999998</v>
      </c>
      <c r="W425">
        <f>VLOOKUP('full data'!$A425, Sheet11!$A$2:$AF$799, MATCH('full data'!W$1, Sheet11!$A$1:$AF$1, 0), FALSE)</f>
        <v>0.453125</v>
      </c>
      <c r="X425" t="str">
        <f>VLOOKUP('full data'!$A425, Sheet11!$A$2:$AF$799, MATCH('full data'!X$1, Sheet11!$A$1:$AF$1, 0), FALSE)</f>
        <v>3</v>
      </c>
      <c r="Y425">
        <f>VLOOKUP('full data'!$A425, Sheet11!$A$2:$AF$799, MATCH('full data'!Y$1, Sheet11!$A$1:$AF$1, 0), FALSE)</f>
        <v>1</v>
      </c>
      <c r="Z425" t="str">
        <f>VLOOKUP('full data'!$A425, Sheet11!$A$2:$AF$799, MATCH('full data'!Z$1, Sheet11!$A$1:$AF$1, 0), FALSE)</f>
        <v>AFC South</v>
      </c>
      <c r="AA425" t="s">
        <v>891</v>
      </c>
      <c r="AB425">
        <f>VLOOKUP('full data'!$A425, Sheet11!$A$2:$AF$799, MATCH('full data'!AB$1, Sheet11!$A$1:$AF$1, 0), FALSE)</f>
        <v>0.1951219512195122</v>
      </c>
      <c r="AC425">
        <f>VLOOKUP('full data'!$A425, Sheet11!$A$2:$AF$799, MATCH('full data'!AC$1, Sheet11!$A$1:$AF$1, 0), FALSE)</f>
        <v>0.2</v>
      </c>
      <c r="AD425" t="str">
        <f>VLOOKUP('full data'!$A425, Sheet11!$A$2:$AF$799, MATCH('full data'!AD$1, Sheet11!$A$1:$AF$1, 0), FALSE)</f>
        <v>0</v>
      </c>
      <c r="AE425" t="str">
        <f>VLOOKUP('full data'!$A425, Sheet11!$A$2:$AF$799, MATCH('full data'!AE$1, Sheet11!$A$1:$AF$1, 0), FALSE)</f>
        <v>0</v>
      </c>
      <c r="AF425">
        <f>VLOOKUP('full data'!$A425, Sheet11!$A$2:$AF$799, MATCH('full data'!AF$1, Sheet11!$A$1:$AF$1, 0), FALSE)</f>
        <v>0.625</v>
      </c>
      <c r="AG425">
        <f>VLOOKUP('full data'!$A425, Sheet11!$A$2:$AF$799, MATCH('full data'!AG$1, Sheet11!$A$1:$AF$1, 0), FALSE)</f>
        <v>0.5</v>
      </c>
      <c r="AH425" s="3">
        <f>VLOOKUP('full data'!$A425, Sheet11!$A$2:$AF$799, MATCH('full data'!AH$1, Sheet11!$A$1:$AF$1, 0), FALSE)</f>
        <v>3.8609562280344928E-2</v>
      </c>
      <c r="AI425" s="2">
        <f t="shared" si="6"/>
        <v>0.30901321621682482</v>
      </c>
      <c r="AJ425" s="2">
        <f>AH425/SUMIFS($AH$2:$AH$799, $B$2:$B$799, B425)</f>
        <v>1.5351722789233959E-2</v>
      </c>
      <c r="AK425">
        <f>IF(AJ425=_xlfn.MAXIFS($AJ$2:$AJ$799, $B$2:$B$799, B425, $AA$2:$AA$799, AA425), 1, 0)</f>
        <v>0</v>
      </c>
      <c r="AL425" s="2">
        <f>AJ425-AI425</f>
        <v>-0.29366149342759085</v>
      </c>
      <c r="AM425">
        <f>IF(AK425=AE425, 1, 0)</f>
        <v>0</v>
      </c>
    </row>
    <row r="426" spans="1:39" hidden="1" x14ac:dyDescent="0.45">
      <c r="A426" t="s">
        <v>437</v>
      </c>
      <c r="B426">
        <v>2011</v>
      </c>
      <c r="C426" t="s">
        <v>37</v>
      </c>
      <c r="D426" t="str">
        <f>VLOOKUP(C426, ids!$A$2:$B$37,2,FALSE)</f>
        <v>Atlanta Falcons</v>
      </c>
      <c r="E426">
        <f>VLOOKUP('full data'!$A426, Sheet11!$A$2:$AF$799, MATCH('full data'!E$1, Sheet11!$A$1:$AF$1, 0), FALSE)</f>
        <v>16</v>
      </c>
      <c r="F426">
        <f>VLOOKUP('full data'!$A426, Sheet11!$A$2:$AF$799, MATCH('full data'!F$1, Sheet11!$A$1:$AF$1, 0), FALSE)</f>
        <v>4.9505571446210261</v>
      </c>
      <c r="G426">
        <f>VLOOKUP('full data'!$A426, Sheet11!$A$2:$AF$799, MATCH('full data'!G$1, Sheet11!$A$1:$AF$1, 0), FALSE)</f>
        <v>-2.4105084855900381</v>
      </c>
      <c r="H426">
        <f>VLOOKUP('full data'!$A426, Sheet11!$A$2:$AF$799, MATCH('full data'!H$1, Sheet11!$A$1:$AF$1, 0), FALSE)</f>
        <v>8.0287903196931882</v>
      </c>
      <c r="I426">
        <f>VLOOKUP('full data'!$A426, Sheet11!$A$2:$AF$799, MATCH('full data'!I$1, Sheet11!$A$1:$AF$1, 0), FALSE)</f>
        <v>48.0625</v>
      </c>
      <c r="J426">
        <f>VLOOKUP('full data'!$A426, Sheet11!$A$2:$AF$799, MATCH('full data'!J$1, Sheet11!$A$1:$AF$1, 0), FALSE)</f>
        <v>0.93103448275862066</v>
      </c>
      <c r="K426">
        <f>VLOOKUP('full data'!$A426, Sheet11!$A$2:$AF$799, MATCH('full data'!K$1, Sheet11!$A$1:$AF$1, 0), FALSE)</f>
        <v>-10.8125</v>
      </c>
      <c r="L426">
        <f>VLOOKUP('full data'!$A426, Sheet11!$A$2:$AF$799, MATCH('full data'!L$1, Sheet11!$A$1:$AF$1, 0), FALSE)</f>
        <v>0.8125</v>
      </c>
      <c r="M426">
        <f>VLOOKUP('full data'!$A426, Sheet11!$A$2:$AF$799, MATCH('full data'!M$1, Sheet11!$A$1:$AF$1, 0), FALSE)</f>
        <v>0.625</v>
      </c>
      <c r="N426">
        <f>VLOOKUP('full data'!$A426, Sheet11!$A$2:$AF$799, MATCH('full data'!N$1, Sheet11!$A$1:$AF$1, 0), FALSE)</f>
        <v>1.1875</v>
      </c>
      <c r="O426">
        <f>VLOOKUP('full data'!$A426, Sheet11!$A$2:$AF$799, MATCH('full data'!O$1, Sheet11!$A$1:$AF$1, 0), FALSE)</f>
        <v>14.3125</v>
      </c>
      <c r="P426">
        <f>VLOOKUP('full data'!$A426, Sheet11!$A$2:$AF$799, MATCH('full data'!P$1, Sheet11!$A$1:$AF$1, 0), FALSE)</f>
        <v>1.1875</v>
      </c>
      <c r="Q426">
        <f>VLOOKUP('full data'!$A426, Sheet11!$A$2:$AF$799, MATCH('full data'!Q$1, Sheet11!$A$1:$AF$1, 0), FALSE)</f>
        <v>1.8125</v>
      </c>
      <c r="R426">
        <f>VLOOKUP('full data'!$A426, Sheet11!$A$2:$AF$799, MATCH('full data'!R$1, Sheet11!$A$1:$AF$1, 0), FALSE)</f>
        <v>10</v>
      </c>
      <c r="S426">
        <f>VLOOKUP('full data'!$A426, Sheet11!$A$2:$AF$799, MATCH('full data'!S$1, Sheet11!$A$1:$AF$1, 0), FALSE)</f>
        <v>6</v>
      </c>
      <c r="T426">
        <f>VLOOKUP('full data'!$A426, Sheet11!$A$2:$AF$799, MATCH('full data'!T$1, Sheet11!$A$1:$AF$1, 0), FALSE)</f>
        <v>0</v>
      </c>
      <c r="U426">
        <f>VLOOKUP('full data'!$A426, Sheet11!$A$2:$AF$799, MATCH('full data'!U$1, Sheet11!$A$1:$AF$1, 0), FALSE)</f>
        <v>0.625</v>
      </c>
      <c r="V426">
        <f>VLOOKUP('full data'!$A426, Sheet11!$A$2:$AF$799, MATCH('full data'!V$1, Sheet11!$A$1:$AF$1, 0), FALSE)</f>
        <v>0.375</v>
      </c>
      <c r="W426">
        <f>VLOOKUP('full data'!$A426, Sheet11!$A$2:$AF$799, MATCH('full data'!W$1, Sheet11!$A$1:$AF$1, 0), FALSE)</f>
        <v>0.48046875</v>
      </c>
      <c r="X426" t="str">
        <f>VLOOKUP('full data'!$A426, Sheet11!$A$2:$AF$799, MATCH('full data'!X$1, Sheet11!$A$1:$AF$1, 0), FALSE)</f>
        <v>5</v>
      </c>
      <c r="Y426">
        <f>VLOOKUP('full data'!$A426, Sheet11!$A$2:$AF$799, MATCH('full data'!Y$1, Sheet11!$A$1:$AF$1, 0), FALSE)</f>
        <v>2</v>
      </c>
      <c r="Z426" t="str">
        <f>VLOOKUP('full data'!$A426, Sheet11!$A$2:$AF$799, MATCH('full data'!Z$1, Sheet11!$A$1:$AF$1, 0), FALSE)</f>
        <v>NFC South</v>
      </c>
      <c r="AA426" t="s">
        <v>892</v>
      </c>
      <c r="AB426">
        <f>VLOOKUP('full data'!$A426, Sheet11!$A$2:$AF$799, MATCH('full data'!AB$1, Sheet11!$A$1:$AF$1, 0), FALSE)</f>
        <v>0.2142857142857143</v>
      </c>
      <c r="AC426">
        <f>VLOOKUP('full data'!$A426, Sheet11!$A$2:$AF$799, MATCH('full data'!AC$1, Sheet11!$A$1:$AF$1, 0), FALSE)</f>
        <v>0.29761904761904762</v>
      </c>
      <c r="AD426" t="str">
        <f>VLOOKUP('full data'!$A426, Sheet11!$A$2:$AF$799, MATCH('full data'!AD$1, Sheet11!$A$1:$AF$1, 0), FALSE)</f>
        <v>0</v>
      </c>
      <c r="AE426" t="str">
        <f>VLOOKUP('full data'!$A426, Sheet11!$A$2:$AF$799, MATCH('full data'!AE$1, Sheet11!$A$1:$AF$1, 0), FALSE)</f>
        <v>0</v>
      </c>
      <c r="AF426">
        <f>VLOOKUP('full data'!$A426, Sheet11!$A$2:$AF$799, MATCH('full data'!AF$1, Sheet11!$A$1:$AF$1, 0), FALSE)</f>
        <v>0.375</v>
      </c>
      <c r="AG426">
        <f>VLOOKUP('full data'!$A426, Sheet11!$A$2:$AF$799, MATCH('full data'!AG$1, Sheet11!$A$1:$AF$1, 0), FALSE)</f>
        <v>0.5</v>
      </c>
      <c r="AH426" s="3">
        <f>VLOOKUP('full data'!$A426, Sheet11!$A$2:$AF$799, MATCH('full data'!AH$1, Sheet11!$A$1:$AF$1, 0), FALSE)</f>
        <v>3.185754701965933E-2</v>
      </c>
      <c r="AI426" s="2">
        <f t="shared" si="6"/>
        <v>0.72653821188667522</v>
      </c>
      <c r="AJ426" s="2">
        <f>AH426/SUMIFS($AH$2:$AH$799, $B$2:$B$799, B426)</f>
        <v>1.2667023444598019E-2</v>
      </c>
      <c r="AK426">
        <f>IF(AJ426=_xlfn.MAXIFS($AJ$2:$AJ$799, $B$2:$B$799, B426, $AA$2:$AA$799, AA426), 1, 0)</f>
        <v>0</v>
      </c>
      <c r="AL426" s="2">
        <f>AJ426-AI426</f>
        <v>-0.7138711884420772</v>
      </c>
      <c r="AM426">
        <f>IF(AK426=AE426, 1, 0)</f>
        <v>0</v>
      </c>
    </row>
    <row r="427" spans="1:39" hidden="1" x14ac:dyDescent="0.45">
      <c r="A427" t="s">
        <v>459</v>
      </c>
      <c r="B427">
        <v>2011</v>
      </c>
      <c r="C427" t="s">
        <v>86</v>
      </c>
      <c r="D427" t="str">
        <f>VLOOKUP(C427, ids!$A$2:$B$37,2,FALSE)</f>
        <v>New York Giants</v>
      </c>
      <c r="E427">
        <f>VLOOKUP('full data'!$A427, Sheet11!$A$2:$AF$799, MATCH('full data'!E$1, Sheet11!$A$1:$AF$1, 0), FALSE)</f>
        <v>16</v>
      </c>
      <c r="F427">
        <f>VLOOKUP('full data'!$A427, Sheet11!$A$2:$AF$799, MATCH('full data'!F$1, Sheet11!$A$1:$AF$1, 0), FALSE)</f>
        <v>5.5897027530247154</v>
      </c>
      <c r="G427">
        <f>VLOOKUP('full data'!$A427, Sheet11!$A$2:$AF$799, MATCH('full data'!G$1, Sheet11!$A$1:$AF$1, 0), FALSE)</f>
        <v>-3.280090627884213</v>
      </c>
      <c r="H427">
        <f>VLOOKUP('full data'!$A427, Sheet11!$A$2:$AF$799, MATCH('full data'!H$1, Sheet11!$A$1:$AF$1, 0), FALSE)</f>
        <v>9.1686273590949252</v>
      </c>
      <c r="I427">
        <f>VLOOKUP('full data'!$A427, Sheet11!$A$2:$AF$799, MATCH('full data'!I$1, Sheet11!$A$1:$AF$1, 0), FALSE)</f>
        <v>49.6875</v>
      </c>
      <c r="J427">
        <f>VLOOKUP('full data'!$A427, Sheet11!$A$2:$AF$799, MATCH('full data'!J$1, Sheet11!$A$1:$AF$1, 0), FALSE)</f>
        <v>0.79166666666666663</v>
      </c>
      <c r="K427">
        <f>VLOOKUP('full data'!$A427, Sheet11!$A$2:$AF$799, MATCH('full data'!K$1, Sheet11!$A$1:$AF$1, 0), FALSE)</f>
        <v>-12.4375</v>
      </c>
      <c r="L427">
        <f>VLOOKUP('full data'!$A427, Sheet11!$A$2:$AF$799, MATCH('full data'!L$1, Sheet11!$A$1:$AF$1, 0), FALSE)</f>
        <v>1</v>
      </c>
      <c r="M427">
        <f>VLOOKUP('full data'!$A427, Sheet11!$A$2:$AF$799, MATCH('full data'!M$1, Sheet11!$A$1:$AF$1, 0), FALSE)</f>
        <v>0.6875</v>
      </c>
      <c r="N427">
        <f>VLOOKUP('full data'!$A427, Sheet11!$A$2:$AF$799, MATCH('full data'!N$1, Sheet11!$A$1:$AF$1, 0), FALSE)</f>
        <v>1.25</v>
      </c>
      <c r="O427">
        <f>VLOOKUP('full data'!$A427, Sheet11!$A$2:$AF$799, MATCH('full data'!O$1, Sheet11!$A$1:$AF$1, 0), FALSE)</f>
        <v>20.9375</v>
      </c>
      <c r="P427">
        <f>VLOOKUP('full data'!$A427, Sheet11!$A$2:$AF$799, MATCH('full data'!P$1, Sheet11!$A$1:$AF$1, 0), FALSE)</f>
        <v>1.3125</v>
      </c>
      <c r="Q427">
        <f>VLOOKUP('full data'!$A427, Sheet11!$A$2:$AF$799, MATCH('full data'!Q$1, Sheet11!$A$1:$AF$1, 0), FALSE)</f>
        <v>1.9375</v>
      </c>
      <c r="R427">
        <f>VLOOKUP('full data'!$A427, Sheet11!$A$2:$AF$799, MATCH('full data'!R$1, Sheet11!$A$1:$AF$1, 0), FALSE)</f>
        <v>9</v>
      </c>
      <c r="S427">
        <f>VLOOKUP('full data'!$A427, Sheet11!$A$2:$AF$799, MATCH('full data'!S$1, Sheet11!$A$1:$AF$1, 0), FALSE)</f>
        <v>7</v>
      </c>
      <c r="T427">
        <f>VLOOKUP('full data'!$A427, Sheet11!$A$2:$AF$799, MATCH('full data'!T$1, Sheet11!$A$1:$AF$1, 0), FALSE)</f>
        <v>0</v>
      </c>
      <c r="U427">
        <f>VLOOKUP('full data'!$A427, Sheet11!$A$2:$AF$799, MATCH('full data'!U$1, Sheet11!$A$1:$AF$1, 0), FALSE)</f>
        <v>0.5625</v>
      </c>
      <c r="V427">
        <f>VLOOKUP('full data'!$A427, Sheet11!$A$2:$AF$799, MATCH('full data'!V$1, Sheet11!$A$1:$AF$1, 0), FALSE)</f>
        <v>0.46527777777777779</v>
      </c>
      <c r="W427">
        <f>VLOOKUP('full data'!$A427, Sheet11!$A$2:$AF$799, MATCH('full data'!W$1, Sheet11!$A$1:$AF$1, 0), FALSE)</f>
        <v>0.51953125</v>
      </c>
      <c r="X427" t="str">
        <f>VLOOKUP('full data'!$A427, Sheet11!$A$2:$AF$799, MATCH('full data'!X$1, Sheet11!$A$1:$AF$1, 0), FALSE)</f>
        <v>4</v>
      </c>
      <c r="Y427">
        <f>VLOOKUP('full data'!$A427, Sheet11!$A$2:$AF$799, MATCH('full data'!Y$1, Sheet11!$A$1:$AF$1, 0), FALSE)</f>
        <v>1</v>
      </c>
      <c r="Z427" t="str">
        <f>VLOOKUP('full data'!$A427, Sheet11!$A$2:$AF$799, MATCH('full data'!Z$1, Sheet11!$A$1:$AF$1, 0), FALSE)</f>
        <v>NFC East</v>
      </c>
      <c r="AA427" t="s">
        <v>892</v>
      </c>
      <c r="AB427">
        <f>VLOOKUP('full data'!$A427, Sheet11!$A$2:$AF$799, MATCH('full data'!AB$1, Sheet11!$A$1:$AF$1, 0), FALSE)</f>
        <v>0.24657534246575341</v>
      </c>
      <c r="AC427">
        <f>VLOOKUP('full data'!$A427, Sheet11!$A$2:$AF$799, MATCH('full data'!AC$1, Sheet11!$A$1:$AF$1, 0), FALSE)</f>
        <v>0.16901408450704231</v>
      </c>
      <c r="AD427" t="str">
        <f>VLOOKUP('full data'!$A427, Sheet11!$A$2:$AF$799, MATCH('full data'!AD$1, Sheet11!$A$1:$AF$1, 0), FALSE)</f>
        <v>1</v>
      </c>
      <c r="AE427" t="str">
        <f>VLOOKUP('full data'!$A427, Sheet11!$A$2:$AF$799, MATCH('full data'!AE$1, Sheet11!$A$1:$AF$1, 0), FALSE)</f>
        <v>1</v>
      </c>
      <c r="AF427">
        <f>VLOOKUP('full data'!$A427, Sheet11!$A$2:$AF$799, MATCH('full data'!AF$1, Sheet11!$A$1:$AF$1, 0), FALSE)</f>
        <v>0.3125</v>
      </c>
      <c r="AG427">
        <f>VLOOKUP('full data'!$A427, Sheet11!$A$2:$AF$799, MATCH('full data'!AG$1, Sheet11!$A$1:$AF$1, 0), FALSE)</f>
        <v>9.5</v>
      </c>
      <c r="AH427" s="3">
        <f>VLOOKUP('full data'!$A427, Sheet11!$A$2:$AF$799, MATCH('full data'!AH$1, Sheet11!$A$1:$AF$1, 0), FALSE)</f>
        <v>3.0928964048664902E-2</v>
      </c>
      <c r="AI427" s="2">
        <f t="shared" si="6"/>
        <v>0.72653821188667522</v>
      </c>
      <c r="AJ427" s="2">
        <f>AH427/SUMIFS($AH$2:$AH$799, $B$2:$B$799, B427)</f>
        <v>1.2297805367117592E-2</v>
      </c>
      <c r="AK427">
        <f>IF(AJ427=_xlfn.MAXIFS($AJ$2:$AJ$799, $B$2:$B$799, B427, $AA$2:$AA$799, AA427), 1, 0)</f>
        <v>0</v>
      </c>
      <c r="AL427" s="2">
        <f>AJ427-AI427</f>
        <v>-0.71424040651955767</v>
      </c>
      <c r="AM427">
        <f>IF(AK427=AE427, 1, 0)</f>
        <v>0</v>
      </c>
    </row>
    <row r="428" spans="1:39" hidden="1" x14ac:dyDescent="0.45">
      <c r="A428" t="s">
        <v>436</v>
      </c>
      <c r="B428">
        <v>2011</v>
      </c>
      <c r="C428" t="s">
        <v>33</v>
      </c>
      <c r="D428" t="str">
        <f>VLOOKUP(C428, ids!$A$2:$B$37,2,FALSE)</f>
        <v>Arizona Cardinals</v>
      </c>
      <c r="E428">
        <f>VLOOKUP('full data'!$A428, Sheet11!$A$2:$AF$799, MATCH('full data'!E$1, Sheet11!$A$1:$AF$1, 0), FALSE)</f>
        <v>16</v>
      </c>
      <c r="F428">
        <f>VLOOKUP('full data'!$A428, Sheet11!$A$2:$AF$799, MATCH('full data'!F$1, Sheet11!$A$1:$AF$1, 0), FALSE)</f>
        <v>-4.2488240063571201</v>
      </c>
      <c r="G428">
        <f>VLOOKUP('full data'!$A428, Sheet11!$A$2:$AF$799, MATCH('full data'!G$1, Sheet11!$A$1:$AF$1, 0), FALSE)</f>
        <v>-0.92130159736845163</v>
      </c>
      <c r="H428">
        <f>VLOOKUP('full data'!$A428, Sheet11!$A$2:$AF$799, MATCH('full data'!H$1, Sheet11!$A$1:$AF$1, 0), FALSE)</f>
        <v>0.80122742820475168</v>
      </c>
      <c r="I428">
        <f>VLOOKUP('full data'!$A428, Sheet11!$A$2:$AF$799, MATCH('full data'!I$1, Sheet11!$A$1:$AF$1, 0), FALSE)</f>
        <v>62.75</v>
      </c>
      <c r="J428">
        <f>VLOOKUP('full data'!$A428, Sheet11!$A$2:$AF$799, MATCH('full data'!J$1, Sheet11!$A$1:$AF$1, 0), FALSE)</f>
        <v>0.79166666666666663</v>
      </c>
      <c r="K428">
        <f>VLOOKUP('full data'!$A428, Sheet11!$A$2:$AF$799, MATCH('full data'!K$1, Sheet11!$A$1:$AF$1, 0), FALSE)</f>
        <v>-24.1875</v>
      </c>
      <c r="L428">
        <f>VLOOKUP('full data'!$A428, Sheet11!$A$2:$AF$799, MATCH('full data'!L$1, Sheet11!$A$1:$AF$1, 0), FALSE)</f>
        <v>1.4375</v>
      </c>
      <c r="M428">
        <f>VLOOKUP('full data'!$A428, Sheet11!$A$2:$AF$799, MATCH('full data'!M$1, Sheet11!$A$1:$AF$1, 0), FALSE)</f>
        <v>0.5625</v>
      </c>
      <c r="N428">
        <f>VLOOKUP('full data'!$A428, Sheet11!$A$2:$AF$799, MATCH('full data'!N$1, Sheet11!$A$1:$AF$1, 0), FALSE)</f>
        <v>0.625</v>
      </c>
      <c r="O428">
        <f>VLOOKUP('full data'!$A428, Sheet11!$A$2:$AF$799, MATCH('full data'!O$1, Sheet11!$A$1:$AF$1, 0), FALSE)</f>
        <v>19</v>
      </c>
      <c r="P428">
        <f>VLOOKUP('full data'!$A428, Sheet11!$A$2:$AF$799, MATCH('full data'!P$1, Sheet11!$A$1:$AF$1, 0), FALSE)</f>
        <v>1.8125</v>
      </c>
      <c r="Q428">
        <f>VLOOKUP('full data'!$A428, Sheet11!$A$2:$AF$799, MATCH('full data'!Q$1, Sheet11!$A$1:$AF$1, 0), FALSE)</f>
        <v>1.1875</v>
      </c>
      <c r="R428">
        <f>VLOOKUP('full data'!$A428, Sheet11!$A$2:$AF$799, MATCH('full data'!R$1, Sheet11!$A$1:$AF$1, 0), FALSE)</f>
        <v>8</v>
      </c>
      <c r="S428">
        <f>VLOOKUP('full data'!$A428, Sheet11!$A$2:$AF$799, MATCH('full data'!S$1, Sheet11!$A$1:$AF$1, 0), FALSE)</f>
        <v>8</v>
      </c>
      <c r="T428">
        <f>VLOOKUP('full data'!$A428, Sheet11!$A$2:$AF$799, MATCH('full data'!T$1, Sheet11!$A$1:$AF$1, 0), FALSE)</f>
        <v>0</v>
      </c>
      <c r="U428">
        <f>VLOOKUP('full data'!$A428, Sheet11!$A$2:$AF$799, MATCH('full data'!U$1, Sheet11!$A$1:$AF$1, 0), FALSE)</f>
        <v>0.5</v>
      </c>
      <c r="V428">
        <f>VLOOKUP('full data'!$A428, Sheet11!$A$2:$AF$799, MATCH('full data'!V$1, Sheet11!$A$1:$AF$1, 0), FALSE)</f>
        <v>0.390625</v>
      </c>
      <c r="W428">
        <f>VLOOKUP('full data'!$A428, Sheet11!$A$2:$AF$799, MATCH('full data'!W$1, Sheet11!$A$1:$AF$1, 0), FALSE)</f>
        <v>0.46875</v>
      </c>
      <c r="X428" t="str">
        <f>VLOOKUP('full data'!$A428, Sheet11!$A$2:$AF$799, MATCH('full data'!X$1, Sheet11!$A$1:$AF$1, 0), FALSE)</f>
        <v>0</v>
      </c>
      <c r="Y428">
        <f>VLOOKUP('full data'!$A428, Sheet11!$A$2:$AF$799, MATCH('full data'!Y$1, Sheet11!$A$1:$AF$1, 0), FALSE)</f>
        <v>2</v>
      </c>
      <c r="Z428" t="str">
        <f>VLOOKUP('full data'!$A428, Sheet11!$A$2:$AF$799, MATCH('full data'!Z$1, Sheet11!$A$1:$AF$1, 0), FALSE)</f>
        <v>NFC West</v>
      </c>
      <c r="AA428" t="s">
        <v>892</v>
      </c>
      <c r="AB428">
        <f>VLOOKUP('full data'!$A428, Sheet11!$A$2:$AF$799, MATCH('full data'!AB$1, Sheet11!$A$1:$AF$1, 0), FALSE)</f>
        <v>0.22580645161290319</v>
      </c>
      <c r="AC428">
        <f>VLOOKUP('full data'!$A428, Sheet11!$A$2:$AF$799, MATCH('full data'!AC$1, Sheet11!$A$1:$AF$1, 0), FALSE)</f>
        <v>0.125</v>
      </c>
      <c r="AD428" t="str">
        <f>VLOOKUP('full data'!$A428, Sheet11!$A$2:$AF$799, MATCH('full data'!AD$1, Sheet11!$A$1:$AF$1, 0), FALSE)</f>
        <v>0</v>
      </c>
      <c r="AE428" t="str">
        <f>VLOOKUP('full data'!$A428, Sheet11!$A$2:$AF$799, MATCH('full data'!AE$1, Sheet11!$A$1:$AF$1, 0), FALSE)</f>
        <v>0</v>
      </c>
      <c r="AF428">
        <f>VLOOKUP('full data'!$A428, Sheet11!$A$2:$AF$799, MATCH('full data'!AF$1, Sheet11!$A$1:$AF$1, 0), FALSE)</f>
        <v>0.375</v>
      </c>
      <c r="AG428">
        <f>VLOOKUP('full data'!$A428, Sheet11!$A$2:$AF$799, MATCH('full data'!AG$1, Sheet11!$A$1:$AF$1, 0), FALSE)</f>
        <v>0.5</v>
      </c>
      <c r="AH428" s="3">
        <f>VLOOKUP('full data'!$A428, Sheet11!$A$2:$AF$799, MATCH('full data'!AH$1, Sheet11!$A$1:$AF$1, 0), FALSE)</f>
        <v>2.369447831773144E-2</v>
      </c>
      <c r="AI428" s="2">
        <f t="shared" si="6"/>
        <v>0.72653821188667522</v>
      </c>
      <c r="AJ428" s="2">
        <f>AH428/SUMIFS($AH$2:$AH$799, $B$2:$B$799, B428)</f>
        <v>9.4212687553441501E-3</v>
      </c>
      <c r="AK428">
        <f>IF(AJ428=_xlfn.MAXIFS($AJ$2:$AJ$799, $B$2:$B$799, B428, $AA$2:$AA$799, AA428), 1, 0)</f>
        <v>0</v>
      </c>
      <c r="AL428" s="2">
        <f>AJ428-AI428</f>
        <v>-0.71711694313133112</v>
      </c>
      <c r="AM428">
        <f>IF(AK428=AE428, 1, 0)</f>
        <v>0</v>
      </c>
    </row>
    <row r="429" spans="1:39" hidden="1" x14ac:dyDescent="0.45">
      <c r="A429" t="s">
        <v>442</v>
      </c>
      <c r="B429">
        <v>2011</v>
      </c>
      <c r="C429" t="s">
        <v>53</v>
      </c>
      <c r="D429" t="str">
        <f>VLOOKUP(C429, ids!$A$2:$B$37,2,FALSE)</f>
        <v>Cincinnati Bengals</v>
      </c>
      <c r="E429">
        <f>VLOOKUP('full data'!$A429, Sheet11!$A$2:$AF$799, MATCH('full data'!E$1, Sheet11!$A$1:$AF$1, 0), FALSE)</f>
        <v>16</v>
      </c>
      <c r="F429">
        <f>VLOOKUP('full data'!$A429, Sheet11!$A$2:$AF$799, MATCH('full data'!F$1, Sheet11!$A$1:$AF$1, 0), FALSE)</f>
        <v>-0.22985434708059321</v>
      </c>
      <c r="G429">
        <f>VLOOKUP('full data'!$A429, Sheet11!$A$2:$AF$799, MATCH('full data'!G$1, Sheet11!$A$1:$AF$1, 0), FALSE)</f>
        <v>-2.3513033392971092</v>
      </c>
      <c r="H429">
        <f>VLOOKUP('full data'!$A429, Sheet11!$A$2:$AF$799, MATCH('full data'!H$1, Sheet11!$A$1:$AF$1, 0), FALSE)</f>
        <v>2.471004102491428</v>
      </c>
      <c r="I429">
        <f>VLOOKUP('full data'!$A429, Sheet11!$A$2:$AF$799, MATCH('full data'!I$1, Sheet11!$A$1:$AF$1, 0), FALSE)</f>
        <v>54.625</v>
      </c>
      <c r="J429">
        <f>VLOOKUP('full data'!$A429, Sheet11!$A$2:$AF$799, MATCH('full data'!J$1, Sheet11!$A$1:$AF$1, 0), FALSE)</f>
        <v>0.86842105263157898</v>
      </c>
      <c r="K429">
        <f>VLOOKUP('full data'!$A429, Sheet11!$A$2:$AF$799, MATCH('full data'!K$1, Sheet11!$A$1:$AF$1, 0), FALSE)</f>
        <v>-10.4375</v>
      </c>
      <c r="L429">
        <f>VLOOKUP('full data'!$A429, Sheet11!$A$2:$AF$799, MATCH('full data'!L$1, Sheet11!$A$1:$AF$1, 0), FALSE)</f>
        <v>0.875</v>
      </c>
      <c r="M429">
        <f>VLOOKUP('full data'!$A429, Sheet11!$A$2:$AF$799, MATCH('full data'!M$1, Sheet11!$A$1:$AF$1, 0), FALSE)</f>
        <v>0.75</v>
      </c>
      <c r="N429">
        <f>VLOOKUP('full data'!$A429, Sheet11!$A$2:$AF$799, MATCH('full data'!N$1, Sheet11!$A$1:$AF$1, 0), FALSE)</f>
        <v>0.625</v>
      </c>
      <c r="O429">
        <f>VLOOKUP('full data'!$A429, Sheet11!$A$2:$AF$799, MATCH('full data'!O$1, Sheet11!$A$1:$AF$1, 0), FALSE)</f>
        <v>17.3125</v>
      </c>
      <c r="P429">
        <f>VLOOKUP('full data'!$A429, Sheet11!$A$2:$AF$799, MATCH('full data'!P$1, Sheet11!$A$1:$AF$1, 0), FALSE)</f>
        <v>1.125</v>
      </c>
      <c r="Q429">
        <f>VLOOKUP('full data'!$A429, Sheet11!$A$2:$AF$799, MATCH('full data'!Q$1, Sheet11!$A$1:$AF$1, 0), FALSE)</f>
        <v>1.375</v>
      </c>
      <c r="R429">
        <f>VLOOKUP('full data'!$A429, Sheet11!$A$2:$AF$799, MATCH('full data'!R$1, Sheet11!$A$1:$AF$1, 0), FALSE)</f>
        <v>9</v>
      </c>
      <c r="S429">
        <f>VLOOKUP('full data'!$A429, Sheet11!$A$2:$AF$799, MATCH('full data'!S$1, Sheet11!$A$1:$AF$1, 0), FALSE)</f>
        <v>7</v>
      </c>
      <c r="T429">
        <f>VLOOKUP('full data'!$A429, Sheet11!$A$2:$AF$799, MATCH('full data'!T$1, Sheet11!$A$1:$AF$1, 0), FALSE)</f>
        <v>0</v>
      </c>
      <c r="U429">
        <f>VLOOKUP('full data'!$A429, Sheet11!$A$2:$AF$799, MATCH('full data'!U$1, Sheet11!$A$1:$AF$1, 0), FALSE)</f>
        <v>0.5625</v>
      </c>
      <c r="V429">
        <f>VLOOKUP('full data'!$A429, Sheet11!$A$2:$AF$799, MATCH('full data'!V$1, Sheet11!$A$1:$AF$1, 0), FALSE)</f>
        <v>0.3263888888888889</v>
      </c>
      <c r="W429">
        <f>VLOOKUP('full data'!$A429, Sheet11!$A$2:$AF$799, MATCH('full data'!W$1, Sheet11!$A$1:$AF$1, 0), FALSE)</f>
        <v>0.4921875</v>
      </c>
      <c r="X429" t="str">
        <f>VLOOKUP('full data'!$A429, Sheet11!$A$2:$AF$799, MATCH('full data'!X$1, Sheet11!$A$1:$AF$1, 0), FALSE)</f>
        <v>6</v>
      </c>
      <c r="Y429">
        <f>VLOOKUP('full data'!$A429, Sheet11!$A$2:$AF$799, MATCH('full data'!Y$1, Sheet11!$A$1:$AF$1, 0), FALSE)</f>
        <v>3</v>
      </c>
      <c r="Z429" t="str">
        <f>VLOOKUP('full data'!$A429, Sheet11!$A$2:$AF$799, MATCH('full data'!Z$1, Sheet11!$A$1:$AF$1, 0), FALSE)</f>
        <v>AFC North</v>
      </c>
      <c r="AA429" t="s">
        <v>891</v>
      </c>
      <c r="AB429">
        <f>VLOOKUP('full data'!$A429, Sheet11!$A$2:$AF$799, MATCH('full data'!AB$1, Sheet11!$A$1:$AF$1, 0), FALSE)</f>
        <v>0.23728813559322029</v>
      </c>
      <c r="AC429">
        <f>VLOOKUP('full data'!$A429, Sheet11!$A$2:$AF$799, MATCH('full data'!AC$1, Sheet11!$A$1:$AF$1, 0), FALSE)</f>
        <v>0.2608695652173913</v>
      </c>
      <c r="AD429" t="str">
        <f>VLOOKUP('full data'!$A429, Sheet11!$A$2:$AF$799, MATCH('full data'!AD$1, Sheet11!$A$1:$AF$1, 0), FALSE)</f>
        <v>0</v>
      </c>
      <c r="AE429" t="str">
        <f>VLOOKUP('full data'!$A429, Sheet11!$A$2:$AF$799, MATCH('full data'!AE$1, Sheet11!$A$1:$AF$1, 0), FALSE)</f>
        <v>0</v>
      </c>
      <c r="AF429">
        <f>VLOOKUP('full data'!$A429, Sheet11!$A$2:$AF$799, MATCH('full data'!AF$1, Sheet11!$A$1:$AF$1, 0), FALSE)</f>
        <v>0.25</v>
      </c>
      <c r="AG429">
        <f>VLOOKUP('full data'!$A429, Sheet11!$A$2:$AF$799, MATCH('full data'!AG$1, Sheet11!$A$1:$AF$1, 0), FALSE)</f>
        <v>0.5</v>
      </c>
      <c r="AH429" s="3">
        <f>VLOOKUP('full data'!$A429, Sheet11!$A$2:$AF$799, MATCH('full data'!AH$1, Sheet11!$A$1:$AF$1, 0), FALSE)</f>
        <v>1.9572001082711791E-2</v>
      </c>
      <c r="AI429" s="2">
        <f t="shared" si="6"/>
        <v>0.30901321621682482</v>
      </c>
      <c r="AJ429" s="2">
        <f>AH429/SUMIFS($AH$2:$AH$799, $B$2:$B$799, B429)</f>
        <v>7.782111925297229E-3</v>
      </c>
      <c r="AK429">
        <f>IF(AJ429=_xlfn.MAXIFS($AJ$2:$AJ$799, $B$2:$B$799, B429, $AA$2:$AA$799, AA429), 1, 0)</f>
        <v>0</v>
      </c>
      <c r="AL429" s="2">
        <f>AJ429-AI429</f>
        <v>-0.30123110429152761</v>
      </c>
      <c r="AM429">
        <f>IF(AK429=AE429, 1, 0)</f>
        <v>0</v>
      </c>
    </row>
    <row r="430" spans="1:39" hidden="1" x14ac:dyDescent="0.45">
      <c r="A430" t="s">
        <v>466</v>
      </c>
      <c r="B430">
        <v>2011</v>
      </c>
      <c r="C430" t="s">
        <v>106</v>
      </c>
      <c r="D430" t="str">
        <f>VLOOKUP(C430, ids!$A$2:$B$37,2,FALSE)</f>
        <v>Tennessee Titans</v>
      </c>
      <c r="E430">
        <f>VLOOKUP('full data'!$A430, Sheet11!$A$2:$AF$799, MATCH('full data'!E$1, Sheet11!$A$1:$AF$1, 0), FALSE)</f>
        <v>16</v>
      </c>
      <c r="F430">
        <f>VLOOKUP('full data'!$A430, Sheet11!$A$2:$AF$799, MATCH('full data'!F$1, Sheet11!$A$1:$AF$1, 0), FALSE)</f>
        <v>1.067369934946846</v>
      </c>
      <c r="G430">
        <f>VLOOKUP('full data'!$A430, Sheet11!$A$2:$AF$799, MATCH('full data'!G$1, Sheet11!$A$1:$AF$1, 0), FALSE)</f>
        <v>-2.7850928740793841</v>
      </c>
      <c r="H430">
        <f>VLOOKUP('full data'!$A430, Sheet11!$A$2:$AF$799, MATCH('full data'!H$1, Sheet11!$A$1:$AF$1, 0), FALSE)</f>
        <v>2.8736955643894988</v>
      </c>
      <c r="I430">
        <f>VLOOKUP('full data'!$A430, Sheet11!$A$2:$AF$799, MATCH('full data'!I$1, Sheet11!$A$1:$AF$1, 0), FALSE)</f>
        <v>60</v>
      </c>
      <c r="J430">
        <f>VLOOKUP('full data'!$A430, Sheet11!$A$2:$AF$799, MATCH('full data'!J$1, Sheet11!$A$1:$AF$1, 0), FALSE)</f>
        <v>0.90625</v>
      </c>
      <c r="K430">
        <f>VLOOKUP('full data'!$A430, Sheet11!$A$2:$AF$799, MATCH('full data'!K$1, Sheet11!$A$1:$AF$1, 0), FALSE)</f>
        <v>-11.875</v>
      </c>
      <c r="L430">
        <f>VLOOKUP('full data'!$A430, Sheet11!$A$2:$AF$799, MATCH('full data'!L$1, Sheet11!$A$1:$AF$1, 0), FALSE)</f>
        <v>0.875</v>
      </c>
      <c r="M430">
        <f>VLOOKUP('full data'!$A430, Sheet11!$A$2:$AF$799, MATCH('full data'!M$1, Sheet11!$A$1:$AF$1, 0), FALSE)</f>
        <v>0.75</v>
      </c>
      <c r="N430">
        <f>VLOOKUP('full data'!$A430, Sheet11!$A$2:$AF$799, MATCH('full data'!N$1, Sheet11!$A$1:$AF$1, 0), FALSE)</f>
        <v>0.6875</v>
      </c>
      <c r="O430">
        <f>VLOOKUP('full data'!$A430, Sheet11!$A$2:$AF$799, MATCH('full data'!O$1, Sheet11!$A$1:$AF$1, 0), FALSE)</f>
        <v>11.25</v>
      </c>
      <c r="P430">
        <f>VLOOKUP('full data'!$A430, Sheet11!$A$2:$AF$799, MATCH('full data'!P$1, Sheet11!$A$1:$AF$1, 0), FALSE)</f>
        <v>1.125</v>
      </c>
      <c r="Q430">
        <f>VLOOKUP('full data'!$A430, Sheet11!$A$2:$AF$799, MATCH('full data'!Q$1, Sheet11!$A$1:$AF$1, 0), FALSE)</f>
        <v>1.4375</v>
      </c>
      <c r="R430">
        <f>VLOOKUP('full data'!$A430, Sheet11!$A$2:$AF$799, MATCH('full data'!R$1, Sheet11!$A$1:$AF$1, 0), FALSE)</f>
        <v>9</v>
      </c>
      <c r="S430">
        <f>VLOOKUP('full data'!$A430, Sheet11!$A$2:$AF$799, MATCH('full data'!S$1, Sheet11!$A$1:$AF$1, 0), FALSE)</f>
        <v>7</v>
      </c>
      <c r="T430">
        <f>VLOOKUP('full data'!$A430, Sheet11!$A$2:$AF$799, MATCH('full data'!T$1, Sheet11!$A$1:$AF$1, 0), FALSE)</f>
        <v>0</v>
      </c>
      <c r="U430">
        <f>VLOOKUP('full data'!$A430, Sheet11!$A$2:$AF$799, MATCH('full data'!U$1, Sheet11!$A$1:$AF$1, 0), FALSE)</f>
        <v>0.5625</v>
      </c>
      <c r="V430">
        <f>VLOOKUP('full data'!$A430, Sheet11!$A$2:$AF$799, MATCH('full data'!V$1, Sheet11!$A$1:$AF$1, 0), FALSE)</f>
        <v>0.39583333333333331</v>
      </c>
      <c r="W430">
        <f>VLOOKUP('full data'!$A430, Sheet11!$A$2:$AF$799, MATCH('full data'!W$1, Sheet11!$A$1:$AF$1, 0), FALSE)</f>
        <v>0.4609375</v>
      </c>
      <c r="X430" t="str">
        <f>VLOOKUP('full data'!$A430, Sheet11!$A$2:$AF$799, MATCH('full data'!X$1, Sheet11!$A$1:$AF$1, 0), FALSE)</f>
        <v>0</v>
      </c>
      <c r="Y430">
        <f>VLOOKUP('full data'!$A430, Sheet11!$A$2:$AF$799, MATCH('full data'!Y$1, Sheet11!$A$1:$AF$1, 0), FALSE)</f>
        <v>2</v>
      </c>
      <c r="Z430" t="str">
        <f>VLOOKUP('full data'!$A430, Sheet11!$A$2:$AF$799, MATCH('full data'!Z$1, Sheet11!$A$1:$AF$1, 0), FALSE)</f>
        <v>AFC South</v>
      </c>
      <c r="AA430" t="s">
        <v>891</v>
      </c>
      <c r="AB430">
        <f>VLOOKUP('full data'!$A430, Sheet11!$A$2:$AF$799, MATCH('full data'!AB$1, Sheet11!$A$1:$AF$1, 0), FALSE)</f>
        <v>0.22222222222222221</v>
      </c>
      <c r="AC430">
        <f>VLOOKUP('full data'!$A430, Sheet11!$A$2:$AF$799, MATCH('full data'!AC$1, Sheet11!$A$1:$AF$1, 0), FALSE)</f>
        <v>0.16666666666666671</v>
      </c>
      <c r="AD430" t="str">
        <f>VLOOKUP('full data'!$A430, Sheet11!$A$2:$AF$799, MATCH('full data'!AD$1, Sheet11!$A$1:$AF$1, 0), FALSE)</f>
        <v>0</v>
      </c>
      <c r="AE430" t="str">
        <f>VLOOKUP('full data'!$A430, Sheet11!$A$2:$AF$799, MATCH('full data'!AE$1, Sheet11!$A$1:$AF$1, 0), FALSE)</f>
        <v>0</v>
      </c>
      <c r="AF430">
        <f>VLOOKUP('full data'!$A430, Sheet11!$A$2:$AF$799, MATCH('full data'!AF$1, Sheet11!$A$1:$AF$1, 0), FALSE)</f>
        <v>0.25</v>
      </c>
      <c r="AG430">
        <f>VLOOKUP('full data'!$A430, Sheet11!$A$2:$AF$799, MATCH('full data'!AG$1, Sheet11!$A$1:$AF$1, 0), FALSE)</f>
        <v>0.5</v>
      </c>
      <c r="AH430" s="3">
        <f>VLOOKUP('full data'!$A430, Sheet11!$A$2:$AF$799, MATCH('full data'!AH$1, Sheet11!$A$1:$AF$1, 0), FALSE)</f>
        <v>1.2795544320334411E-2</v>
      </c>
      <c r="AI430" s="2">
        <f t="shared" si="6"/>
        <v>0.30901321621682482</v>
      </c>
      <c r="AJ430" s="2">
        <f>AH430/SUMIFS($AH$2:$AH$799, $B$2:$B$799, B430)</f>
        <v>5.0876942845614684E-3</v>
      </c>
      <c r="AK430">
        <f>IF(AJ430=_xlfn.MAXIFS($AJ$2:$AJ$799, $B$2:$B$799, B430, $AA$2:$AA$799, AA430), 1, 0)</f>
        <v>0</v>
      </c>
      <c r="AL430" s="2">
        <f>AJ430-AI430</f>
        <v>-0.30392552193226335</v>
      </c>
      <c r="AM430">
        <f>IF(AK430=AE430, 1, 0)</f>
        <v>0</v>
      </c>
    </row>
    <row r="431" spans="1:39" hidden="1" x14ac:dyDescent="0.45">
      <c r="A431" t="s">
        <v>441</v>
      </c>
      <c r="B431">
        <v>2011</v>
      </c>
      <c r="C431" t="s">
        <v>50</v>
      </c>
      <c r="D431" t="str">
        <f>VLOOKUP(C431, ids!$A$2:$B$37,2,FALSE)</f>
        <v>Chicago Bears</v>
      </c>
      <c r="E431">
        <f>VLOOKUP('full data'!$A431, Sheet11!$A$2:$AF$799, MATCH('full data'!E$1, Sheet11!$A$1:$AF$1, 0), FALSE)</f>
        <v>16</v>
      </c>
      <c r="F431">
        <f>VLOOKUP('full data'!$A431, Sheet11!$A$2:$AF$799, MATCH('full data'!F$1, Sheet11!$A$1:$AF$1, 0), FALSE)</f>
        <v>-3.7948021715017028</v>
      </c>
      <c r="G431">
        <f>VLOOKUP('full data'!$A431, Sheet11!$A$2:$AF$799, MATCH('full data'!G$1, Sheet11!$A$1:$AF$1, 0), FALSE)</f>
        <v>-2.2336807050693999</v>
      </c>
      <c r="H431">
        <f>VLOOKUP('full data'!$A431, Sheet11!$A$2:$AF$799, MATCH('full data'!H$1, Sheet11!$A$1:$AF$1, 0), FALSE)</f>
        <v>-0.18065818986993701</v>
      </c>
      <c r="I431">
        <f>VLOOKUP('full data'!$A431, Sheet11!$A$2:$AF$799, MATCH('full data'!I$1, Sheet11!$A$1:$AF$1, 0), FALSE)</f>
        <v>50</v>
      </c>
      <c r="J431">
        <f>VLOOKUP('full data'!$A431, Sheet11!$A$2:$AF$799, MATCH('full data'!J$1, Sheet11!$A$1:$AF$1, 0), FALSE)</f>
        <v>0.875</v>
      </c>
      <c r="K431">
        <f>VLOOKUP('full data'!$A431, Sheet11!$A$2:$AF$799, MATCH('full data'!K$1, Sheet11!$A$1:$AF$1, 0), FALSE)</f>
        <v>-20.9375</v>
      </c>
      <c r="L431">
        <f>VLOOKUP('full data'!$A431, Sheet11!$A$2:$AF$799, MATCH('full data'!L$1, Sheet11!$A$1:$AF$1, 0), FALSE)</f>
        <v>1.25</v>
      </c>
      <c r="M431">
        <f>VLOOKUP('full data'!$A431, Sheet11!$A$2:$AF$799, MATCH('full data'!M$1, Sheet11!$A$1:$AF$1, 0), FALSE)</f>
        <v>0.6875</v>
      </c>
      <c r="N431">
        <f>VLOOKUP('full data'!$A431, Sheet11!$A$2:$AF$799, MATCH('full data'!N$1, Sheet11!$A$1:$AF$1, 0), FALSE)</f>
        <v>1.25</v>
      </c>
      <c r="O431">
        <f>VLOOKUP('full data'!$A431, Sheet11!$A$2:$AF$799, MATCH('full data'!O$1, Sheet11!$A$1:$AF$1, 0), FALSE)</f>
        <v>12.125</v>
      </c>
      <c r="P431">
        <f>VLOOKUP('full data'!$A431, Sheet11!$A$2:$AF$799, MATCH('full data'!P$1, Sheet11!$A$1:$AF$1, 0), FALSE)</f>
        <v>1.625</v>
      </c>
      <c r="Q431">
        <f>VLOOKUP('full data'!$A431, Sheet11!$A$2:$AF$799, MATCH('full data'!Q$1, Sheet11!$A$1:$AF$1, 0), FALSE)</f>
        <v>1.9375</v>
      </c>
      <c r="R431">
        <f>VLOOKUP('full data'!$A431, Sheet11!$A$2:$AF$799, MATCH('full data'!R$1, Sheet11!$A$1:$AF$1, 0), FALSE)</f>
        <v>8</v>
      </c>
      <c r="S431">
        <f>VLOOKUP('full data'!$A431, Sheet11!$A$2:$AF$799, MATCH('full data'!S$1, Sheet11!$A$1:$AF$1, 0), FALSE)</f>
        <v>8</v>
      </c>
      <c r="T431">
        <f>VLOOKUP('full data'!$A431, Sheet11!$A$2:$AF$799, MATCH('full data'!T$1, Sheet11!$A$1:$AF$1, 0), FALSE)</f>
        <v>0</v>
      </c>
      <c r="U431">
        <f>VLOOKUP('full data'!$A431, Sheet11!$A$2:$AF$799, MATCH('full data'!U$1, Sheet11!$A$1:$AF$1, 0), FALSE)</f>
        <v>0.5</v>
      </c>
      <c r="V431">
        <f>VLOOKUP('full data'!$A431, Sheet11!$A$2:$AF$799, MATCH('full data'!V$1, Sheet11!$A$1:$AF$1, 0), FALSE)</f>
        <v>0.40625</v>
      </c>
      <c r="W431">
        <f>VLOOKUP('full data'!$A431, Sheet11!$A$2:$AF$799, MATCH('full data'!W$1, Sheet11!$A$1:$AF$1, 0), FALSE)</f>
        <v>0.52734375</v>
      </c>
      <c r="X431" t="str">
        <f>VLOOKUP('full data'!$A431, Sheet11!$A$2:$AF$799, MATCH('full data'!X$1, Sheet11!$A$1:$AF$1, 0), FALSE)</f>
        <v>0</v>
      </c>
      <c r="Y431">
        <f>VLOOKUP('full data'!$A431, Sheet11!$A$2:$AF$799, MATCH('full data'!Y$1, Sheet11!$A$1:$AF$1, 0), FALSE)</f>
        <v>3</v>
      </c>
      <c r="Z431" t="str">
        <f>VLOOKUP('full data'!$A431, Sheet11!$A$2:$AF$799, MATCH('full data'!Z$1, Sheet11!$A$1:$AF$1, 0), FALSE)</f>
        <v>NFC North</v>
      </c>
      <c r="AA431" t="s">
        <v>892</v>
      </c>
      <c r="AB431">
        <f>VLOOKUP('full data'!$A431, Sheet11!$A$2:$AF$799, MATCH('full data'!AB$1, Sheet11!$A$1:$AF$1, 0), FALSE)</f>
        <v>0.20754716981132079</v>
      </c>
      <c r="AC431">
        <f>VLOOKUP('full data'!$A431, Sheet11!$A$2:$AF$799, MATCH('full data'!AC$1, Sheet11!$A$1:$AF$1, 0), FALSE)</f>
        <v>0.15384615384615391</v>
      </c>
      <c r="AD431" t="str">
        <f>VLOOKUP('full data'!$A431, Sheet11!$A$2:$AF$799, MATCH('full data'!AD$1, Sheet11!$A$1:$AF$1, 0), FALSE)</f>
        <v>0</v>
      </c>
      <c r="AE431" t="str">
        <f>VLOOKUP('full data'!$A431, Sheet11!$A$2:$AF$799, MATCH('full data'!AE$1, Sheet11!$A$1:$AF$1, 0), FALSE)</f>
        <v>0</v>
      </c>
      <c r="AF431">
        <f>VLOOKUP('full data'!$A431, Sheet11!$A$2:$AF$799, MATCH('full data'!AF$1, Sheet11!$A$1:$AF$1, 0), FALSE)</f>
        <v>0.375</v>
      </c>
      <c r="AG431">
        <f>VLOOKUP('full data'!$A431, Sheet11!$A$2:$AF$799, MATCH('full data'!AG$1, Sheet11!$A$1:$AF$1, 0), FALSE)</f>
        <v>0.5</v>
      </c>
      <c r="AH431" s="3">
        <f>VLOOKUP('full data'!$A431, Sheet11!$A$2:$AF$799, MATCH('full data'!AH$1, Sheet11!$A$1:$AF$1, 0), FALSE)</f>
        <v>1.0217814264520611E-2</v>
      </c>
      <c r="AI431" s="2">
        <f t="shared" si="6"/>
        <v>0.72653821188667522</v>
      </c>
      <c r="AJ431" s="2">
        <f>AH431/SUMIFS($AH$2:$AH$799, $B$2:$B$799, B431)</f>
        <v>4.0627513713268528E-3</v>
      </c>
      <c r="AK431">
        <f>IF(AJ431=_xlfn.MAXIFS($AJ$2:$AJ$799, $B$2:$B$799, B431, $AA$2:$AA$799, AA431), 1, 0)</f>
        <v>0</v>
      </c>
      <c r="AL431" s="2">
        <f>AJ431-AI431</f>
        <v>-0.72247546051534839</v>
      </c>
      <c r="AM431">
        <f>IF(AK431=AE431, 1, 0)</f>
        <v>0</v>
      </c>
    </row>
    <row r="432" spans="1:39" hidden="1" x14ac:dyDescent="0.45">
      <c r="A432" t="s">
        <v>445</v>
      </c>
      <c r="B432">
        <v>2011</v>
      </c>
      <c r="C432" t="s">
        <v>60</v>
      </c>
      <c r="D432" t="str">
        <f>VLOOKUP(C432, ids!$A$2:$B$37,2,FALSE)</f>
        <v>Denver Broncos</v>
      </c>
      <c r="E432">
        <f>VLOOKUP('full data'!$A432, Sheet11!$A$2:$AF$799, MATCH('full data'!E$1, Sheet11!$A$1:$AF$1, 0), FALSE)</f>
        <v>16</v>
      </c>
      <c r="F432">
        <f>VLOOKUP('full data'!$A432, Sheet11!$A$2:$AF$799, MATCH('full data'!F$1, Sheet11!$A$1:$AF$1, 0), FALSE)</f>
        <v>-4.0271663378269453</v>
      </c>
      <c r="G432">
        <f>VLOOKUP('full data'!$A432, Sheet11!$A$2:$AF$799, MATCH('full data'!G$1, Sheet11!$A$1:$AF$1, 0), FALSE)</f>
        <v>-1.2167900911608791</v>
      </c>
      <c r="H432">
        <f>VLOOKUP('full data'!$A432, Sheet11!$A$2:$AF$799, MATCH('full data'!H$1, Sheet11!$A$1:$AF$1, 0), FALSE)</f>
        <v>0.5067465977203196</v>
      </c>
      <c r="I432">
        <f>VLOOKUP('full data'!$A432, Sheet11!$A$2:$AF$799, MATCH('full data'!I$1, Sheet11!$A$1:$AF$1, 0), FALSE)</f>
        <v>52.625</v>
      </c>
      <c r="J432">
        <f>VLOOKUP('full data'!$A432, Sheet11!$A$2:$AF$799, MATCH('full data'!J$1, Sheet11!$A$1:$AF$1, 0), FALSE)</f>
        <v>0.76</v>
      </c>
      <c r="K432">
        <f>VLOOKUP('full data'!$A432, Sheet11!$A$2:$AF$799, MATCH('full data'!K$1, Sheet11!$A$1:$AF$1, 0), FALSE)</f>
        <v>-17.125</v>
      </c>
      <c r="L432">
        <f>VLOOKUP('full data'!$A432, Sheet11!$A$2:$AF$799, MATCH('full data'!L$1, Sheet11!$A$1:$AF$1, 0), FALSE)</f>
        <v>0.8125</v>
      </c>
      <c r="M432">
        <f>VLOOKUP('full data'!$A432, Sheet11!$A$2:$AF$799, MATCH('full data'!M$1, Sheet11!$A$1:$AF$1, 0), FALSE)</f>
        <v>0.5625</v>
      </c>
      <c r="N432">
        <f>VLOOKUP('full data'!$A432, Sheet11!$A$2:$AF$799, MATCH('full data'!N$1, Sheet11!$A$1:$AF$1, 0), FALSE)</f>
        <v>0.5625</v>
      </c>
      <c r="O432">
        <f>VLOOKUP('full data'!$A432, Sheet11!$A$2:$AF$799, MATCH('full data'!O$1, Sheet11!$A$1:$AF$1, 0), FALSE)</f>
        <v>16.625</v>
      </c>
      <c r="P432">
        <f>VLOOKUP('full data'!$A432, Sheet11!$A$2:$AF$799, MATCH('full data'!P$1, Sheet11!$A$1:$AF$1, 0), FALSE)</f>
        <v>1.625</v>
      </c>
      <c r="Q432">
        <f>VLOOKUP('full data'!$A432, Sheet11!$A$2:$AF$799, MATCH('full data'!Q$1, Sheet11!$A$1:$AF$1, 0), FALSE)</f>
        <v>1.125</v>
      </c>
      <c r="R432">
        <f>VLOOKUP('full data'!$A432, Sheet11!$A$2:$AF$799, MATCH('full data'!R$1, Sheet11!$A$1:$AF$1, 0), FALSE)</f>
        <v>8</v>
      </c>
      <c r="S432">
        <f>VLOOKUP('full data'!$A432, Sheet11!$A$2:$AF$799, MATCH('full data'!S$1, Sheet11!$A$1:$AF$1, 0), FALSE)</f>
        <v>8</v>
      </c>
      <c r="T432">
        <f>VLOOKUP('full data'!$A432, Sheet11!$A$2:$AF$799, MATCH('full data'!T$1, Sheet11!$A$1:$AF$1, 0), FALSE)</f>
        <v>0</v>
      </c>
      <c r="U432">
        <f>VLOOKUP('full data'!$A432, Sheet11!$A$2:$AF$799, MATCH('full data'!U$1, Sheet11!$A$1:$AF$1, 0), FALSE)</f>
        <v>0.5</v>
      </c>
      <c r="V432">
        <f>VLOOKUP('full data'!$A432, Sheet11!$A$2:$AF$799, MATCH('full data'!V$1, Sheet11!$A$1:$AF$1, 0), FALSE)</f>
        <v>0.4453125</v>
      </c>
      <c r="W432">
        <f>VLOOKUP('full data'!$A432, Sheet11!$A$2:$AF$799, MATCH('full data'!W$1, Sheet11!$A$1:$AF$1, 0), FALSE)</f>
        <v>0.51953125</v>
      </c>
      <c r="X432" t="str">
        <f>VLOOKUP('full data'!$A432, Sheet11!$A$2:$AF$799, MATCH('full data'!X$1, Sheet11!$A$1:$AF$1, 0), FALSE)</f>
        <v>4</v>
      </c>
      <c r="Y432">
        <f>VLOOKUP('full data'!$A432, Sheet11!$A$2:$AF$799, MATCH('full data'!Y$1, Sheet11!$A$1:$AF$1, 0), FALSE)</f>
        <v>1</v>
      </c>
      <c r="Z432" t="str">
        <f>VLOOKUP('full data'!$A432, Sheet11!$A$2:$AF$799, MATCH('full data'!Z$1, Sheet11!$A$1:$AF$1, 0), FALSE)</f>
        <v>AFC West</v>
      </c>
      <c r="AA432" t="s">
        <v>891</v>
      </c>
      <c r="AB432">
        <f>VLOOKUP('full data'!$A432, Sheet11!$A$2:$AF$799, MATCH('full data'!AB$1, Sheet11!$A$1:$AF$1, 0), FALSE)</f>
        <v>0.2</v>
      </c>
      <c r="AC432">
        <f>VLOOKUP('full data'!$A432, Sheet11!$A$2:$AF$799, MATCH('full data'!AC$1, Sheet11!$A$1:$AF$1, 0), FALSE)</f>
        <v>0.16666666666666671</v>
      </c>
      <c r="AD432" t="str">
        <f>VLOOKUP('full data'!$A432, Sheet11!$A$2:$AF$799, MATCH('full data'!AD$1, Sheet11!$A$1:$AF$1, 0), FALSE)</f>
        <v>0</v>
      </c>
      <c r="AE432" t="str">
        <f>VLOOKUP('full data'!$A432, Sheet11!$A$2:$AF$799, MATCH('full data'!AE$1, Sheet11!$A$1:$AF$1, 0), FALSE)</f>
        <v>0</v>
      </c>
      <c r="AF432">
        <f>VLOOKUP('full data'!$A432, Sheet11!$A$2:$AF$799, MATCH('full data'!AF$1, Sheet11!$A$1:$AF$1, 0), FALSE)</f>
        <v>0.8125</v>
      </c>
      <c r="AG432">
        <f>VLOOKUP('full data'!$A432, Sheet11!$A$2:$AF$799, MATCH('full data'!AG$1, Sheet11!$A$1:$AF$1, 0), FALSE)</f>
        <v>0.5</v>
      </c>
      <c r="AH432" s="3">
        <f>VLOOKUP('full data'!$A432, Sheet11!$A$2:$AF$799, MATCH('full data'!AH$1, Sheet11!$A$1:$AF$1, 0), FALSE)</f>
        <v>1.008958828955135E-2</v>
      </c>
      <c r="AI432" s="2">
        <f t="shared" si="6"/>
        <v>0.30901321621682482</v>
      </c>
      <c r="AJ432" s="2">
        <f>AH432/SUMIFS($AH$2:$AH$799, $B$2:$B$799, B432)</f>
        <v>4.011766861121477E-3</v>
      </c>
      <c r="AK432">
        <f>IF(AJ432=_xlfn.MAXIFS($AJ$2:$AJ$799, $B$2:$B$799, B432, $AA$2:$AA$799, AA432), 1, 0)</f>
        <v>0</v>
      </c>
      <c r="AL432" s="2">
        <f>AJ432-AI432</f>
        <v>-0.30500144935570334</v>
      </c>
      <c r="AM432">
        <f>IF(AK432=AE432, 1, 0)</f>
        <v>0</v>
      </c>
    </row>
    <row r="433" spans="1:39" hidden="1" x14ac:dyDescent="0.45">
      <c r="A433" t="s">
        <v>444</v>
      </c>
      <c r="B433">
        <v>2011</v>
      </c>
      <c r="C433" t="s">
        <v>57</v>
      </c>
      <c r="D433" t="str">
        <f>VLOOKUP(C433, ids!$A$2:$B$37,2,FALSE)</f>
        <v>Dallas Cowboys</v>
      </c>
      <c r="E433">
        <f>VLOOKUP('full data'!$A433, Sheet11!$A$2:$AF$799, MATCH('full data'!E$1, Sheet11!$A$1:$AF$1, 0), FALSE)</f>
        <v>16</v>
      </c>
      <c r="F433">
        <f>VLOOKUP('full data'!$A433, Sheet11!$A$2:$AF$799, MATCH('full data'!F$1, Sheet11!$A$1:$AF$1, 0), FALSE)</f>
        <v>5.5583008723686644</v>
      </c>
      <c r="G433">
        <f>VLOOKUP('full data'!$A433, Sheet11!$A$2:$AF$799, MATCH('full data'!G$1, Sheet11!$A$1:$AF$1, 0), FALSE)</f>
        <v>-2.5747655006134629</v>
      </c>
      <c r="H433">
        <f>VLOOKUP('full data'!$A433, Sheet11!$A$2:$AF$799, MATCH('full data'!H$1, Sheet11!$A$1:$AF$1, 0), FALSE)</f>
        <v>9.206461535773462</v>
      </c>
      <c r="I433">
        <f>VLOOKUP('full data'!$A433, Sheet11!$A$2:$AF$799, MATCH('full data'!I$1, Sheet11!$A$1:$AF$1, 0), FALSE)</f>
        <v>51</v>
      </c>
      <c r="J433">
        <f>VLOOKUP('full data'!$A433, Sheet11!$A$2:$AF$799, MATCH('full data'!J$1, Sheet11!$A$1:$AF$1, 0), FALSE)</f>
        <v>0.86486486486486491</v>
      </c>
      <c r="K433">
        <f>VLOOKUP('full data'!$A433, Sheet11!$A$2:$AF$799, MATCH('full data'!K$1, Sheet11!$A$1:$AF$1, 0), FALSE)</f>
        <v>-15.75</v>
      </c>
      <c r="L433">
        <f>VLOOKUP('full data'!$A433, Sheet11!$A$2:$AF$799, MATCH('full data'!L$1, Sheet11!$A$1:$AF$1, 0), FALSE)</f>
        <v>0.75</v>
      </c>
      <c r="M433">
        <f>VLOOKUP('full data'!$A433, Sheet11!$A$2:$AF$799, MATCH('full data'!M$1, Sheet11!$A$1:$AF$1, 0), FALSE)</f>
        <v>0.5625</v>
      </c>
      <c r="N433">
        <f>VLOOKUP('full data'!$A433, Sheet11!$A$2:$AF$799, MATCH('full data'!N$1, Sheet11!$A$1:$AF$1, 0), FALSE)</f>
        <v>0.9375</v>
      </c>
      <c r="O433">
        <f>VLOOKUP('full data'!$A433, Sheet11!$A$2:$AF$799, MATCH('full data'!O$1, Sheet11!$A$1:$AF$1, 0), FALSE)</f>
        <v>15.1875</v>
      </c>
      <c r="P433">
        <f>VLOOKUP('full data'!$A433, Sheet11!$A$2:$AF$799, MATCH('full data'!P$1, Sheet11!$A$1:$AF$1, 0), FALSE)</f>
        <v>1.125</v>
      </c>
      <c r="Q433">
        <f>VLOOKUP('full data'!$A433, Sheet11!$A$2:$AF$799, MATCH('full data'!Q$1, Sheet11!$A$1:$AF$1, 0), FALSE)</f>
        <v>1.5</v>
      </c>
      <c r="R433">
        <f>VLOOKUP('full data'!$A433, Sheet11!$A$2:$AF$799, MATCH('full data'!R$1, Sheet11!$A$1:$AF$1, 0), FALSE)</f>
        <v>8</v>
      </c>
      <c r="S433">
        <f>VLOOKUP('full data'!$A433, Sheet11!$A$2:$AF$799, MATCH('full data'!S$1, Sheet11!$A$1:$AF$1, 0), FALSE)</f>
        <v>8</v>
      </c>
      <c r="T433">
        <f>VLOOKUP('full data'!$A433, Sheet11!$A$2:$AF$799, MATCH('full data'!T$1, Sheet11!$A$1:$AF$1, 0), FALSE)</f>
        <v>0</v>
      </c>
      <c r="U433">
        <f>VLOOKUP('full data'!$A433, Sheet11!$A$2:$AF$799, MATCH('full data'!U$1, Sheet11!$A$1:$AF$1, 0), FALSE)</f>
        <v>0.5</v>
      </c>
      <c r="V433">
        <f>VLOOKUP('full data'!$A433, Sheet11!$A$2:$AF$799, MATCH('full data'!V$1, Sheet11!$A$1:$AF$1, 0), FALSE)</f>
        <v>0.375</v>
      </c>
      <c r="W433">
        <f>VLOOKUP('full data'!$A433, Sheet11!$A$2:$AF$799, MATCH('full data'!W$1, Sheet11!$A$1:$AF$1, 0), FALSE)</f>
        <v>0.47265625</v>
      </c>
      <c r="X433" t="str">
        <f>VLOOKUP('full data'!$A433, Sheet11!$A$2:$AF$799, MATCH('full data'!X$1, Sheet11!$A$1:$AF$1, 0), FALSE)</f>
        <v>0</v>
      </c>
      <c r="Y433">
        <f>VLOOKUP('full data'!$A433, Sheet11!$A$2:$AF$799, MATCH('full data'!Y$1, Sheet11!$A$1:$AF$1, 0), FALSE)</f>
        <v>3</v>
      </c>
      <c r="Z433" t="str">
        <f>VLOOKUP('full data'!$A433, Sheet11!$A$2:$AF$799, MATCH('full data'!Z$1, Sheet11!$A$1:$AF$1, 0), FALSE)</f>
        <v>NFC East</v>
      </c>
      <c r="AA433" t="s">
        <v>892</v>
      </c>
      <c r="AB433">
        <f>VLOOKUP('full data'!$A433, Sheet11!$A$2:$AF$799, MATCH('full data'!AB$1, Sheet11!$A$1:$AF$1, 0), FALSE)</f>
        <v>0.1818181818181818</v>
      </c>
      <c r="AC433">
        <f>VLOOKUP('full data'!$A433, Sheet11!$A$2:$AF$799, MATCH('full data'!AC$1, Sheet11!$A$1:$AF$1, 0), FALSE)</f>
        <v>0.22222222222222221</v>
      </c>
      <c r="AD433" t="str">
        <f>VLOOKUP('full data'!$A433, Sheet11!$A$2:$AF$799, MATCH('full data'!AD$1, Sheet11!$A$1:$AF$1, 0), FALSE)</f>
        <v>0</v>
      </c>
      <c r="AE433" t="str">
        <f>VLOOKUP('full data'!$A433, Sheet11!$A$2:$AF$799, MATCH('full data'!AE$1, Sheet11!$A$1:$AF$1, 0), FALSE)</f>
        <v>0</v>
      </c>
      <c r="AF433">
        <f>VLOOKUP('full data'!$A433, Sheet11!$A$2:$AF$799, MATCH('full data'!AF$1, Sheet11!$A$1:$AF$1, 0), FALSE)</f>
        <v>0.375</v>
      </c>
      <c r="AG433">
        <f>VLOOKUP('full data'!$A433, Sheet11!$A$2:$AF$799, MATCH('full data'!AG$1, Sheet11!$A$1:$AF$1, 0), FALSE)</f>
        <v>0.5</v>
      </c>
      <c r="AH433" s="3">
        <f>VLOOKUP('full data'!$A433, Sheet11!$A$2:$AF$799, MATCH('full data'!AH$1, Sheet11!$A$1:$AF$1, 0), FALSE)</f>
        <v>7.2649120885206874E-3</v>
      </c>
      <c r="AI433" s="2">
        <f t="shared" si="6"/>
        <v>0.72653821188667522</v>
      </c>
      <c r="AJ433" s="2">
        <f>AH433/SUMIFS($AH$2:$AH$799, $B$2:$B$799, B433)</f>
        <v>2.8886345735108384E-3</v>
      </c>
      <c r="AK433">
        <f>IF(AJ433=_xlfn.MAXIFS($AJ$2:$AJ$799, $B$2:$B$799, B433, $AA$2:$AA$799, AA433), 1, 0)</f>
        <v>0</v>
      </c>
      <c r="AL433" s="2">
        <f>AJ433-AI433</f>
        <v>-0.72364957731316437</v>
      </c>
      <c r="AM433">
        <f>IF(AK433=AE433, 1, 0)</f>
        <v>0</v>
      </c>
    </row>
    <row r="434" spans="1:39" hidden="1" x14ac:dyDescent="0.45">
      <c r="A434" t="s">
        <v>454</v>
      </c>
      <c r="B434">
        <v>2011</v>
      </c>
      <c r="C434" t="s">
        <v>230</v>
      </c>
      <c r="D434" t="str">
        <f>VLOOKUP(C434, ids!$A$2:$B$37,2,FALSE)</f>
        <v>Las Vegas Raiders</v>
      </c>
      <c r="E434">
        <f>VLOOKUP('full data'!$A434, Sheet11!$A$2:$AF$799, MATCH('full data'!E$1, Sheet11!$A$1:$AF$1, 0), FALSE)</f>
        <v>16</v>
      </c>
      <c r="F434">
        <f>VLOOKUP('full data'!$A434, Sheet11!$A$2:$AF$799, MATCH('full data'!F$1, Sheet11!$A$1:$AF$1, 0), FALSE)</f>
        <v>2.4103396670165038</v>
      </c>
      <c r="G434">
        <f>VLOOKUP('full data'!$A434, Sheet11!$A$2:$AF$799, MATCH('full data'!G$1, Sheet11!$A$1:$AF$1, 0), FALSE)</f>
        <v>-0.9306393197756746</v>
      </c>
      <c r="H434">
        <f>VLOOKUP('full data'!$A434, Sheet11!$A$2:$AF$799, MATCH('full data'!H$1, Sheet11!$A$1:$AF$1, 0), FALSE)</f>
        <v>4.2100322818749891</v>
      </c>
      <c r="I434">
        <f>VLOOKUP('full data'!$A434, Sheet11!$A$2:$AF$799, MATCH('full data'!I$1, Sheet11!$A$1:$AF$1, 0), FALSE)</f>
        <v>84.875</v>
      </c>
      <c r="J434">
        <f>VLOOKUP('full data'!$A434, Sheet11!$A$2:$AF$799, MATCH('full data'!J$1, Sheet11!$A$1:$AF$1, 0), FALSE)</f>
        <v>0.88571428571428568</v>
      </c>
      <c r="K434">
        <f>VLOOKUP('full data'!$A434, Sheet11!$A$2:$AF$799, MATCH('full data'!K$1, Sheet11!$A$1:$AF$1, 0), FALSE)</f>
        <v>-9.8125</v>
      </c>
      <c r="L434">
        <f>VLOOKUP('full data'!$A434, Sheet11!$A$2:$AF$799, MATCH('full data'!L$1, Sheet11!$A$1:$AF$1, 0), FALSE)</f>
        <v>1.4375</v>
      </c>
      <c r="M434">
        <f>VLOOKUP('full data'!$A434, Sheet11!$A$2:$AF$799, MATCH('full data'!M$1, Sheet11!$A$1:$AF$1, 0), FALSE)</f>
        <v>0.5</v>
      </c>
      <c r="N434">
        <f>VLOOKUP('full data'!$A434, Sheet11!$A$2:$AF$799, MATCH('full data'!N$1, Sheet11!$A$1:$AF$1, 0), FALSE)</f>
        <v>1.125</v>
      </c>
      <c r="O434">
        <f>VLOOKUP('full data'!$A434, Sheet11!$A$2:$AF$799, MATCH('full data'!O$1, Sheet11!$A$1:$AF$1, 0), FALSE)</f>
        <v>14.3125</v>
      </c>
      <c r="P434">
        <f>VLOOKUP('full data'!$A434, Sheet11!$A$2:$AF$799, MATCH('full data'!P$1, Sheet11!$A$1:$AF$1, 0), FALSE)</f>
        <v>1.6875</v>
      </c>
      <c r="Q434">
        <f>VLOOKUP('full data'!$A434, Sheet11!$A$2:$AF$799, MATCH('full data'!Q$1, Sheet11!$A$1:$AF$1, 0), FALSE)</f>
        <v>1.625</v>
      </c>
      <c r="R434">
        <f>VLOOKUP('full data'!$A434, Sheet11!$A$2:$AF$799, MATCH('full data'!R$1, Sheet11!$A$1:$AF$1, 0), FALSE)</f>
        <v>8</v>
      </c>
      <c r="S434">
        <f>VLOOKUP('full data'!$A434, Sheet11!$A$2:$AF$799, MATCH('full data'!S$1, Sheet11!$A$1:$AF$1, 0), FALSE)</f>
        <v>8</v>
      </c>
      <c r="T434">
        <f>VLOOKUP('full data'!$A434, Sheet11!$A$2:$AF$799, MATCH('full data'!T$1, Sheet11!$A$1:$AF$1, 0), FALSE)</f>
        <v>0</v>
      </c>
      <c r="U434">
        <f>VLOOKUP('full data'!$A434, Sheet11!$A$2:$AF$799, MATCH('full data'!U$1, Sheet11!$A$1:$AF$1, 0), FALSE)</f>
        <v>0.5</v>
      </c>
      <c r="V434">
        <f>VLOOKUP('full data'!$A434, Sheet11!$A$2:$AF$799, MATCH('full data'!V$1, Sheet11!$A$1:$AF$1, 0), FALSE)</f>
        <v>0.4375</v>
      </c>
      <c r="W434">
        <f>VLOOKUP('full data'!$A434, Sheet11!$A$2:$AF$799, MATCH('full data'!W$1, Sheet11!$A$1:$AF$1, 0), FALSE)</f>
        <v>0.50390619999999997</v>
      </c>
      <c r="X434" t="str">
        <f>VLOOKUP('full data'!$A434, Sheet11!$A$2:$AF$799, MATCH('full data'!X$1, Sheet11!$A$1:$AF$1, 0), FALSE)</f>
        <v>0</v>
      </c>
      <c r="Y434">
        <f>VLOOKUP('full data'!$A434, Sheet11!$A$2:$AF$799, MATCH('full data'!Y$1, Sheet11!$A$1:$AF$1, 0), FALSE)</f>
        <v>3</v>
      </c>
      <c r="Z434" t="str">
        <f>VLOOKUP('full data'!$A434, Sheet11!$A$2:$AF$799, MATCH('full data'!Z$1, Sheet11!$A$1:$AF$1, 0), FALSE)</f>
        <v>AFC West</v>
      </c>
      <c r="AA434" t="s">
        <v>891</v>
      </c>
      <c r="AB434">
        <f>VLOOKUP('full data'!$A434, Sheet11!$A$2:$AF$799, MATCH('full data'!AB$1, Sheet11!$A$1:$AF$1, 0), FALSE)</f>
        <v>0.2424242424242424</v>
      </c>
      <c r="AC434">
        <f>VLOOKUP('full data'!$A434, Sheet11!$A$2:$AF$799, MATCH('full data'!AC$1, Sheet11!$A$1:$AF$1, 0), FALSE)</f>
        <v>0.27586206896551718</v>
      </c>
      <c r="AD434" t="str">
        <f>VLOOKUP('full data'!$A434, Sheet11!$A$2:$AF$799, MATCH('full data'!AD$1, Sheet11!$A$1:$AF$1, 0), FALSE)</f>
        <v>0</v>
      </c>
      <c r="AE434" t="str">
        <f>VLOOKUP('full data'!$A434, Sheet11!$A$2:$AF$799, MATCH('full data'!AE$1, Sheet11!$A$1:$AF$1, 0), FALSE)</f>
        <v>0</v>
      </c>
      <c r="AF434">
        <f>VLOOKUP('full data'!$A434, Sheet11!$A$2:$AF$799, MATCH('full data'!AF$1, Sheet11!$A$1:$AF$1, 0), FALSE)</f>
        <v>0.25</v>
      </c>
      <c r="AG434">
        <f>VLOOKUP('full data'!$A434, Sheet11!$A$2:$AF$799, MATCH('full data'!AG$1, Sheet11!$A$1:$AF$1, 0), FALSE)</f>
        <v>0.5</v>
      </c>
      <c r="AH434" s="3">
        <f>VLOOKUP('full data'!$A434, Sheet11!$A$2:$AF$799, MATCH('full data'!AH$1, Sheet11!$A$1:$AF$1, 0), FALSE)</f>
        <v>6.7979433484324763E-3</v>
      </c>
      <c r="AI434" s="2">
        <f t="shared" si="6"/>
        <v>0.30901321621682482</v>
      </c>
      <c r="AJ434" s="2">
        <f>AH434/SUMIFS($AH$2:$AH$799, $B$2:$B$799, B434)</f>
        <v>2.7029610194565495E-3</v>
      </c>
      <c r="AK434">
        <f>IF(AJ434=_xlfn.MAXIFS($AJ$2:$AJ$799, $B$2:$B$799, B434, $AA$2:$AA$799, AA434), 1, 0)</f>
        <v>0</v>
      </c>
      <c r="AL434" s="2">
        <f>AJ434-AI434</f>
        <v>-0.30631025519736826</v>
      </c>
      <c r="AM434">
        <f>IF(AK434=AE434, 1, 0)</f>
        <v>0</v>
      </c>
    </row>
    <row r="435" spans="1:39" hidden="1" x14ac:dyDescent="0.45">
      <c r="A435" t="s">
        <v>453</v>
      </c>
      <c r="B435">
        <v>2011</v>
      </c>
      <c r="C435" t="s">
        <v>195</v>
      </c>
      <c r="D435" t="str">
        <f>VLOOKUP(C435, ids!$A$2:$B$37,2,FALSE)</f>
        <v>Los Angeles Chargers</v>
      </c>
      <c r="E435">
        <f>VLOOKUP('full data'!$A435, Sheet11!$A$2:$AF$799, MATCH('full data'!E$1, Sheet11!$A$1:$AF$1, 0), FALSE)</f>
        <v>16</v>
      </c>
      <c r="F435">
        <f>VLOOKUP('full data'!$A435, Sheet11!$A$2:$AF$799, MATCH('full data'!F$1, Sheet11!$A$1:$AF$1, 0), FALSE)</f>
        <v>6.4213883296903997</v>
      </c>
      <c r="G435">
        <f>VLOOKUP('full data'!$A435, Sheet11!$A$2:$AF$799, MATCH('full data'!G$1, Sheet11!$A$1:$AF$1, 0), FALSE)</f>
        <v>-1.524661323790476</v>
      </c>
      <c r="H435">
        <f>VLOOKUP('full data'!$A435, Sheet11!$A$2:$AF$799, MATCH('full data'!H$1, Sheet11!$A$1:$AF$1, 0), FALSE)</f>
        <v>10.33072274664203</v>
      </c>
      <c r="I435">
        <f>VLOOKUP('full data'!$A435, Sheet11!$A$2:$AF$799, MATCH('full data'!I$1, Sheet11!$A$1:$AF$1, 0), FALSE)</f>
        <v>47.0625</v>
      </c>
      <c r="J435">
        <f>VLOOKUP('full data'!$A435, Sheet11!$A$2:$AF$799, MATCH('full data'!J$1, Sheet11!$A$1:$AF$1, 0), FALSE)</f>
        <v>0.8</v>
      </c>
      <c r="K435">
        <f>VLOOKUP('full data'!$A435, Sheet11!$A$2:$AF$799, MATCH('full data'!K$1, Sheet11!$A$1:$AF$1, 0), FALSE)</f>
        <v>-12.375</v>
      </c>
      <c r="L435">
        <f>VLOOKUP('full data'!$A435, Sheet11!$A$2:$AF$799, MATCH('full data'!L$1, Sheet11!$A$1:$AF$1, 0), FALSE)</f>
        <v>1.25</v>
      </c>
      <c r="M435">
        <f>VLOOKUP('full data'!$A435, Sheet11!$A$2:$AF$799, MATCH('full data'!M$1, Sheet11!$A$1:$AF$1, 0), FALSE)</f>
        <v>0.25</v>
      </c>
      <c r="N435">
        <f>VLOOKUP('full data'!$A435, Sheet11!$A$2:$AF$799, MATCH('full data'!N$1, Sheet11!$A$1:$AF$1, 0), FALSE)</f>
        <v>1.0625</v>
      </c>
      <c r="O435">
        <f>VLOOKUP('full data'!$A435, Sheet11!$A$2:$AF$799, MATCH('full data'!O$1, Sheet11!$A$1:$AF$1, 0), FALSE)</f>
        <v>11.6875</v>
      </c>
      <c r="P435">
        <f>VLOOKUP('full data'!$A435, Sheet11!$A$2:$AF$799, MATCH('full data'!P$1, Sheet11!$A$1:$AF$1, 0), FALSE)</f>
        <v>1.75</v>
      </c>
      <c r="Q435">
        <f>VLOOKUP('full data'!$A435, Sheet11!$A$2:$AF$799, MATCH('full data'!Q$1, Sheet11!$A$1:$AF$1, 0), FALSE)</f>
        <v>1.3125</v>
      </c>
      <c r="R435">
        <f>VLOOKUP('full data'!$A435, Sheet11!$A$2:$AF$799, MATCH('full data'!R$1, Sheet11!$A$1:$AF$1, 0), FALSE)</f>
        <v>8</v>
      </c>
      <c r="S435">
        <f>VLOOKUP('full data'!$A435, Sheet11!$A$2:$AF$799, MATCH('full data'!S$1, Sheet11!$A$1:$AF$1, 0), FALSE)</f>
        <v>8</v>
      </c>
      <c r="T435">
        <f>VLOOKUP('full data'!$A435, Sheet11!$A$2:$AF$799, MATCH('full data'!T$1, Sheet11!$A$1:$AF$1, 0), FALSE)</f>
        <v>0</v>
      </c>
      <c r="U435">
        <f>VLOOKUP('full data'!$A435, Sheet11!$A$2:$AF$799, MATCH('full data'!U$1, Sheet11!$A$1:$AF$1, 0), FALSE)</f>
        <v>0.5</v>
      </c>
      <c r="V435">
        <f>VLOOKUP('full data'!$A435, Sheet11!$A$2:$AF$799, MATCH('full data'!V$1, Sheet11!$A$1:$AF$1, 0), FALSE)</f>
        <v>0.4296875</v>
      </c>
      <c r="W435">
        <f>VLOOKUP('full data'!$A435, Sheet11!$A$2:$AF$799, MATCH('full data'!W$1, Sheet11!$A$1:$AF$1, 0), FALSE)</f>
        <v>0.515625</v>
      </c>
      <c r="X435" t="str">
        <f>VLOOKUP('full data'!$A435, Sheet11!$A$2:$AF$799, MATCH('full data'!X$1, Sheet11!$A$1:$AF$1, 0), FALSE)</f>
        <v>0</v>
      </c>
      <c r="Y435">
        <f>VLOOKUP('full data'!$A435, Sheet11!$A$2:$AF$799, MATCH('full data'!Y$1, Sheet11!$A$1:$AF$1, 0), FALSE)</f>
        <v>2</v>
      </c>
      <c r="Z435" t="str">
        <f>VLOOKUP('full data'!$A435, Sheet11!$A$2:$AF$799, MATCH('full data'!Z$1, Sheet11!$A$1:$AF$1, 0), FALSE)</f>
        <v>AFC West</v>
      </c>
      <c r="AA435" t="s">
        <v>891</v>
      </c>
      <c r="AB435">
        <f>VLOOKUP('full data'!$A435, Sheet11!$A$2:$AF$799, MATCH('full data'!AB$1, Sheet11!$A$1:$AF$1, 0), FALSE)</f>
        <v>0.2413793103448276</v>
      </c>
      <c r="AC435">
        <f>VLOOKUP('full data'!$A435, Sheet11!$A$2:$AF$799, MATCH('full data'!AC$1, Sheet11!$A$1:$AF$1, 0), FALSE)</f>
        <v>0.27868852459016391</v>
      </c>
      <c r="AD435" t="str">
        <f>VLOOKUP('full data'!$A435, Sheet11!$A$2:$AF$799, MATCH('full data'!AD$1, Sheet11!$A$1:$AF$1, 0), FALSE)</f>
        <v>0</v>
      </c>
      <c r="AE435" t="str">
        <f>VLOOKUP('full data'!$A435, Sheet11!$A$2:$AF$799, MATCH('full data'!AE$1, Sheet11!$A$1:$AF$1, 0), FALSE)</f>
        <v>0</v>
      </c>
      <c r="AF435">
        <f>VLOOKUP('full data'!$A435, Sheet11!$A$2:$AF$799, MATCH('full data'!AF$1, Sheet11!$A$1:$AF$1, 0), FALSE)</f>
        <v>0.5</v>
      </c>
      <c r="AG435">
        <f>VLOOKUP('full data'!$A435, Sheet11!$A$2:$AF$799, MATCH('full data'!AG$1, Sheet11!$A$1:$AF$1, 0), FALSE)</f>
        <v>0.5</v>
      </c>
      <c r="AH435" s="3">
        <f>VLOOKUP('full data'!$A435, Sheet11!$A$2:$AF$799, MATCH('full data'!AH$1, Sheet11!$A$1:$AF$1, 0), FALSE)</f>
        <v>6.7549354713542873E-3</v>
      </c>
      <c r="AI435" s="2">
        <f t="shared" si="6"/>
        <v>0.30901321621682482</v>
      </c>
      <c r="AJ435" s="2">
        <f>AH435/SUMIFS($AH$2:$AH$799, $B$2:$B$799, B435)</f>
        <v>2.6858604628155866E-3</v>
      </c>
      <c r="AK435">
        <f>IF(AJ435=_xlfn.MAXIFS($AJ$2:$AJ$799, $B$2:$B$799, B435, $AA$2:$AA$799, AA435), 1, 0)</f>
        <v>0</v>
      </c>
      <c r="AL435" s="2">
        <f>AJ435-AI435</f>
        <v>-0.30632735575400921</v>
      </c>
      <c r="AM435">
        <f>IF(AK435=AE435, 1, 0)</f>
        <v>0</v>
      </c>
    </row>
    <row r="436" spans="1:39" hidden="1" x14ac:dyDescent="0.45">
      <c r="A436" t="s">
        <v>461</v>
      </c>
      <c r="B436">
        <v>2011</v>
      </c>
      <c r="C436" t="s">
        <v>92</v>
      </c>
      <c r="D436" t="str">
        <f>VLOOKUP(C436, ids!$A$2:$B$37,2,FALSE)</f>
        <v>Philadelphia Eagles</v>
      </c>
      <c r="E436">
        <f>VLOOKUP('full data'!$A436, Sheet11!$A$2:$AF$799, MATCH('full data'!E$1, Sheet11!$A$1:$AF$1, 0), FALSE)</f>
        <v>16</v>
      </c>
      <c r="F436">
        <f>VLOOKUP('full data'!$A436, Sheet11!$A$2:$AF$799, MATCH('full data'!F$1, Sheet11!$A$1:$AF$1, 0), FALSE)</f>
        <v>2.3672661939924069</v>
      </c>
      <c r="G436">
        <f>VLOOKUP('full data'!$A436, Sheet11!$A$2:$AF$799, MATCH('full data'!G$1, Sheet11!$A$1:$AF$1, 0), FALSE)</f>
        <v>1.9663929860531719</v>
      </c>
      <c r="H436">
        <f>VLOOKUP('full data'!$A436, Sheet11!$A$2:$AF$799, MATCH('full data'!H$1, Sheet11!$A$1:$AF$1, 0), FALSE)</f>
        <v>4.8299300309636122</v>
      </c>
      <c r="I436">
        <f>VLOOKUP('full data'!$A436, Sheet11!$A$2:$AF$799, MATCH('full data'!I$1, Sheet11!$A$1:$AF$1, 0), FALSE)</f>
        <v>53.3125</v>
      </c>
      <c r="J436">
        <f>VLOOKUP('full data'!$A436, Sheet11!$A$2:$AF$799, MATCH('full data'!J$1, Sheet11!$A$1:$AF$1, 0), FALSE)</f>
        <v>0.88888888888888884</v>
      </c>
      <c r="K436">
        <f>VLOOKUP('full data'!$A436, Sheet11!$A$2:$AF$799, MATCH('full data'!K$1, Sheet11!$A$1:$AF$1, 0), FALSE)</f>
        <v>-10.375</v>
      </c>
      <c r="L436">
        <f>VLOOKUP('full data'!$A436, Sheet11!$A$2:$AF$799, MATCH('full data'!L$1, Sheet11!$A$1:$AF$1, 0), FALSE)</f>
        <v>1.5625</v>
      </c>
      <c r="M436">
        <f>VLOOKUP('full data'!$A436, Sheet11!$A$2:$AF$799, MATCH('full data'!M$1, Sheet11!$A$1:$AF$1, 0), FALSE)</f>
        <v>0.5625</v>
      </c>
      <c r="N436">
        <f>VLOOKUP('full data'!$A436, Sheet11!$A$2:$AF$799, MATCH('full data'!N$1, Sheet11!$A$1:$AF$1, 0), FALSE)</f>
        <v>0.9375</v>
      </c>
      <c r="O436">
        <f>VLOOKUP('full data'!$A436, Sheet11!$A$2:$AF$799, MATCH('full data'!O$1, Sheet11!$A$1:$AF$1, 0), FALSE)</f>
        <v>19.75</v>
      </c>
      <c r="P436">
        <f>VLOOKUP('full data'!$A436, Sheet11!$A$2:$AF$799, MATCH('full data'!P$1, Sheet11!$A$1:$AF$1, 0), FALSE)</f>
        <v>1.9375</v>
      </c>
      <c r="Q436">
        <f>VLOOKUP('full data'!$A436, Sheet11!$A$2:$AF$799, MATCH('full data'!Q$1, Sheet11!$A$1:$AF$1, 0), FALSE)</f>
        <v>1.5</v>
      </c>
      <c r="R436">
        <f>VLOOKUP('full data'!$A436, Sheet11!$A$2:$AF$799, MATCH('full data'!R$1, Sheet11!$A$1:$AF$1, 0), FALSE)</f>
        <v>8</v>
      </c>
      <c r="S436">
        <f>VLOOKUP('full data'!$A436, Sheet11!$A$2:$AF$799, MATCH('full data'!S$1, Sheet11!$A$1:$AF$1, 0), FALSE)</f>
        <v>8</v>
      </c>
      <c r="T436">
        <f>VLOOKUP('full data'!$A436, Sheet11!$A$2:$AF$799, MATCH('full data'!T$1, Sheet11!$A$1:$AF$1, 0), FALSE)</f>
        <v>0</v>
      </c>
      <c r="U436">
        <f>VLOOKUP('full data'!$A436, Sheet11!$A$2:$AF$799, MATCH('full data'!U$1, Sheet11!$A$1:$AF$1, 0), FALSE)</f>
        <v>0.5</v>
      </c>
      <c r="V436">
        <f>VLOOKUP('full data'!$A436, Sheet11!$A$2:$AF$799, MATCH('full data'!V$1, Sheet11!$A$1:$AF$1, 0), FALSE)</f>
        <v>0.3984375</v>
      </c>
      <c r="W436">
        <f>VLOOKUP('full data'!$A436, Sheet11!$A$2:$AF$799, MATCH('full data'!W$1, Sheet11!$A$1:$AF$1, 0), FALSE)</f>
        <v>0.48828125</v>
      </c>
      <c r="X436" t="str">
        <f>VLOOKUP('full data'!$A436, Sheet11!$A$2:$AF$799, MATCH('full data'!X$1, Sheet11!$A$1:$AF$1, 0), FALSE)</f>
        <v>0</v>
      </c>
      <c r="Y436">
        <f>VLOOKUP('full data'!$A436, Sheet11!$A$2:$AF$799, MATCH('full data'!Y$1, Sheet11!$A$1:$AF$1, 0), FALSE)</f>
        <v>2</v>
      </c>
      <c r="Z436" t="str">
        <f>VLOOKUP('full data'!$A436, Sheet11!$A$2:$AF$799, MATCH('full data'!Z$1, Sheet11!$A$1:$AF$1, 0), FALSE)</f>
        <v>NFC East</v>
      </c>
      <c r="AA436" t="s">
        <v>892</v>
      </c>
      <c r="AB436">
        <f>VLOOKUP('full data'!$A436, Sheet11!$A$2:$AF$799, MATCH('full data'!AB$1, Sheet11!$A$1:$AF$1, 0), FALSE)</f>
        <v>0.17241379310344829</v>
      </c>
      <c r="AC436">
        <f>VLOOKUP('full data'!$A436, Sheet11!$A$2:$AF$799, MATCH('full data'!AC$1, Sheet11!$A$1:$AF$1, 0), FALSE)</f>
        <v>0.2068965517241379</v>
      </c>
      <c r="AD436" t="str">
        <f>VLOOKUP('full data'!$A436, Sheet11!$A$2:$AF$799, MATCH('full data'!AD$1, Sheet11!$A$1:$AF$1, 0), FALSE)</f>
        <v>0</v>
      </c>
      <c r="AE436" t="str">
        <f>VLOOKUP('full data'!$A436, Sheet11!$A$2:$AF$799, MATCH('full data'!AE$1, Sheet11!$A$1:$AF$1, 0), FALSE)</f>
        <v>0</v>
      </c>
      <c r="AF436">
        <f>VLOOKUP('full data'!$A436, Sheet11!$A$2:$AF$799, MATCH('full data'!AF$1, Sheet11!$A$1:$AF$1, 0), FALSE)</f>
        <v>0.375</v>
      </c>
      <c r="AG436">
        <f>VLOOKUP('full data'!$A436, Sheet11!$A$2:$AF$799, MATCH('full data'!AG$1, Sheet11!$A$1:$AF$1, 0), FALSE)</f>
        <v>0.5</v>
      </c>
      <c r="AH436" s="3">
        <f>VLOOKUP('full data'!$A436, Sheet11!$A$2:$AF$799, MATCH('full data'!AH$1, Sheet11!$A$1:$AF$1, 0), FALSE)</f>
        <v>6.3489379081667187E-3</v>
      </c>
      <c r="AI436" s="2">
        <f t="shared" si="6"/>
        <v>0.72653821188667522</v>
      </c>
      <c r="AJ436" s="2">
        <f>AH436/SUMIFS($AH$2:$AH$799, $B$2:$B$799, B436)</f>
        <v>2.5244299343391481E-3</v>
      </c>
      <c r="AK436">
        <f>IF(AJ436=_xlfn.MAXIFS($AJ$2:$AJ$799, $B$2:$B$799, B436, $AA$2:$AA$799, AA436), 1, 0)</f>
        <v>0</v>
      </c>
      <c r="AL436" s="2">
        <f>AJ436-AI436</f>
        <v>-0.72401378195233612</v>
      </c>
      <c r="AM436">
        <f>IF(AK436=AE436, 1, 0)</f>
        <v>0</v>
      </c>
    </row>
    <row r="437" spans="1:39" hidden="1" x14ac:dyDescent="0.45">
      <c r="A437" t="s">
        <v>455</v>
      </c>
      <c r="B437">
        <v>2011</v>
      </c>
      <c r="C437" t="s">
        <v>76</v>
      </c>
      <c r="D437" t="str">
        <f>VLOOKUP(C437, ids!$A$2:$B$37,2,FALSE)</f>
        <v>Miami Dolphins</v>
      </c>
      <c r="E437">
        <f>VLOOKUP('full data'!$A437, Sheet11!$A$2:$AF$799, MATCH('full data'!E$1, Sheet11!$A$1:$AF$1, 0), FALSE)</f>
        <v>16</v>
      </c>
      <c r="F437">
        <f>VLOOKUP('full data'!$A437, Sheet11!$A$2:$AF$799, MATCH('full data'!F$1, Sheet11!$A$1:$AF$1, 0), FALSE)</f>
        <v>0.24703791328584659</v>
      </c>
      <c r="G437">
        <f>VLOOKUP('full data'!$A437, Sheet11!$A$2:$AF$799, MATCH('full data'!G$1, Sheet11!$A$1:$AF$1, 0), FALSE)</f>
        <v>-2.3829992537594191</v>
      </c>
      <c r="H437">
        <f>VLOOKUP('full data'!$A437, Sheet11!$A$2:$AF$799, MATCH('full data'!H$1, Sheet11!$A$1:$AF$1, 0), FALSE)</f>
        <v>4.6311023892787686</v>
      </c>
      <c r="I437">
        <f>VLOOKUP('full data'!$A437, Sheet11!$A$2:$AF$799, MATCH('full data'!I$1, Sheet11!$A$1:$AF$1, 0), FALSE)</f>
        <v>48.6875</v>
      </c>
      <c r="J437">
        <f>VLOOKUP('full data'!$A437, Sheet11!$A$2:$AF$799, MATCH('full data'!J$1, Sheet11!$A$1:$AF$1, 0), FALSE)</f>
        <v>0.84615384615384615</v>
      </c>
      <c r="K437">
        <f>VLOOKUP('full data'!$A437, Sheet11!$A$2:$AF$799, MATCH('full data'!K$1, Sheet11!$A$1:$AF$1, 0), FALSE)</f>
        <v>-20.875</v>
      </c>
      <c r="L437">
        <f>VLOOKUP('full data'!$A437, Sheet11!$A$2:$AF$799, MATCH('full data'!L$1, Sheet11!$A$1:$AF$1, 0), FALSE)</f>
        <v>0.8125</v>
      </c>
      <c r="M437">
        <f>VLOOKUP('full data'!$A437, Sheet11!$A$2:$AF$799, MATCH('full data'!M$1, Sheet11!$A$1:$AF$1, 0), FALSE)</f>
        <v>0.1875</v>
      </c>
      <c r="N437">
        <f>VLOOKUP('full data'!$A437, Sheet11!$A$2:$AF$799, MATCH('full data'!N$1, Sheet11!$A$1:$AF$1, 0), FALSE)</f>
        <v>1</v>
      </c>
      <c r="O437">
        <f>VLOOKUP('full data'!$A437, Sheet11!$A$2:$AF$799, MATCH('full data'!O$1, Sheet11!$A$1:$AF$1, 0), FALSE)</f>
        <v>14.8125</v>
      </c>
      <c r="P437">
        <f>VLOOKUP('full data'!$A437, Sheet11!$A$2:$AF$799, MATCH('full data'!P$1, Sheet11!$A$1:$AF$1, 0), FALSE)</f>
        <v>1.375</v>
      </c>
      <c r="Q437">
        <f>VLOOKUP('full data'!$A437, Sheet11!$A$2:$AF$799, MATCH('full data'!Q$1, Sheet11!$A$1:$AF$1, 0), FALSE)</f>
        <v>1.1875</v>
      </c>
      <c r="R437">
        <f>VLOOKUP('full data'!$A437, Sheet11!$A$2:$AF$799, MATCH('full data'!R$1, Sheet11!$A$1:$AF$1, 0), FALSE)</f>
        <v>6</v>
      </c>
      <c r="S437">
        <f>VLOOKUP('full data'!$A437, Sheet11!$A$2:$AF$799, MATCH('full data'!S$1, Sheet11!$A$1:$AF$1, 0), FALSE)</f>
        <v>10</v>
      </c>
      <c r="T437">
        <f>VLOOKUP('full data'!$A437, Sheet11!$A$2:$AF$799, MATCH('full data'!T$1, Sheet11!$A$1:$AF$1, 0), FALSE)</f>
        <v>0</v>
      </c>
      <c r="U437">
        <f>VLOOKUP('full data'!$A437, Sheet11!$A$2:$AF$799, MATCH('full data'!U$1, Sheet11!$A$1:$AF$1, 0), FALSE)</f>
        <v>0.375</v>
      </c>
      <c r="V437">
        <f>VLOOKUP('full data'!$A437, Sheet11!$A$2:$AF$799, MATCH('full data'!V$1, Sheet11!$A$1:$AF$1, 0), FALSE)</f>
        <v>0.41666666666666669</v>
      </c>
      <c r="W437">
        <f>VLOOKUP('full data'!$A437, Sheet11!$A$2:$AF$799, MATCH('full data'!W$1, Sheet11!$A$1:$AF$1, 0), FALSE)</f>
        <v>0.50390625</v>
      </c>
      <c r="X437" t="str">
        <f>VLOOKUP('full data'!$A437, Sheet11!$A$2:$AF$799, MATCH('full data'!X$1, Sheet11!$A$1:$AF$1, 0), FALSE)</f>
        <v>0</v>
      </c>
      <c r="Y437">
        <f>VLOOKUP('full data'!$A437, Sheet11!$A$2:$AF$799, MATCH('full data'!Y$1, Sheet11!$A$1:$AF$1, 0), FALSE)</f>
        <v>3</v>
      </c>
      <c r="Z437" t="str">
        <f>VLOOKUP('full data'!$A437, Sheet11!$A$2:$AF$799, MATCH('full data'!Z$1, Sheet11!$A$1:$AF$1, 0), FALSE)</f>
        <v>AFC East</v>
      </c>
      <c r="AA437" t="s">
        <v>891</v>
      </c>
      <c r="AB437">
        <f>VLOOKUP('full data'!$A437, Sheet11!$A$2:$AF$799, MATCH('full data'!AB$1, Sheet11!$A$1:$AF$1, 0), FALSE)</f>
        <v>0.33333333333333331</v>
      </c>
      <c r="AC437">
        <f>VLOOKUP('full data'!$A437, Sheet11!$A$2:$AF$799, MATCH('full data'!AC$1, Sheet11!$A$1:$AF$1, 0), FALSE)</f>
        <v>0.17241379310344829</v>
      </c>
      <c r="AD437" t="str">
        <f>VLOOKUP('full data'!$A437, Sheet11!$A$2:$AF$799, MATCH('full data'!AD$1, Sheet11!$A$1:$AF$1, 0), FALSE)</f>
        <v>0</v>
      </c>
      <c r="AE437" t="str">
        <f>VLOOKUP('full data'!$A437, Sheet11!$A$2:$AF$799, MATCH('full data'!AE$1, Sheet11!$A$1:$AF$1, 0), FALSE)</f>
        <v>0</v>
      </c>
      <c r="AF437">
        <f>VLOOKUP('full data'!$A437, Sheet11!$A$2:$AF$799, MATCH('full data'!AF$1, Sheet11!$A$1:$AF$1, 0), FALSE)</f>
        <v>0.5625</v>
      </c>
      <c r="AG437">
        <f>VLOOKUP('full data'!$A437, Sheet11!$A$2:$AF$799, MATCH('full data'!AG$1, Sheet11!$A$1:$AF$1, 0), FALSE)</f>
        <v>0.5</v>
      </c>
      <c r="AH437" s="3">
        <f>VLOOKUP('full data'!$A437, Sheet11!$A$2:$AF$799, MATCH('full data'!AH$1, Sheet11!$A$1:$AF$1, 0), FALSE)</f>
        <v>5.5260038185334344E-3</v>
      </c>
      <c r="AI437" s="2">
        <f t="shared" si="6"/>
        <v>0.30901321621682482</v>
      </c>
      <c r="AJ437" s="2">
        <f>AH437/SUMIFS($AH$2:$AH$799, $B$2:$B$799, B437)</f>
        <v>2.1972193866999657E-3</v>
      </c>
      <c r="AK437">
        <f>IF(AJ437=_xlfn.MAXIFS($AJ$2:$AJ$799, $B$2:$B$799, B437, $AA$2:$AA$799, AA437), 1, 0)</f>
        <v>0</v>
      </c>
      <c r="AL437" s="2">
        <f>AJ437-AI437</f>
        <v>-0.30681599683012484</v>
      </c>
      <c r="AM437">
        <f>IF(AK437=AE437, 1, 0)</f>
        <v>0</v>
      </c>
    </row>
    <row r="438" spans="1:39" hidden="1" x14ac:dyDescent="0.45">
      <c r="A438" t="s">
        <v>460</v>
      </c>
      <c r="B438">
        <v>2011</v>
      </c>
      <c r="C438" t="s">
        <v>88</v>
      </c>
      <c r="D438" t="str">
        <f>VLOOKUP(C438, ids!$A$2:$B$37,2,FALSE)</f>
        <v>New York Jets</v>
      </c>
      <c r="E438">
        <f>VLOOKUP('full data'!$A438, Sheet11!$A$2:$AF$799, MATCH('full data'!E$1, Sheet11!$A$1:$AF$1, 0), FALSE)</f>
        <v>16</v>
      </c>
      <c r="F438">
        <f>VLOOKUP('full data'!$A438, Sheet11!$A$2:$AF$799, MATCH('full data'!F$1, Sheet11!$A$1:$AF$1, 0), FALSE)</f>
        <v>-3.6080947434619191</v>
      </c>
      <c r="G438">
        <f>VLOOKUP('full data'!$A438, Sheet11!$A$2:$AF$799, MATCH('full data'!G$1, Sheet11!$A$1:$AF$1, 0), FALSE)</f>
        <v>-1.650545744329559</v>
      </c>
      <c r="H438">
        <f>VLOOKUP('full data'!$A438, Sheet11!$A$2:$AF$799, MATCH('full data'!H$1, Sheet11!$A$1:$AF$1, 0), FALSE)</f>
        <v>0.36171967138580391</v>
      </c>
      <c r="I438">
        <f>VLOOKUP('full data'!$A438, Sheet11!$A$2:$AF$799, MATCH('full data'!I$1, Sheet11!$A$1:$AF$1, 0), FALSE)</f>
        <v>53.0625</v>
      </c>
      <c r="J438">
        <f>VLOOKUP('full data'!$A438, Sheet11!$A$2:$AF$799, MATCH('full data'!J$1, Sheet11!$A$1:$AF$1, 0), FALSE)</f>
        <v>0.76</v>
      </c>
      <c r="K438">
        <f>VLOOKUP('full data'!$A438, Sheet11!$A$2:$AF$799, MATCH('full data'!K$1, Sheet11!$A$1:$AF$1, 0), FALSE)</f>
        <v>-15.3125</v>
      </c>
      <c r="L438">
        <f>VLOOKUP('full data'!$A438, Sheet11!$A$2:$AF$799, MATCH('full data'!L$1, Sheet11!$A$1:$AF$1, 0), FALSE)</f>
        <v>1.125</v>
      </c>
      <c r="M438">
        <f>VLOOKUP('full data'!$A438, Sheet11!$A$2:$AF$799, MATCH('full data'!M$1, Sheet11!$A$1:$AF$1, 0), FALSE)</f>
        <v>0.75</v>
      </c>
      <c r="N438">
        <f>VLOOKUP('full data'!$A438, Sheet11!$A$2:$AF$799, MATCH('full data'!N$1, Sheet11!$A$1:$AF$1, 0), FALSE)</f>
        <v>1.1875</v>
      </c>
      <c r="O438">
        <f>VLOOKUP('full data'!$A438, Sheet11!$A$2:$AF$799, MATCH('full data'!O$1, Sheet11!$A$1:$AF$1, 0), FALSE)</f>
        <v>12.375</v>
      </c>
      <c r="P438">
        <f>VLOOKUP('full data'!$A438, Sheet11!$A$2:$AF$799, MATCH('full data'!P$1, Sheet11!$A$1:$AF$1, 0), FALSE)</f>
        <v>1.625</v>
      </c>
      <c r="Q438">
        <f>VLOOKUP('full data'!$A438, Sheet11!$A$2:$AF$799, MATCH('full data'!Q$1, Sheet11!$A$1:$AF$1, 0), FALSE)</f>
        <v>1.9375</v>
      </c>
      <c r="R438">
        <f>VLOOKUP('full data'!$A438, Sheet11!$A$2:$AF$799, MATCH('full data'!R$1, Sheet11!$A$1:$AF$1, 0), FALSE)</f>
        <v>8</v>
      </c>
      <c r="S438">
        <f>VLOOKUP('full data'!$A438, Sheet11!$A$2:$AF$799, MATCH('full data'!S$1, Sheet11!$A$1:$AF$1, 0), FALSE)</f>
        <v>8</v>
      </c>
      <c r="T438">
        <f>VLOOKUP('full data'!$A438, Sheet11!$A$2:$AF$799, MATCH('full data'!T$1, Sheet11!$A$1:$AF$1, 0), FALSE)</f>
        <v>0</v>
      </c>
      <c r="U438">
        <f>VLOOKUP('full data'!$A438, Sheet11!$A$2:$AF$799, MATCH('full data'!U$1, Sheet11!$A$1:$AF$1, 0), FALSE)</f>
        <v>0.5</v>
      </c>
      <c r="V438">
        <f>VLOOKUP('full data'!$A438, Sheet11!$A$2:$AF$799, MATCH('full data'!V$1, Sheet11!$A$1:$AF$1, 0), FALSE)</f>
        <v>0.3984375</v>
      </c>
      <c r="W438">
        <f>VLOOKUP('full data'!$A438, Sheet11!$A$2:$AF$799, MATCH('full data'!W$1, Sheet11!$A$1:$AF$1, 0), FALSE)</f>
        <v>0.5</v>
      </c>
      <c r="X438" t="str">
        <f>VLOOKUP('full data'!$A438, Sheet11!$A$2:$AF$799, MATCH('full data'!X$1, Sheet11!$A$1:$AF$1, 0), FALSE)</f>
        <v>0</v>
      </c>
      <c r="Y438">
        <f>VLOOKUP('full data'!$A438, Sheet11!$A$2:$AF$799, MATCH('full data'!Y$1, Sheet11!$A$1:$AF$1, 0), FALSE)</f>
        <v>2</v>
      </c>
      <c r="Z438" t="str">
        <f>VLOOKUP('full data'!$A438, Sheet11!$A$2:$AF$799, MATCH('full data'!Z$1, Sheet11!$A$1:$AF$1, 0), FALSE)</f>
        <v>AFC East</v>
      </c>
      <c r="AA438" t="s">
        <v>891</v>
      </c>
      <c r="AB438">
        <f>VLOOKUP('full data'!$A438, Sheet11!$A$2:$AF$799, MATCH('full data'!AB$1, Sheet11!$A$1:$AF$1, 0), FALSE)</f>
        <v>0.17241379310344829</v>
      </c>
      <c r="AC438">
        <f>VLOOKUP('full data'!$A438, Sheet11!$A$2:$AF$799, MATCH('full data'!AC$1, Sheet11!$A$1:$AF$1, 0), FALSE)</f>
        <v>0.33333333333333331</v>
      </c>
      <c r="AD438" t="str">
        <f>VLOOKUP('full data'!$A438, Sheet11!$A$2:$AF$799, MATCH('full data'!AD$1, Sheet11!$A$1:$AF$1, 0), FALSE)</f>
        <v>0</v>
      </c>
      <c r="AE438" t="str">
        <f>VLOOKUP('full data'!$A438, Sheet11!$A$2:$AF$799, MATCH('full data'!AE$1, Sheet11!$A$1:$AF$1, 0), FALSE)</f>
        <v>0</v>
      </c>
      <c r="AF438">
        <f>VLOOKUP('full data'!$A438, Sheet11!$A$2:$AF$799, MATCH('full data'!AF$1, Sheet11!$A$1:$AF$1, 0), FALSE)</f>
        <v>0.5</v>
      </c>
      <c r="AG438">
        <f>VLOOKUP('full data'!$A438, Sheet11!$A$2:$AF$799, MATCH('full data'!AG$1, Sheet11!$A$1:$AF$1, 0), FALSE)</f>
        <v>0.5</v>
      </c>
      <c r="AH438" s="3">
        <f>VLOOKUP('full data'!$A438, Sheet11!$A$2:$AF$799, MATCH('full data'!AH$1, Sheet11!$A$1:$AF$1, 0), FALSE)</f>
        <v>5.4018303520419414E-3</v>
      </c>
      <c r="AI438" s="2">
        <f t="shared" si="6"/>
        <v>0.30901321621682482</v>
      </c>
      <c r="AJ438" s="2">
        <f>AH438/SUMIFS($AH$2:$AH$799, $B$2:$B$799, B438)</f>
        <v>2.1478462127304159E-3</v>
      </c>
      <c r="AK438">
        <f>IF(AJ438=_xlfn.MAXIFS($AJ$2:$AJ$799, $B$2:$B$799, B438, $AA$2:$AA$799, AA438), 1, 0)</f>
        <v>0</v>
      </c>
      <c r="AL438" s="2">
        <f>AJ438-AI438</f>
        <v>-0.30686537000409442</v>
      </c>
      <c r="AM438">
        <f>IF(AK438=AE438, 1, 0)</f>
        <v>0</v>
      </c>
    </row>
    <row r="439" spans="1:39" hidden="1" x14ac:dyDescent="0.45">
      <c r="A439" t="s">
        <v>463</v>
      </c>
      <c r="B439">
        <v>2011</v>
      </c>
      <c r="C439" t="s">
        <v>98</v>
      </c>
      <c r="D439" t="str">
        <f>VLOOKUP(C439, ids!$A$2:$B$37,2,FALSE)</f>
        <v>Seattle Seahawks</v>
      </c>
      <c r="E439">
        <f>VLOOKUP('full data'!$A439, Sheet11!$A$2:$AF$799, MATCH('full data'!E$1, Sheet11!$A$1:$AF$1, 0), FALSE)</f>
        <v>16</v>
      </c>
      <c r="F439">
        <f>VLOOKUP('full data'!$A439, Sheet11!$A$2:$AF$799, MATCH('full data'!F$1, Sheet11!$A$1:$AF$1, 0), FALSE)</f>
        <v>-2.1159696345407539</v>
      </c>
      <c r="G439">
        <f>VLOOKUP('full data'!$A439, Sheet11!$A$2:$AF$799, MATCH('full data'!G$1, Sheet11!$A$1:$AF$1, 0), FALSE)</f>
        <v>-3.2329548715476069</v>
      </c>
      <c r="H439">
        <f>VLOOKUP('full data'!$A439, Sheet11!$A$2:$AF$799, MATCH('full data'!H$1, Sheet11!$A$1:$AF$1, 0), FALSE)</f>
        <v>4.1515001298636811</v>
      </c>
      <c r="I439">
        <f>VLOOKUP('full data'!$A439, Sheet11!$A$2:$AF$799, MATCH('full data'!I$1, Sheet11!$A$1:$AF$1, 0), FALSE)</f>
        <v>65.4375</v>
      </c>
      <c r="J439">
        <f>VLOOKUP('full data'!$A439, Sheet11!$A$2:$AF$799, MATCH('full data'!J$1, Sheet11!$A$1:$AF$1, 0), FALSE)</f>
        <v>0.83333333333333337</v>
      </c>
      <c r="K439">
        <f>VLOOKUP('full data'!$A439, Sheet11!$A$2:$AF$799, MATCH('full data'!K$1, Sheet11!$A$1:$AF$1, 0), FALSE)</f>
        <v>-21.1875</v>
      </c>
      <c r="L439">
        <f>VLOOKUP('full data'!$A439, Sheet11!$A$2:$AF$799, MATCH('full data'!L$1, Sheet11!$A$1:$AF$1, 0), FALSE)</f>
        <v>0.875</v>
      </c>
      <c r="M439">
        <f>VLOOKUP('full data'!$A439, Sheet11!$A$2:$AF$799, MATCH('full data'!M$1, Sheet11!$A$1:$AF$1, 0), FALSE)</f>
        <v>0.5625</v>
      </c>
      <c r="N439">
        <f>VLOOKUP('full data'!$A439, Sheet11!$A$2:$AF$799, MATCH('full data'!N$1, Sheet11!$A$1:$AF$1, 0), FALSE)</f>
        <v>1.375</v>
      </c>
      <c r="O439">
        <f>VLOOKUP('full data'!$A439, Sheet11!$A$2:$AF$799, MATCH('full data'!O$1, Sheet11!$A$1:$AF$1, 0), FALSE)</f>
        <v>14.5</v>
      </c>
      <c r="P439">
        <f>VLOOKUP('full data'!$A439, Sheet11!$A$2:$AF$799, MATCH('full data'!P$1, Sheet11!$A$1:$AF$1, 0), FALSE)</f>
        <v>1.4375</v>
      </c>
      <c r="Q439">
        <f>VLOOKUP('full data'!$A439, Sheet11!$A$2:$AF$799, MATCH('full data'!Q$1, Sheet11!$A$1:$AF$1, 0), FALSE)</f>
        <v>1.9375</v>
      </c>
      <c r="R439">
        <f>VLOOKUP('full data'!$A439, Sheet11!$A$2:$AF$799, MATCH('full data'!R$1, Sheet11!$A$1:$AF$1, 0), FALSE)</f>
        <v>7</v>
      </c>
      <c r="S439">
        <f>VLOOKUP('full data'!$A439, Sheet11!$A$2:$AF$799, MATCH('full data'!S$1, Sheet11!$A$1:$AF$1, 0), FALSE)</f>
        <v>9</v>
      </c>
      <c r="T439">
        <f>VLOOKUP('full data'!$A439, Sheet11!$A$2:$AF$799, MATCH('full data'!T$1, Sheet11!$A$1:$AF$1, 0), FALSE)</f>
        <v>0</v>
      </c>
      <c r="U439">
        <f>VLOOKUP('full data'!$A439, Sheet11!$A$2:$AF$799, MATCH('full data'!U$1, Sheet11!$A$1:$AF$1, 0), FALSE)</f>
        <v>0.4375</v>
      </c>
      <c r="V439">
        <f>VLOOKUP('full data'!$A439, Sheet11!$A$2:$AF$799, MATCH('full data'!V$1, Sheet11!$A$1:$AF$1, 0), FALSE)</f>
        <v>0.4375</v>
      </c>
      <c r="W439">
        <f>VLOOKUP('full data'!$A439, Sheet11!$A$2:$AF$799, MATCH('full data'!W$1, Sheet11!$A$1:$AF$1, 0), FALSE)</f>
        <v>0.51171875</v>
      </c>
      <c r="X439" t="str">
        <f>VLOOKUP('full data'!$A439, Sheet11!$A$2:$AF$799, MATCH('full data'!X$1, Sheet11!$A$1:$AF$1, 0), FALSE)</f>
        <v>0</v>
      </c>
      <c r="Y439">
        <f>VLOOKUP('full data'!$A439, Sheet11!$A$2:$AF$799, MATCH('full data'!Y$1, Sheet11!$A$1:$AF$1, 0), FALSE)</f>
        <v>3</v>
      </c>
      <c r="Z439" t="str">
        <f>VLOOKUP('full data'!$A439, Sheet11!$A$2:$AF$799, MATCH('full data'!Z$1, Sheet11!$A$1:$AF$1, 0), FALSE)</f>
        <v>NFC West</v>
      </c>
      <c r="AA439" t="s">
        <v>892</v>
      </c>
      <c r="AB439">
        <f>VLOOKUP('full data'!$A439, Sheet11!$A$2:$AF$799, MATCH('full data'!AB$1, Sheet11!$A$1:$AF$1, 0), FALSE)</f>
        <v>0.1818181818181818</v>
      </c>
      <c r="AC439">
        <f>VLOOKUP('full data'!$A439, Sheet11!$A$2:$AF$799, MATCH('full data'!AC$1, Sheet11!$A$1:$AF$1, 0), FALSE)</f>
        <v>0.18032786885245899</v>
      </c>
      <c r="AD439" t="str">
        <f>VLOOKUP('full data'!$A439, Sheet11!$A$2:$AF$799, MATCH('full data'!AD$1, Sheet11!$A$1:$AF$1, 0), FALSE)</f>
        <v>0</v>
      </c>
      <c r="AE439" t="str">
        <f>VLOOKUP('full data'!$A439, Sheet11!$A$2:$AF$799, MATCH('full data'!AE$1, Sheet11!$A$1:$AF$1, 0), FALSE)</f>
        <v>0</v>
      </c>
      <c r="AF439">
        <f>VLOOKUP('full data'!$A439, Sheet11!$A$2:$AF$799, MATCH('full data'!AF$1, Sheet11!$A$1:$AF$1, 0), FALSE)</f>
        <v>0.5625</v>
      </c>
      <c r="AG439">
        <f>VLOOKUP('full data'!$A439, Sheet11!$A$2:$AF$799, MATCH('full data'!AG$1, Sheet11!$A$1:$AF$1, 0), FALSE)</f>
        <v>0.5</v>
      </c>
      <c r="AH439" s="3">
        <f>VLOOKUP('full data'!$A439, Sheet11!$A$2:$AF$799, MATCH('full data'!AH$1, Sheet11!$A$1:$AF$1, 0), FALSE)</f>
        <v>4.4211451402613611E-3</v>
      </c>
      <c r="AI439" s="2">
        <f t="shared" si="6"/>
        <v>0.72653821188667522</v>
      </c>
      <c r="AJ439" s="2">
        <f>AH439/SUMIFS($AH$2:$AH$799, $B$2:$B$799, B439)</f>
        <v>1.7579115274977666E-3</v>
      </c>
      <c r="AK439">
        <f>IF(AJ439=_xlfn.MAXIFS($AJ$2:$AJ$799, $B$2:$B$799, B439, $AA$2:$AA$799, AA439), 1, 0)</f>
        <v>0</v>
      </c>
      <c r="AL439" s="2">
        <f>AJ439-AI439</f>
        <v>-0.72478030035917751</v>
      </c>
      <c r="AM439">
        <f>IF(AK439=AE439, 1, 0)</f>
        <v>0</v>
      </c>
    </row>
    <row r="440" spans="1:39" hidden="1" x14ac:dyDescent="0.45">
      <c r="A440" t="s">
        <v>451</v>
      </c>
      <c r="B440">
        <v>2011</v>
      </c>
      <c r="C440" t="s">
        <v>74</v>
      </c>
      <c r="D440" t="str">
        <f>VLOOKUP(C440, ids!$A$2:$B$37,2,FALSE)</f>
        <v>Kansas City Chiefs</v>
      </c>
      <c r="E440">
        <f>VLOOKUP('full data'!$A440, Sheet11!$A$2:$AF$799, MATCH('full data'!E$1, Sheet11!$A$1:$AF$1, 0), FALSE)</f>
        <v>16</v>
      </c>
      <c r="F440">
        <f>VLOOKUP('full data'!$A440, Sheet11!$A$2:$AF$799, MATCH('full data'!F$1, Sheet11!$A$1:$AF$1, 0), FALSE)</f>
        <v>-1.9935464377814309</v>
      </c>
      <c r="G440">
        <f>VLOOKUP('full data'!$A440, Sheet11!$A$2:$AF$799, MATCH('full data'!G$1, Sheet11!$A$1:$AF$1, 0), FALSE)</f>
        <v>-4.1193236921425154</v>
      </c>
      <c r="H440">
        <f>VLOOKUP('full data'!$A440, Sheet11!$A$2:$AF$799, MATCH('full data'!H$1, Sheet11!$A$1:$AF$1, 0), FALSE)</f>
        <v>1.1031055686577449</v>
      </c>
      <c r="I440">
        <f>VLOOKUP('full data'!$A440, Sheet11!$A$2:$AF$799, MATCH('full data'!I$1, Sheet11!$A$1:$AF$1, 0), FALSE)</f>
        <v>57.25</v>
      </c>
      <c r="J440">
        <f>VLOOKUP('full data'!$A440, Sheet11!$A$2:$AF$799, MATCH('full data'!J$1, Sheet11!$A$1:$AF$1, 0), FALSE)</f>
        <v>0.8</v>
      </c>
      <c r="K440">
        <f>VLOOKUP('full data'!$A440, Sheet11!$A$2:$AF$799, MATCH('full data'!K$1, Sheet11!$A$1:$AF$1, 0), FALSE)</f>
        <v>-13</v>
      </c>
      <c r="L440">
        <f>VLOOKUP('full data'!$A440, Sheet11!$A$2:$AF$799, MATCH('full data'!L$1, Sheet11!$A$1:$AF$1, 0), FALSE)</f>
        <v>1.125</v>
      </c>
      <c r="M440">
        <f>VLOOKUP('full data'!$A440, Sheet11!$A$2:$AF$799, MATCH('full data'!M$1, Sheet11!$A$1:$AF$1, 0), FALSE)</f>
        <v>0.375</v>
      </c>
      <c r="N440">
        <f>VLOOKUP('full data'!$A440, Sheet11!$A$2:$AF$799, MATCH('full data'!N$1, Sheet11!$A$1:$AF$1, 0), FALSE)</f>
        <v>1.25</v>
      </c>
      <c r="O440">
        <f>VLOOKUP('full data'!$A440, Sheet11!$A$2:$AF$799, MATCH('full data'!O$1, Sheet11!$A$1:$AF$1, 0), FALSE)</f>
        <v>11.625</v>
      </c>
      <c r="P440">
        <f>VLOOKUP('full data'!$A440, Sheet11!$A$2:$AF$799, MATCH('full data'!P$1, Sheet11!$A$1:$AF$1, 0), FALSE)</f>
        <v>1.4375</v>
      </c>
      <c r="Q440">
        <f>VLOOKUP('full data'!$A440, Sheet11!$A$2:$AF$799, MATCH('full data'!Q$1, Sheet11!$A$1:$AF$1, 0), FALSE)</f>
        <v>1.625</v>
      </c>
      <c r="R440">
        <f>VLOOKUP('full data'!$A440, Sheet11!$A$2:$AF$799, MATCH('full data'!R$1, Sheet11!$A$1:$AF$1, 0), FALSE)</f>
        <v>7</v>
      </c>
      <c r="S440">
        <f>VLOOKUP('full data'!$A440, Sheet11!$A$2:$AF$799, MATCH('full data'!S$1, Sheet11!$A$1:$AF$1, 0), FALSE)</f>
        <v>9</v>
      </c>
      <c r="T440">
        <f>VLOOKUP('full data'!$A440, Sheet11!$A$2:$AF$799, MATCH('full data'!T$1, Sheet11!$A$1:$AF$1, 0), FALSE)</f>
        <v>0</v>
      </c>
      <c r="U440">
        <f>VLOOKUP('full data'!$A440, Sheet11!$A$2:$AF$799, MATCH('full data'!U$1, Sheet11!$A$1:$AF$1, 0), FALSE)</f>
        <v>0.4375</v>
      </c>
      <c r="V440">
        <f>VLOOKUP('full data'!$A440, Sheet11!$A$2:$AF$799, MATCH('full data'!V$1, Sheet11!$A$1:$AF$1, 0), FALSE)</f>
        <v>0.4642857142857143</v>
      </c>
      <c r="W440">
        <f>VLOOKUP('full data'!$A440, Sheet11!$A$2:$AF$799, MATCH('full data'!W$1, Sheet11!$A$1:$AF$1, 0), FALSE)</f>
        <v>0.51171875</v>
      </c>
      <c r="X440" t="str">
        <f>VLOOKUP('full data'!$A440, Sheet11!$A$2:$AF$799, MATCH('full data'!X$1, Sheet11!$A$1:$AF$1, 0), FALSE)</f>
        <v>0</v>
      </c>
      <c r="Y440">
        <f>VLOOKUP('full data'!$A440, Sheet11!$A$2:$AF$799, MATCH('full data'!Y$1, Sheet11!$A$1:$AF$1, 0), FALSE)</f>
        <v>4</v>
      </c>
      <c r="Z440" t="str">
        <f>VLOOKUP('full data'!$A440, Sheet11!$A$2:$AF$799, MATCH('full data'!Z$1, Sheet11!$A$1:$AF$1, 0), FALSE)</f>
        <v>AFC West</v>
      </c>
      <c r="AA440" t="s">
        <v>891</v>
      </c>
      <c r="AB440">
        <f>VLOOKUP('full data'!$A440, Sheet11!$A$2:$AF$799, MATCH('full data'!AB$1, Sheet11!$A$1:$AF$1, 0), FALSE)</f>
        <v>0.20833333333333329</v>
      </c>
      <c r="AC440">
        <f>VLOOKUP('full data'!$A440, Sheet11!$A$2:$AF$799, MATCH('full data'!AC$1, Sheet11!$A$1:$AF$1, 0), FALSE)</f>
        <v>0.2142857142857143</v>
      </c>
      <c r="AD440" t="str">
        <f>VLOOKUP('full data'!$A440, Sheet11!$A$2:$AF$799, MATCH('full data'!AD$1, Sheet11!$A$1:$AF$1, 0), FALSE)</f>
        <v>0</v>
      </c>
      <c r="AE440" t="str">
        <f>VLOOKUP('full data'!$A440, Sheet11!$A$2:$AF$799, MATCH('full data'!AE$1, Sheet11!$A$1:$AF$1, 0), FALSE)</f>
        <v>0</v>
      </c>
      <c r="AF440">
        <f>VLOOKUP('full data'!$A440, Sheet11!$A$2:$AF$799, MATCH('full data'!AF$1, Sheet11!$A$1:$AF$1, 0), FALSE)</f>
        <v>0.3125</v>
      </c>
      <c r="AG440">
        <f>VLOOKUP('full data'!$A440, Sheet11!$A$2:$AF$799, MATCH('full data'!AG$1, Sheet11!$A$1:$AF$1, 0), FALSE)</f>
        <v>0.5</v>
      </c>
      <c r="AH440" s="3">
        <f>VLOOKUP('full data'!$A440, Sheet11!$A$2:$AF$799, MATCH('full data'!AH$1, Sheet11!$A$1:$AF$1, 0), FALSE)</f>
        <v>2.3957011262380531E-3</v>
      </c>
      <c r="AI440" s="2">
        <f t="shared" si="6"/>
        <v>0.30901321621682482</v>
      </c>
      <c r="AJ440" s="2">
        <f>AH440/SUMIFS($AH$2:$AH$799, $B$2:$B$799, B440)</f>
        <v>9.5256556675818438E-4</v>
      </c>
      <c r="AK440">
        <f>IF(AJ440=_xlfn.MAXIFS($AJ$2:$AJ$799, $B$2:$B$799, B440, $AA$2:$AA$799, AA440), 1, 0)</f>
        <v>0</v>
      </c>
      <c r="AL440" s="2">
        <f>AJ440-AI440</f>
        <v>-0.30806065065006666</v>
      </c>
      <c r="AM440">
        <f>IF(AK440=AE440, 1, 0)</f>
        <v>0</v>
      </c>
    </row>
    <row r="441" spans="1:39" hidden="1" x14ac:dyDescent="0.45">
      <c r="A441" t="s">
        <v>450</v>
      </c>
      <c r="B441">
        <v>2011</v>
      </c>
      <c r="C441" t="s">
        <v>72</v>
      </c>
      <c r="D441" t="str">
        <f>VLOOKUP(C441, ids!$A$2:$B$37,2,FALSE)</f>
        <v>Jacksonville Jaguars</v>
      </c>
      <c r="E441">
        <f>VLOOKUP('full data'!$A441, Sheet11!$A$2:$AF$799, MATCH('full data'!E$1, Sheet11!$A$1:$AF$1, 0), FALSE)</f>
        <v>16</v>
      </c>
      <c r="F441">
        <f>VLOOKUP('full data'!$A441, Sheet11!$A$2:$AF$799, MATCH('full data'!F$1, Sheet11!$A$1:$AF$1, 0), FALSE)</f>
        <v>-8.1155110079883155</v>
      </c>
      <c r="G441">
        <f>VLOOKUP('full data'!$A441, Sheet11!$A$2:$AF$799, MATCH('full data'!G$1, Sheet11!$A$1:$AF$1, 0), FALSE)</f>
        <v>-3.3827375190893418</v>
      </c>
      <c r="H441">
        <f>VLOOKUP('full data'!$A441, Sheet11!$A$2:$AF$799, MATCH('full data'!H$1, Sheet11!$A$1:$AF$1, 0), FALSE)</f>
        <v>-3.8557224360110021</v>
      </c>
      <c r="I441">
        <f>VLOOKUP('full data'!$A441, Sheet11!$A$2:$AF$799, MATCH('full data'!I$1, Sheet11!$A$1:$AF$1, 0), FALSE)</f>
        <v>42.5</v>
      </c>
      <c r="J441">
        <f>VLOOKUP('full data'!$A441, Sheet11!$A$2:$AF$799, MATCH('full data'!J$1, Sheet11!$A$1:$AF$1, 0), FALSE)</f>
        <v>0.92</v>
      </c>
      <c r="K441">
        <f>VLOOKUP('full data'!$A441, Sheet11!$A$2:$AF$799, MATCH('full data'!K$1, Sheet11!$A$1:$AF$1, 0), FALSE)</f>
        <v>-20.6875</v>
      </c>
      <c r="L441">
        <f>VLOOKUP('full data'!$A441, Sheet11!$A$2:$AF$799, MATCH('full data'!L$1, Sheet11!$A$1:$AF$1, 0), FALSE)</f>
        <v>0.9375</v>
      </c>
      <c r="M441">
        <f>VLOOKUP('full data'!$A441, Sheet11!$A$2:$AF$799, MATCH('full data'!M$1, Sheet11!$A$1:$AF$1, 0), FALSE)</f>
        <v>0.6875</v>
      </c>
      <c r="N441">
        <f>VLOOKUP('full data'!$A441, Sheet11!$A$2:$AF$799, MATCH('full data'!N$1, Sheet11!$A$1:$AF$1, 0), FALSE)</f>
        <v>1.0625</v>
      </c>
      <c r="O441">
        <f>VLOOKUP('full data'!$A441, Sheet11!$A$2:$AF$799, MATCH('full data'!O$1, Sheet11!$A$1:$AF$1, 0), FALSE)</f>
        <v>13.3125</v>
      </c>
      <c r="P441">
        <f>VLOOKUP('full data'!$A441, Sheet11!$A$2:$AF$799, MATCH('full data'!P$1, Sheet11!$A$1:$AF$1, 0), FALSE)</f>
        <v>1.3125</v>
      </c>
      <c r="Q441">
        <f>VLOOKUP('full data'!$A441, Sheet11!$A$2:$AF$799, MATCH('full data'!Q$1, Sheet11!$A$1:$AF$1, 0), FALSE)</f>
        <v>1.75</v>
      </c>
      <c r="R441">
        <f>VLOOKUP('full data'!$A441, Sheet11!$A$2:$AF$799, MATCH('full data'!R$1, Sheet11!$A$1:$AF$1, 0), FALSE)</f>
        <v>5</v>
      </c>
      <c r="S441">
        <f>VLOOKUP('full data'!$A441, Sheet11!$A$2:$AF$799, MATCH('full data'!S$1, Sheet11!$A$1:$AF$1, 0), FALSE)</f>
        <v>11</v>
      </c>
      <c r="T441">
        <f>VLOOKUP('full data'!$A441, Sheet11!$A$2:$AF$799, MATCH('full data'!T$1, Sheet11!$A$1:$AF$1, 0), FALSE)</f>
        <v>0</v>
      </c>
      <c r="U441">
        <f>VLOOKUP('full data'!$A441, Sheet11!$A$2:$AF$799, MATCH('full data'!U$1, Sheet11!$A$1:$AF$1, 0), FALSE)</f>
        <v>0.3125</v>
      </c>
      <c r="V441">
        <f>VLOOKUP('full data'!$A441, Sheet11!$A$2:$AF$799, MATCH('full data'!V$1, Sheet11!$A$1:$AF$1, 0), FALSE)</f>
        <v>0.36249999999999999</v>
      </c>
      <c r="W441">
        <f>VLOOKUP('full data'!$A441, Sheet11!$A$2:$AF$799, MATCH('full data'!W$1, Sheet11!$A$1:$AF$1, 0), FALSE)</f>
        <v>0.5</v>
      </c>
      <c r="X441" t="str">
        <f>VLOOKUP('full data'!$A441, Sheet11!$A$2:$AF$799, MATCH('full data'!X$1, Sheet11!$A$1:$AF$1, 0), FALSE)</f>
        <v>0</v>
      </c>
      <c r="Y441">
        <f>VLOOKUP('full data'!$A441, Sheet11!$A$2:$AF$799, MATCH('full data'!Y$1, Sheet11!$A$1:$AF$1, 0), FALSE)</f>
        <v>3</v>
      </c>
      <c r="Z441" t="str">
        <f>VLOOKUP('full data'!$A441, Sheet11!$A$2:$AF$799, MATCH('full data'!Z$1, Sheet11!$A$1:$AF$1, 0), FALSE)</f>
        <v>AFC South</v>
      </c>
      <c r="AA441" t="s">
        <v>891</v>
      </c>
      <c r="AB441">
        <f>VLOOKUP('full data'!$A441, Sheet11!$A$2:$AF$799, MATCH('full data'!AB$1, Sheet11!$A$1:$AF$1, 0), FALSE)</f>
        <v>0.21739130434782611</v>
      </c>
      <c r="AC441">
        <f>VLOOKUP('full data'!$A441, Sheet11!$A$2:$AF$799, MATCH('full data'!AC$1, Sheet11!$A$1:$AF$1, 0), FALSE)</f>
        <v>0.2142857142857143</v>
      </c>
      <c r="AD441" t="str">
        <f>VLOOKUP('full data'!$A441, Sheet11!$A$2:$AF$799, MATCH('full data'!AD$1, Sheet11!$A$1:$AF$1, 0), FALSE)</f>
        <v>0</v>
      </c>
      <c r="AE441" t="str">
        <f>VLOOKUP('full data'!$A441, Sheet11!$A$2:$AF$799, MATCH('full data'!AE$1, Sheet11!$A$1:$AF$1, 0), FALSE)</f>
        <v>0</v>
      </c>
      <c r="AF441">
        <f>VLOOKUP('full data'!$A441, Sheet11!$A$2:$AF$799, MATCH('full data'!AF$1, Sheet11!$A$1:$AF$1, 0), FALSE)</f>
        <v>0.375</v>
      </c>
      <c r="AG441">
        <f>VLOOKUP('full data'!$A441, Sheet11!$A$2:$AF$799, MATCH('full data'!AG$1, Sheet11!$A$1:$AF$1, 0), FALSE)</f>
        <v>0.5</v>
      </c>
      <c r="AH441" s="3">
        <f>VLOOKUP('full data'!$A441, Sheet11!$A$2:$AF$799, MATCH('full data'!AH$1, Sheet11!$A$1:$AF$1, 0), FALSE)</f>
        <v>9.2738520714552629E-4</v>
      </c>
      <c r="AI441" s="2">
        <f t="shared" si="6"/>
        <v>0.30901321621682482</v>
      </c>
      <c r="AJ441" s="2">
        <f>AH441/SUMIFS($AH$2:$AH$799, $B$2:$B$799, B441)</f>
        <v>3.6874182917587955E-4</v>
      </c>
      <c r="AK441">
        <f>IF(AJ441=_xlfn.MAXIFS($AJ$2:$AJ$799, $B$2:$B$799, B441, $AA$2:$AA$799, AA441), 1, 0)</f>
        <v>0</v>
      </c>
      <c r="AL441" s="2">
        <f>AJ441-AI441</f>
        <v>-0.30864447438764891</v>
      </c>
      <c r="AM441">
        <f>IF(AK441=AE441, 1, 0)</f>
        <v>0</v>
      </c>
    </row>
    <row r="442" spans="1:39" hidden="1" x14ac:dyDescent="0.45">
      <c r="A442" t="s">
        <v>467</v>
      </c>
      <c r="B442">
        <v>2011</v>
      </c>
      <c r="C442" t="s">
        <v>108</v>
      </c>
      <c r="D442" t="str">
        <f>VLOOKUP(C442, ids!$A$2:$B$37,2,FALSE)</f>
        <v>Washigngton Redskins</v>
      </c>
      <c r="E442">
        <f>VLOOKUP('full data'!$A442, Sheet11!$A$2:$AF$799, MATCH('full data'!E$1, Sheet11!$A$1:$AF$1, 0), FALSE)</f>
        <v>16</v>
      </c>
      <c r="F442">
        <f>VLOOKUP('full data'!$A442, Sheet11!$A$2:$AF$799, MATCH('full data'!F$1, Sheet11!$A$1:$AF$1, 0), FALSE)</f>
        <v>-2.0119905943986338</v>
      </c>
      <c r="G442">
        <f>VLOOKUP('full data'!$A442, Sheet11!$A$2:$AF$799, MATCH('full data'!G$1, Sheet11!$A$1:$AF$1, 0), FALSE)</f>
        <v>-1.539198195330489</v>
      </c>
      <c r="H442">
        <f>VLOOKUP('full data'!$A442, Sheet11!$A$2:$AF$799, MATCH('full data'!H$1, Sheet11!$A$1:$AF$1, 0), FALSE)</f>
        <v>2.639805455380253</v>
      </c>
      <c r="I442">
        <f>VLOOKUP('full data'!$A442, Sheet11!$A$2:$AF$799, MATCH('full data'!I$1, Sheet11!$A$1:$AF$1, 0), FALSE)</f>
        <v>56.0625</v>
      </c>
      <c r="J442">
        <f>VLOOKUP('full data'!$A442, Sheet11!$A$2:$AF$799, MATCH('full data'!J$1, Sheet11!$A$1:$AF$1, 0), FALSE)</f>
        <v>0.75609756097560976</v>
      </c>
      <c r="K442">
        <f>VLOOKUP('full data'!$A442, Sheet11!$A$2:$AF$799, MATCH('full data'!K$1, Sheet11!$A$1:$AF$1, 0), FALSE)</f>
        <v>-17.8125</v>
      </c>
      <c r="L442">
        <f>VLOOKUP('full data'!$A442, Sheet11!$A$2:$AF$799, MATCH('full data'!L$1, Sheet11!$A$1:$AF$1, 0), FALSE)</f>
        <v>1.5</v>
      </c>
      <c r="M442">
        <f>VLOOKUP('full data'!$A442, Sheet11!$A$2:$AF$799, MATCH('full data'!M$1, Sheet11!$A$1:$AF$1, 0), FALSE)</f>
        <v>0.5</v>
      </c>
      <c r="N442">
        <f>VLOOKUP('full data'!$A442, Sheet11!$A$2:$AF$799, MATCH('full data'!N$1, Sheet11!$A$1:$AF$1, 0), FALSE)</f>
        <v>0.8125</v>
      </c>
      <c r="O442">
        <f>VLOOKUP('full data'!$A442, Sheet11!$A$2:$AF$799, MATCH('full data'!O$1, Sheet11!$A$1:$AF$1, 0), FALSE)</f>
        <v>15.6875</v>
      </c>
      <c r="P442">
        <f>VLOOKUP('full data'!$A442, Sheet11!$A$2:$AF$799, MATCH('full data'!P$1, Sheet11!$A$1:$AF$1, 0), FALSE)</f>
        <v>1.9375</v>
      </c>
      <c r="Q442">
        <f>VLOOKUP('full data'!$A442, Sheet11!$A$2:$AF$799, MATCH('full data'!Q$1, Sheet11!$A$1:$AF$1, 0), FALSE)</f>
        <v>1.3125</v>
      </c>
      <c r="R442">
        <f>VLOOKUP('full data'!$A442, Sheet11!$A$2:$AF$799, MATCH('full data'!R$1, Sheet11!$A$1:$AF$1, 0), FALSE)</f>
        <v>5</v>
      </c>
      <c r="S442">
        <f>VLOOKUP('full data'!$A442, Sheet11!$A$2:$AF$799, MATCH('full data'!S$1, Sheet11!$A$1:$AF$1, 0), FALSE)</f>
        <v>11</v>
      </c>
      <c r="T442">
        <f>VLOOKUP('full data'!$A442, Sheet11!$A$2:$AF$799, MATCH('full data'!T$1, Sheet11!$A$1:$AF$1, 0), FALSE)</f>
        <v>0</v>
      </c>
      <c r="U442">
        <f>VLOOKUP('full data'!$A442, Sheet11!$A$2:$AF$799, MATCH('full data'!U$1, Sheet11!$A$1:$AF$1, 0), FALSE)</f>
        <v>0.3125</v>
      </c>
      <c r="V442">
        <f>VLOOKUP('full data'!$A442, Sheet11!$A$2:$AF$799, MATCH('full data'!V$1, Sheet11!$A$1:$AF$1, 0), FALSE)</f>
        <v>0.4375</v>
      </c>
      <c r="W442">
        <f>VLOOKUP('full data'!$A442, Sheet11!$A$2:$AF$799, MATCH('full data'!W$1, Sheet11!$A$1:$AF$1, 0), FALSE)</f>
        <v>0.4765625</v>
      </c>
      <c r="X442" t="str">
        <f>VLOOKUP('full data'!$A442, Sheet11!$A$2:$AF$799, MATCH('full data'!X$1, Sheet11!$A$1:$AF$1, 0), FALSE)</f>
        <v>0</v>
      </c>
      <c r="Y442">
        <f>VLOOKUP('full data'!$A442, Sheet11!$A$2:$AF$799, MATCH('full data'!Y$1, Sheet11!$A$1:$AF$1, 0), FALSE)</f>
        <v>4</v>
      </c>
      <c r="Z442" t="str">
        <f>VLOOKUP('full data'!$A442, Sheet11!$A$2:$AF$799, MATCH('full data'!Z$1, Sheet11!$A$1:$AF$1, 0), FALSE)</f>
        <v>NFC East</v>
      </c>
      <c r="AA442" t="s">
        <v>892</v>
      </c>
      <c r="AB442">
        <f>VLOOKUP('full data'!$A442, Sheet11!$A$2:$AF$799, MATCH('full data'!AB$1, Sheet11!$A$1:$AF$1, 0), FALSE)</f>
        <v>0.1875</v>
      </c>
      <c r="AC442">
        <f>VLOOKUP('full data'!$A442, Sheet11!$A$2:$AF$799, MATCH('full data'!AC$1, Sheet11!$A$1:$AF$1, 0), FALSE)</f>
        <v>0.16129032258064521</v>
      </c>
      <c r="AD442" t="str">
        <f>VLOOKUP('full data'!$A442, Sheet11!$A$2:$AF$799, MATCH('full data'!AD$1, Sheet11!$A$1:$AF$1, 0), FALSE)</f>
        <v>0</v>
      </c>
      <c r="AE442" t="str">
        <f>VLOOKUP('full data'!$A442, Sheet11!$A$2:$AF$799, MATCH('full data'!AE$1, Sheet11!$A$1:$AF$1, 0), FALSE)</f>
        <v>0</v>
      </c>
      <c r="AF442">
        <f>VLOOKUP('full data'!$A442, Sheet11!$A$2:$AF$799, MATCH('full data'!AF$1, Sheet11!$A$1:$AF$1, 0), FALSE)</f>
        <v>0.4375</v>
      </c>
      <c r="AG442">
        <f>VLOOKUP('full data'!$A442, Sheet11!$A$2:$AF$799, MATCH('full data'!AG$1, Sheet11!$A$1:$AF$1, 0), FALSE)</f>
        <v>0.5</v>
      </c>
      <c r="AH442" s="3">
        <f>VLOOKUP('full data'!$A442, Sheet11!$A$2:$AF$799, MATCH('full data'!AH$1, Sheet11!$A$1:$AF$1, 0), FALSE)</f>
        <v>7.2002707633417751E-4</v>
      </c>
      <c r="AI442" s="2">
        <f t="shared" si="6"/>
        <v>0.72653821188667522</v>
      </c>
      <c r="AJ442" s="2">
        <f>AH442/SUMIFS($AH$2:$AH$799, $B$2:$B$799, B442)</f>
        <v>2.8629322436664887E-4</v>
      </c>
      <c r="AK442">
        <f>IF(AJ442=_xlfn.MAXIFS($AJ$2:$AJ$799, $B$2:$B$799, B442, $AA$2:$AA$799, AA442), 1, 0)</f>
        <v>0</v>
      </c>
      <c r="AL442" s="2">
        <f>AJ442-AI442</f>
        <v>-0.72625191866230854</v>
      </c>
      <c r="AM442">
        <f>IF(AK442=AE442, 1, 0)</f>
        <v>0</v>
      </c>
    </row>
    <row r="443" spans="1:39" hidden="1" x14ac:dyDescent="0.45">
      <c r="A443" t="s">
        <v>439</v>
      </c>
      <c r="B443">
        <v>2011</v>
      </c>
      <c r="C443" t="s">
        <v>45</v>
      </c>
      <c r="D443" t="str">
        <f>VLOOKUP(C443, ids!$A$2:$B$37,2,FALSE)</f>
        <v>Buffalo Bills</v>
      </c>
      <c r="E443">
        <f>VLOOKUP('full data'!$A443, Sheet11!$A$2:$AF$799, MATCH('full data'!E$1, Sheet11!$A$1:$AF$1, 0), FALSE)</f>
        <v>16</v>
      </c>
      <c r="F443">
        <f>VLOOKUP('full data'!$A443, Sheet11!$A$2:$AF$799, MATCH('full data'!F$1, Sheet11!$A$1:$AF$1, 0), FALSE)</f>
        <v>-0.93587067313541794</v>
      </c>
      <c r="G443">
        <f>VLOOKUP('full data'!$A443, Sheet11!$A$2:$AF$799, MATCH('full data'!G$1, Sheet11!$A$1:$AF$1, 0), FALSE)</f>
        <v>0.2304698953291551</v>
      </c>
      <c r="H443">
        <f>VLOOKUP('full data'!$A443, Sheet11!$A$2:$AF$799, MATCH('full data'!H$1, Sheet11!$A$1:$AF$1, 0), FALSE)</f>
        <v>1.299852406803786</v>
      </c>
      <c r="I443">
        <f>VLOOKUP('full data'!$A443, Sheet11!$A$2:$AF$799, MATCH('full data'!I$1, Sheet11!$A$1:$AF$1, 0), FALSE)</f>
        <v>46.4375</v>
      </c>
      <c r="J443">
        <f>VLOOKUP('full data'!$A443, Sheet11!$A$2:$AF$799, MATCH('full data'!J$1, Sheet11!$A$1:$AF$1, 0), FALSE)</f>
        <v>0.74193548387096775</v>
      </c>
      <c r="K443">
        <f>VLOOKUP('full data'!$A443, Sheet11!$A$2:$AF$799, MATCH('full data'!K$1, Sheet11!$A$1:$AF$1, 0), FALSE)</f>
        <v>-9.625</v>
      </c>
      <c r="L443">
        <f>VLOOKUP('full data'!$A443, Sheet11!$A$2:$AF$799, MATCH('full data'!L$1, Sheet11!$A$1:$AF$1, 0), FALSE)</f>
        <v>1.5625</v>
      </c>
      <c r="M443">
        <f>VLOOKUP('full data'!$A443, Sheet11!$A$2:$AF$799, MATCH('full data'!M$1, Sheet11!$A$1:$AF$1, 0), FALSE)</f>
        <v>0.6875</v>
      </c>
      <c r="N443">
        <f>VLOOKUP('full data'!$A443, Sheet11!$A$2:$AF$799, MATCH('full data'!N$1, Sheet11!$A$1:$AF$1, 0), FALSE)</f>
        <v>1.25</v>
      </c>
      <c r="O443">
        <f>VLOOKUP('full data'!$A443, Sheet11!$A$2:$AF$799, MATCH('full data'!O$1, Sheet11!$A$1:$AF$1, 0), FALSE)</f>
        <v>12.125</v>
      </c>
      <c r="P443">
        <f>VLOOKUP('full data'!$A443, Sheet11!$A$2:$AF$799, MATCH('full data'!P$1, Sheet11!$A$1:$AF$1, 0), FALSE)</f>
        <v>1.8125</v>
      </c>
      <c r="Q443">
        <f>VLOOKUP('full data'!$A443, Sheet11!$A$2:$AF$799, MATCH('full data'!Q$1, Sheet11!$A$1:$AF$1, 0), FALSE)</f>
        <v>1.9375</v>
      </c>
      <c r="R443">
        <f>VLOOKUP('full data'!$A443, Sheet11!$A$2:$AF$799, MATCH('full data'!R$1, Sheet11!$A$1:$AF$1, 0), FALSE)</f>
        <v>6</v>
      </c>
      <c r="S443">
        <f>VLOOKUP('full data'!$A443, Sheet11!$A$2:$AF$799, MATCH('full data'!S$1, Sheet11!$A$1:$AF$1, 0), FALSE)</f>
        <v>10</v>
      </c>
      <c r="T443">
        <f>VLOOKUP('full data'!$A443, Sheet11!$A$2:$AF$799, MATCH('full data'!T$1, Sheet11!$A$1:$AF$1, 0), FALSE)</f>
        <v>0</v>
      </c>
      <c r="U443">
        <f>VLOOKUP('full data'!$A443, Sheet11!$A$2:$AF$799, MATCH('full data'!U$1, Sheet11!$A$1:$AF$1, 0), FALSE)</f>
        <v>0.375</v>
      </c>
      <c r="V443">
        <f>VLOOKUP('full data'!$A443, Sheet11!$A$2:$AF$799, MATCH('full data'!V$1, Sheet11!$A$1:$AF$1, 0), FALSE)</f>
        <v>0.51041666666666663</v>
      </c>
      <c r="W443">
        <f>VLOOKUP('full data'!$A443, Sheet11!$A$2:$AF$799, MATCH('full data'!W$1, Sheet11!$A$1:$AF$1, 0), FALSE)</f>
        <v>0.51953125</v>
      </c>
      <c r="X443" t="str">
        <f>VLOOKUP('full data'!$A443, Sheet11!$A$2:$AF$799, MATCH('full data'!X$1, Sheet11!$A$1:$AF$1, 0), FALSE)</f>
        <v>0</v>
      </c>
      <c r="Y443">
        <f>VLOOKUP('full data'!$A443, Sheet11!$A$2:$AF$799, MATCH('full data'!Y$1, Sheet11!$A$1:$AF$1, 0), FALSE)</f>
        <v>4</v>
      </c>
      <c r="Z443" t="str">
        <f>VLOOKUP('full data'!$A443, Sheet11!$A$2:$AF$799, MATCH('full data'!Z$1, Sheet11!$A$1:$AF$1, 0), FALSE)</f>
        <v>AFC East</v>
      </c>
      <c r="AA443" t="s">
        <v>891</v>
      </c>
      <c r="AB443">
        <f>VLOOKUP('full data'!$A443, Sheet11!$A$2:$AF$799, MATCH('full data'!AB$1, Sheet11!$A$1:$AF$1, 0), FALSE)</f>
        <v>5.7142857142857141E-2</v>
      </c>
      <c r="AC443">
        <f>VLOOKUP('full data'!$A443, Sheet11!$A$2:$AF$799, MATCH('full data'!AC$1, Sheet11!$A$1:$AF$1, 0), FALSE)</f>
        <v>0.2121212121212121</v>
      </c>
      <c r="AD443" t="str">
        <f>VLOOKUP('full data'!$A443, Sheet11!$A$2:$AF$799, MATCH('full data'!AD$1, Sheet11!$A$1:$AF$1, 0), FALSE)</f>
        <v>0</v>
      </c>
      <c r="AE443" t="str">
        <f>VLOOKUP('full data'!$A443, Sheet11!$A$2:$AF$799, MATCH('full data'!AE$1, Sheet11!$A$1:$AF$1, 0), FALSE)</f>
        <v>0</v>
      </c>
      <c r="AF443">
        <f>VLOOKUP('full data'!$A443, Sheet11!$A$2:$AF$799, MATCH('full data'!AF$1, Sheet11!$A$1:$AF$1, 0), FALSE)</f>
        <v>0.25</v>
      </c>
      <c r="AG443">
        <f>VLOOKUP('full data'!$A443, Sheet11!$A$2:$AF$799, MATCH('full data'!AG$1, Sheet11!$A$1:$AF$1, 0), FALSE)</f>
        <v>0.5</v>
      </c>
      <c r="AH443" s="3">
        <f>VLOOKUP('full data'!$A443, Sheet11!$A$2:$AF$799, MATCH('full data'!AH$1, Sheet11!$A$1:$AF$1, 0), FALSE)</f>
        <v>2.8525819554293768E-4</v>
      </c>
      <c r="AI443" s="2">
        <f t="shared" si="6"/>
        <v>0.30901321621682482</v>
      </c>
      <c r="AJ443" s="2">
        <f>AH443/SUMIFS($AH$2:$AH$799, $B$2:$B$799, B443)</f>
        <v>1.1342280209070401E-4</v>
      </c>
      <c r="AK443">
        <f>IF(AJ443=_xlfn.MAXIFS($AJ$2:$AJ$799, $B$2:$B$799, B443, $AA$2:$AA$799, AA443), 1, 0)</f>
        <v>0</v>
      </c>
      <c r="AL443" s="2">
        <f>AJ443-AI443</f>
        <v>-0.30889979341473411</v>
      </c>
      <c r="AM443">
        <f>IF(AK443=AE443, 1, 0)</f>
        <v>0</v>
      </c>
    </row>
    <row r="444" spans="1:39" hidden="1" x14ac:dyDescent="0.45">
      <c r="A444" t="s">
        <v>440</v>
      </c>
      <c r="B444">
        <v>2011</v>
      </c>
      <c r="C444" t="s">
        <v>48</v>
      </c>
      <c r="D444" t="str">
        <f>VLOOKUP(C444, ids!$A$2:$B$37,2,FALSE)</f>
        <v>Carolina Panthers</v>
      </c>
      <c r="E444">
        <f>VLOOKUP('full data'!$A444, Sheet11!$A$2:$AF$799, MATCH('full data'!E$1, Sheet11!$A$1:$AF$1, 0), FALSE)</f>
        <v>16</v>
      </c>
      <c r="F444">
        <f>VLOOKUP('full data'!$A444, Sheet11!$A$2:$AF$799, MATCH('full data'!F$1, Sheet11!$A$1:$AF$1, 0), FALSE)</f>
        <v>3.279037192213047</v>
      </c>
      <c r="G444">
        <f>VLOOKUP('full data'!$A444, Sheet11!$A$2:$AF$799, MATCH('full data'!G$1, Sheet11!$A$1:$AF$1, 0), FALSE)</f>
        <v>4.2202901579100889</v>
      </c>
      <c r="H444">
        <f>VLOOKUP('full data'!$A444, Sheet11!$A$2:$AF$799, MATCH('full data'!H$1, Sheet11!$A$1:$AF$1, 0), FALSE)</f>
        <v>6.0621061291478444</v>
      </c>
      <c r="I444">
        <f>VLOOKUP('full data'!$A444, Sheet11!$A$2:$AF$799, MATCH('full data'!I$1, Sheet11!$A$1:$AF$1, 0), FALSE)</f>
        <v>63.3125</v>
      </c>
      <c r="J444">
        <f>VLOOKUP('full data'!$A444, Sheet11!$A$2:$AF$799, MATCH('full data'!J$1, Sheet11!$A$1:$AF$1, 0), FALSE)</f>
        <v>0.7857142857142857</v>
      </c>
      <c r="K444">
        <f>VLOOKUP('full data'!$A444, Sheet11!$A$2:$AF$799, MATCH('full data'!K$1, Sheet11!$A$1:$AF$1, 0), FALSE)</f>
        <v>-16.25</v>
      </c>
      <c r="L444">
        <f>VLOOKUP('full data'!$A444, Sheet11!$A$2:$AF$799, MATCH('full data'!L$1, Sheet11!$A$1:$AF$1, 0), FALSE)</f>
        <v>1.0625</v>
      </c>
      <c r="M444">
        <f>VLOOKUP('full data'!$A444, Sheet11!$A$2:$AF$799, MATCH('full data'!M$1, Sheet11!$A$1:$AF$1, 0), FALSE)</f>
        <v>0.625</v>
      </c>
      <c r="N444">
        <f>VLOOKUP('full data'!$A444, Sheet11!$A$2:$AF$799, MATCH('full data'!N$1, Sheet11!$A$1:$AF$1, 0), FALSE)</f>
        <v>0.875</v>
      </c>
      <c r="O444">
        <f>VLOOKUP('full data'!$A444, Sheet11!$A$2:$AF$799, MATCH('full data'!O$1, Sheet11!$A$1:$AF$1, 0), FALSE)</f>
        <v>10.625</v>
      </c>
      <c r="P444">
        <f>VLOOKUP('full data'!$A444, Sheet11!$A$2:$AF$799, MATCH('full data'!P$1, Sheet11!$A$1:$AF$1, 0), FALSE)</f>
        <v>1.1875</v>
      </c>
      <c r="Q444">
        <f>VLOOKUP('full data'!$A444, Sheet11!$A$2:$AF$799, MATCH('full data'!Q$1, Sheet11!$A$1:$AF$1, 0), FALSE)</f>
        <v>1.5</v>
      </c>
      <c r="R444">
        <f>VLOOKUP('full data'!$A444, Sheet11!$A$2:$AF$799, MATCH('full data'!R$1, Sheet11!$A$1:$AF$1, 0), FALSE)</f>
        <v>6</v>
      </c>
      <c r="S444">
        <f>VLOOKUP('full data'!$A444, Sheet11!$A$2:$AF$799, MATCH('full data'!S$1, Sheet11!$A$1:$AF$1, 0), FALSE)</f>
        <v>10</v>
      </c>
      <c r="T444">
        <f>VLOOKUP('full data'!$A444, Sheet11!$A$2:$AF$799, MATCH('full data'!T$1, Sheet11!$A$1:$AF$1, 0), FALSE)</f>
        <v>0</v>
      </c>
      <c r="U444">
        <f>VLOOKUP('full data'!$A444, Sheet11!$A$2:$AF$799, MATCH('full data'!U$1, Sheet11!$A$1:$AF$1, 0), FALSE)</f>
        <v>0.375</v>
      </c>
      <c r="V444">
        <f>VLOOKUP('full data'!$A444, Sheet11!$A$2:$AF$799, MATCH('full data'!V$1, Sheet11!$A$1:$AF$1, 0), FALSE)</f>
        <v>0.3125</v>
      </c>
      <c r="W444">
        <f>VLOOKUP('full data'!$A444, Sheet11!$A$2:$AF$799, MATCH('full data'!W$1, Sheet11!$A$1:$AF$1, 0), FALSE)</f>
        <v>0.50390625</v>
      </c>
      <c r="X444" t="str">
        <f>VLOOKUP('full data'!$A444, Sheet11!$A$2:$AF$799, MATCH('full data'!X$1, Sheet11!$A$1:$AF$1, 0), FALSE)</f>
        <v>0</v>
      </c>
      <c r="Y444">
        <f>VLOOKUP('full data'!$A444, Sheet11!$A$2:$AF$799, MATCH('full data'!Y$1, Sheet11!$A$1:$AF$1, 0), FALSE)</f>
        <v>3</v>
      </c>
      <c r="Z444" t="str">
        <f>VLOOKUP('full data'!$A444, Sheet11!$A$2:$AF$799, MATCH('full data'!Z$1, Sheet11!$A$1:$AF$1, 0), FALSE)</f>
        <v>NFC South</v>
      </c>
      <c r="AA444" t="s">
        <v>892</v>
      </c>
      <c r="AB444">
        <f>VLOOKUP('full data'!$A444, Sheet11!$A$2:$AF$799, MATCH('full data'!AB$1, Sheet11!$A$1:$AF$1, 0), FALSE)</f>
        <v>0</v>
      </c>
      <c r="AC444">
        <f>VLOOKUP('full data'!$A444, Sheet11!$A$2:$AF$799, MATCH('full data'!AC$1, Sheet11!$A$1:$AF$1, 0), FALSE)</f>
        <v>0.1621621621621622</v>
      </c>
      <c r="AD444" t="str">
        <f>VLOOKUP('full data'!$A444, Sheet11!$A$2:$AF$799, MATCH('full data'!AD$1, Sheet11!$A$1:$AF$1, 0), FALSE)</f>
        <v>0</v>
      </c>
      <c r="AE444" t="str">
        <f>VLOOKUP('full data'!$A444, Sheet11!$A$2:$AF$799, MATCH('full data'!AE$1, Sheet11!$A$1:$AF$1, 0), FALSE)</f>
        <v>0</v>
      </c>
      <c r="AF444">
        <f>VLOOKUP('full data'!$A444, Sheet11!$A$2:$AF$799, MATCH('full data'!AF$1, Sheet11!$A$1:$AF$1, 0), FALSE)</f>
        <v>0.125</v>
      </c>
      <c r="AG444">
        <f>VLOOKUP('full data'!$A444, Sheet11!$A$2:$AF$799, MATCH('full data'!AG$1, Sheet11!$A$1:$AF$1, 0), FALSE)</f>
        <v>0.5</v>
      </c>
      <c r="AH444" s="3">
        <f>VLOOKUP('full data'!$A444, Sheet11!$A$2:$AF$799, MATCH('full data'!AH$1, Sheet11!$A$1:$AF$1, 0), FALSE)</f>
        <v>2.7769679185682449E-4</v>
      </c>
      <c r="AI444" s="2">
        <f t="shared" si="6"/>
        <v>0.72653821188667522</v>
      </c>
      <c r="AJ444" s="2">
        <f>AH444/SUMIFS($AH$2:$AH$799, $B$2:$B$799, B444)</f>
        <v>1.104162781512758E-4</v>
      </c>
      <c r="AK444">
        <f>IF(AJ444=_xlfn.MAXIFS($AJ$2:$AJ$799, $B$2:$B$799, B444, $AA$2:$AA$799, AA444), 1, 0)</f>
        <v>0</v>
      </c>
      <c r="AL444" s="2">
        <f>AJ444-AI444</f>
        <v>-0.726427795608524</v>
      </c>
      <c r="AM444">
        <f>IF(AK444=AE444, 1, 0)</f>
        <v>0</v>
      </c>
    </row>
    <row r="445" spans="1:39" hidden="1" x14ac:dyDescent="0.45">
      <c r="A445" t="s">
        <v>465</v>
      </c>
      <c r="B445">
        <v>2011</v>
      </c>
      <c r="C445" t="s">
        <v>104</v>
      </c>
      <c r="D445" t="str">
        <f>VLOOKUP(C445, ids!$A$2:$B$37,2,FALSE)</f>
        <v>Tampa Bay Buccaneers</v>
      </c>
      <c r="E445">
        <f>VLOOKUP('full data'!$A445, Sheet11!$A$2:$AF$799, MATCH('full data'!E$1, Sheet11!$A$1:$AF$1, 0), FALSE)</f>
        <v>16</v>
      </c>
      <c r="F445">
        <f>VLOOKUP('full data'!$A445, Sheet11!$A$2:$AF$799, MATCH('full data'!F$1, Sheet11!$A$1:$AF$1, 0), FALSE)</f>
        <v>-2.8568921605076438</v>
      </c>
      <c r="G445">
        <f>VLOOKUP('full data'!$A445, Sheet11!$A$2:$AF$799, MATCH('full data'!G$1, Sheet11!$A$1:$AF$1, 0), FALSE)</f>
        <v>-2.690748644884001</v>
      </c>
      <c r="H445">
        <f>VLOOKUP('full data'!$A445, Sheet11!$A$2:$AF$799, MATCH('full data'!H$1, Sheet11!$A$1:$AF$1, 0), FALSE)</f>
        <v>-0.36015987376977637</v>
      </c>
      <c r="I445">
        <f>VLOOKUP('full data'!$A445, Sheet11!$A$2:$AF$799, MATCH('full data'!I$1, Sheet11!$A$1:$AF$1, 0), FALSE)</f>
        <v>62.9375</v>
      </c>
      <c r="J445">
        <f>VLOOKUP('full data'!$A445, Sheet11!$A$2:$AF$799, MATCH('full data'!J$1, Sheet11!$A$1:$AF$1, 0), FALSE)</f>
        <v>0.9285714285714286</v>
      </c>
      <c r="K445">
        <f>VLOOKUP('full data'!$A445, Sheet11!$A$2:$AF$799, MATCH('full data'!K$1, Sheet11!$A$1:$AF$1, 0), FALSE)</f>
        <v>-11.75</v>
      </c>
      <c r="L445">
        <f>VLOOKUP('full data'!$A445, Sheet11!$A$2:$AF$799, MATCH('full data'!L$1, Sheet11!$A$1:$AF$1, 0), FALSE)</f>
        <v>1.5</v>
      </c>
      <c r="M445">
        <f>VLOOKUP('full data'!$A445, Sheet11!$A$2:$AF$799, MATCH('full data'!M$1, Sheet11!$A$1:$AF$1, 0), FALSE)</f>
        <v>0.625</v>
      </c>
      <c r="N445">
        <f>VLOOKUP('full data'!$A445, Sheet11!$A$2:$AF$799, MATCH('full data'!N$1, Sheet11!$A$1:$AF$1, 0), FALSE)</f>
        <v>0.875</v>
      </c>
      <c r="O445">
        <f>VLOOKUP('full data'!$A445, Sheet11!$A$2:$AF$799, MATCH('full data'!O$1, Sheet11!$A$1:$AF$1, 0), FALSE)</f>
        <v>8.9375</v>
      </c>
      <c r="P445">
        <f>VLOOKUP('full data'!$A445, Sheet11!$A$2:$AF$799, MATCH('full data'!P$1, Sheet11!$A$1:$AF$1, 0), FALSE)</f>
        <v>2</v>
      </c>
      <c r="Q445">
        <f>VLOOKUP('full data'!$A445, Sheet11!$A$2:$AF$799, MATCH('full data'!Q$1, Sheet11!$A$1:$AF$1, 0), FALSE)</f>
        <v>1.5</v>
      </c>
      <c r="R445">
        <f>VLOOKUP('full data'!$A445, Sheet11!$A$2:$AF$799, MATCH('full data'!R$1, Sheet11!$A$1:$AF$1, 0), FALSE)</f>
        <v>4</v>
      </c>
      <c r="S445">
        <f>VLOOKUP('full data'!$A445, Sheet11!$A$2:$AF$799, MATCH('full data'!S$1, Sheet11!$A$1:$AF$1, 0), FALSE)</f>
        <v>12</v>
      </c>
      <c r="T445">
        <f>VLOOKUP('full data'!$A445, Sheet11!$A$2:$AF$799, MATCH('full data'!T$1, Sheet11!$A$1:$AF$1, 0), FALSE)</f>
        <v>0</v>
      </c>
      <c r="U445">
        <f>VLOOKUP('full data'!$A445, Sheet11!$A$2:$AF$799, MATCH('full data'!U$1, Sheet11!$A$1:$AF$1, 0), FALSE)</f>
        <v>0.25</v>
      </c>
      <c r="V445">
        <f>VLOOKUP('full data'!$A445, Sheet11!$A$2:$AF$799, MATCH('full data'!V$1, Sheet11!$A$1:$AF$1, 0), FALSE)</f>
        <v>0.4375</v>
      </c>
      <c r="W445">
        <f>VLOOKUP('full data'!$A445, Sheet11!$A$2:$AF$799, MATCH('full data'!W$1, Sheet11!$A$1:$AF$1, 0), FALSE)</f>
        <v>0.55078125</v>
      </c>
      <c r="X445" t="str">
        <f>VLOOKUP('full data'!$A445, Sheet11!$A$2:$AF$799, MATCH('full data'!X$1, Sheet11!$A$1:$AF$1, 0), FALSE)</f>
        <v>0</v>
      </c>
      <c r="Y445">
        <f>VLOOKUP('full data'!$A445, Sheet11!$A$2:$AF$799, MATCH('full data'!Y$1, Sheet11!$A$1:$AF$1, 0), FALSE)</f>
        <v>4</v>
      </c>
      <c r="Z445" t="str">
        <f>VLOOKUP('full data'!$A445, Sheet11!$A$2:$AF$799, MATCH('full data'!Z$1, Sheet11!$A$1:$AF$1, 0), FALSE)</f>
        <v>NFC South</v>
      </c>
      <c r="AA445" t="s">
        <v>892</v>
      </c>
      <c r="AB445">
        <f>VLOOKUP('full data'!$A445, Sheet11!$A$2:$AF$799, MATCH('full data'!AB$1, Sheet11!$A$1:$AF$1, 0), FALSE)</f>
        <v>0.22222222222222221</v>
      </c>
      <c r="AC445">
        <f>VLOOKUP('full data'!$A445, Sheet11!$A$2:$AF$799, MATCH('full data'!AC$1, Sheet11!$A$1:$AF$1, 0), FALSE)</f>
        <v>0.22222222222222221</v>
      </c>
      <c r="AD445" t="str">
        <f>VLOOKUP('full data'!$A445, Sheet11!$A$2:$AF$799, MATCH('full data'!AD$1, Sheet11!$A$1:$AF$1, 0), FALSE)</f>
        <v>0</v>
      </c>
      <c r="AE445" t="str">
        <f>VLOOKUP('full data'!$A445, Sheet11!$A$2:$AF$799, MATCH('full data'!AE$1, Sheet11!$A$1:$AF$1, 0), FALSE)</f>
        <v>0</v>
      </c>
      <c r="AF445">
        <f>VLOOKUP('full data'!$A445, Sheet11!$A$2:$AF$799, MATCH('full data'!AF$1, Sheet11!$A$1:$AF$1, 0), FALSE)</f>
        <v>0.5</v>
      </c>
      <c r="AG445">
        <f>VLOOKUP('full data'!$A445, Sheet11!$A$2:$AF$799, MATCH('full data'!AG$1, Sheet11!$A$1:$AF$1, 0), FALSE)</f>
        <v>0.5</v>
      </c>
      <c r="AH445" s="3">
        <f>VLOOKUP('full data'!$A445, Sheet11!$A$2:$AF$799, MATCH('full data'!AH$1, Sheet11!$A$1:$AF$1, 0), FALSE)</f>
        <v>1.568577352262997E-4</v>
      </c>
      <c r="AI445" s="2">
        <f t="shared" si="6"/>
        <v>0.72653821188667522</v>
      </c>
      <c r="AJ445" s="2">
        <f>AH445/SUMIFS($AH$2:$AH$799, $B$2:$B$799, B445)</f>
        <v>6.2368913976708752E-5</v>
      </c>
      <c r="AK445">
        <f>IF(AJ445=_xlfn.MAXIFS($AJ$2:$AJ$799, $B$2:$B$799, B445, $AA$2:$AA$799, AA445), 1, 0)</f>
        <v>0</v>
      </c>
      <c r="AL445" s="2">
        <f>AJ445-AI445</f>
        <v>-0.72647584297269852</v>
      </c>
      <c r="AM445">
        <f>IF(AK445=AE445, 1, 0)</f>
        <v>0</v>
      </c>
    </row>
    <row r="446" spans="1:39" hidden="1" x14ac:dyDescent="0.45">
      <c r="A446" t="s">
        <v>443</v>
      </c>
      <c r="B446">
        <v>2011</v>
      </c>
      <c r="C446" t="s">
        <v>55</v>
      </c>
      <c r="D446" t="str">
        <f>VLOOKUP(C446, ids!$A$2:$B$37,2,FALSE)</f>
        <v>Cleveland Browns</v>
      </c>
      <c r="E446">
        <f>VLOOKUP('full data'!$A446, Sheet11!$A$2:$AF$799, MATCH('full data'!E$1, Sheet11!$A$1:$AF$1, 0), FALSE)</f>
        <v>16</v>
      </c>
      <c r="F446">
        <f>VLOOKUP('full data'!$A446, Sheet11!$A$2:$AF$799, MATCH('full data'!F$1, Sheet11!$A$1:$AF$1, 0), FALSE)</f>
        <v>-3.6723243846456022</v>
      </c>
      <c r="G446">
        <f>VLOOKUP('full data'!$A446, Sheet11!$A$2:$AF$799, MATCH('full data'!G$1, Sheet11!$A$1:$AF$1, 0), FALSE)</f>
        <v>-2.7954652615348992</v>
      </c>
      <c r="H446">
        <f>VLOOKUP('full data'!$A446, Sheet11!$A$2:$AF$799, MATCH('full data'!H$1, Sheet11!$A$1:$AF$1, 0), FALSE)</f>
        <v>0.25401001174650778</v>
      </c>
      <c r="I446">
        <f>VLOOKUP('full data'!$A446, Sheet11!$A$2:$AF$799, MATCH('full data'!I$1, Sheet11!$A$1:$AF$1, 0), FALSE)</f>
        <v>52.9375</v>
      </c>
      <c r="J446">
        <f>VLOOKUP('full data'!$A446, Sheet11!$A$2:$AF$799, MATCH('full data'!J$1, Sheet11!$A$1:$AF$1, 0), FALSE)</f>
        <v>0.82758620689655171</v>
      </c>
      <c r="K446">
        <f>VLOOKUP('full data'!$A446, Sheet11!$A$2:$AF$799, MATCH('full data'!K$1, Sheet11!$A$1:$AF$1, 0), FALSE)</f>
        <v>-13.125</v>
      </c>
      <c r="L446">
        <f>VLOOKUP('full data'!$A446, Sheet11!$A$2:$AF$799, MATCH('full data'!L$1, Sheet11!$A$1:$AF$1, 0), FALSE)</f>
        <v>0.8125</v>
      </c>
      <c r="M446">
        <f>VLOOKUP('full data'!$A446, Sheet11!$A$2:$AF$799, MATCH('full data'!M$1, Sheet11!$A$1:$AF$1, 0), FALSE)</f>
        <v>0.6875</v>
      </c>
      <c r="N446">
        <f>VLOOKUP('full data'!$A446, Sheet11!$A$2:$AF$799, MATCH('full data'!N$1, Sheet11!$A$1:$AF$1, 0), FALSE)</f>
        <v>0.5625</v>
      </c>
      <c r="O446">
        <f>VLOOKUP('full data'!$A446, Sheet11!$A$2:$AF$799, MATCH('full data'!O$1, Sheet11!$A$1:$AF$1, 0), FALSE)</f>
        <v>12.25</v>
      </c>
      <c r="P446">
        <f>VLOOKUP('full data'!$A446, Sheet11!$A$2:$AF$799, MATCH('full data'!P$1, Sheet11!$A$1:$AF$1, 0), FALSE)</f>
        <v>1.125</v>
      </c>
      <c r="Q446">
        <f>VLOOKUP('full data'!$A446, Sheet11!$A$2:$AF$799, MATCH('full data'!Q$1, Sheet11!$A$1:$AF$1, 0), FALSE)</f>
        <v>1.25</v>
      </c>
      <c r="R446">
        <f>VLOOKUP('full data'!$A446, Sheet11!$A$2:$AF$799, MATCH('full data'!R$1, Sheet11!$A$1:$AF$1, 0), FALSE)</f>
        <v>4</v>
      </c>
      <c r="S446">
        <f>VLOOKUP('full data'!$A446, Sheet11!$A$2:$AF$799, MATCH('full data'!S$1, Sheet11!$A$1:$AF$1, 0), FALSE)</f>
        <v>12</v>
      </c>
      <c r="T446">
        <f>VLOOKUP('full data'!$A446, Sheet11!$A$2:$AF$799, MATCH('full data'!T$1, Sheet11!$A$1:$AF$1, 0), FALSE)</f>
        <v>0</v>
      </c>
      <c r="U446">
        <f>VLOOKUP('full data'!$A446, Sheet11!$A$2:$AF$799, MATCH('full data'!U$1, Sheet11!$A$1:$AF$1, 0), FALSE)</f>
        <v>0.25</v>
      </c>
      <c r="V446">
        <f>VLOOKUP('full data'!$A446, Sheet11!$A$2:$AF$799, MATCH('full data'!V$1, Sheet11!$A$1:$AF$1, 0), FALSE)</f>
        <v>0.3125</v>
      </c>
      <c r="W446">
        <f>VLOOKUP('full data'!$A446, Sheet11!$A$2:$AF$799, MATCH('full data'!W$1, Sheet11!$A$1:$AF$1, 0), FALSE)</f>
        <v>0.53125</v>
      </c>
      <c r="X446" t="str">
        <f>VLOOKUP('full data'!$A446, Sheet11!$A$2:$AF$799, MATCH('full data'!X$1, Sheet11!$A$1:$AF$1, 0), FALSE)</f>
        <v>0</v>
      </c>
      <c r="Y446">
        <f>VLOOKUP('full data'!$A446, Sheet11!$A$2:$AF$799, MATCH('full data'!Y$1, Sheet11!$A$1:$AF$1, 0), FALSE)</f>
        <v>4</v>
      </c>
      <c r="Z446" t="str">
        <f>VLOOKUP('full data'!$A446, Sheet11!$A$2:$AF$799, MATCH('full data'!Z$1, Sheet11!$A$1:$AF$1, 0), FALSE)</f>
        <v>AFC North</v>
      </c>
      <c r="AA446" t="s">
        <v>891</v>
      </c>
      <c r="AB446">
        <f>VLOOKUP('full data'!$A446, Sheet11!$A$2:$AF$799, MATCH('full data'!AB$1, Sheet11!$A$1:$AF$1, 0), FALSE)</f>
        <v>0.16</v>
      </c>
      <c r="AC446">
        <f>VLOOKUP('full data'!$A446, Sheet11!$A$2:$AF$799, MATCH('full data'!AC$1, Sheet11!$A$1:$AF$1, 0), FALSE)</f>
        <v>0.3125</v>
      </c>
      <c r="AD446" t="str">
        <f>VLOOKUP('full data'!$A446, Sheet11!$A$2:$AF$799, MATCH('full data'!AD$1, Sheet11!$A$1:$AF$1, 0), FALSE)</f>
        <v>0</v>
      </c>
      <c r="AE446" t="str">
        <f>VLOOKUP('full data'!$A446, Sheet11!$A$2:$AF$799, MATCH('full data'!AE$1, Sheet11!$A$1:$AF$1, 0), FALSE)</f>
        <v>0</v>
      </c>
      <c r="AF446">
        <f>VLOOKUP('full data'!$A446, Sheet11!$A$2:$AF$799, MATCH('full data'!AF$1, Sheet11!$A$1:$AF$1, 0), FALSE)</f>
        <v>0.3125</v>
      </c>
      <c r="AG446">
        <f>VLOOKUP('full data'!$A446, Sheet11!$A$2:$AF$799, MATCH('full data'!AG$1, Sheet11!$A$1:$AF$1, 0), FALSE)</f>
        <v>0.5</v>
      </c>
      <c r="AH446" s="3">
        <f>VLOOKUP('full data'!$A446, Sheet11!$A$2:$AF$799, MATCH('full data'!AH$1, Sheet11!$A$1:$AF$1, 0), FALSE)</f>
        <v>1.4121759493420779E-4</v>
      </c>
      <c r="AI446" s="2">
        <f t="shared" si="6"/>
        <v>0.30901321621682482</v>
      </c>
      <c r="AJ446" s="2">
        <f>AH446/SUMIFS($AH$2:$AH$799, $B$2:$B$799, B446)</f>
        <v>5.615016701434928E-5</v>
      </c>
      <c r="AK446">
        <f>IF(AJ446=_xlfn.MAXIFS($AJ$2:$AJ$799, $B$2:$B$799, B446, $AA$2:$AA$799, AA446), 1, 0)</f>
        <v>0</v>
      </c>
      <c r="AL446" s="2">
        <f>AJ446-AI446</f>
        <v>-0.30895706604981049</v>
      </c>
      <c r="AM446">
        <f>IF(AK446=AE446, 1, 0)</f>
        <v>0</v>
      </c>
    </row>
    <row r="447" spans="1:39" hidden="1" x14ac:dyDescent="0.45">
      <c r="A447" t="s">
        <v>456</v>
      </c>
      <c r="B447">
        <v>2011</v>
      </c>
      <c r="C447" t="s">
        <v>79</v>
      </c>
      <c r="D447" t="str">
        <f>VLOOKUP(C447, ids!$A$2:$B$37,2,FALSE)</f>
        <v>Minnesota Vikings</v>
      </c>
      <c r="E447">
        <f>VLOOKUP('full data'!$A447, Sheet11!$A$2:$AF$799, MATCH('full data'!E$1, Sheet11!$A$1:$AF$1, 0), FALSE)</f>
        <v>16</v>
      </c>
      <c r="F447">
        <f>VLOOKUP('full data'!$A447, Sheet11!$A$2:$AF$799, MATCH('full data'!F$1, Sheet11!$A$1:$AF$1, 0), FALSE)</f>
        <v>-4.5670461419839823</v>
      </c>
      <c r="G447">
        <f>VLOOKUP('full data'!$A447, Sheet11!$A$2:$AF$799, MATCH('full data'!G$1, Sheet11!$A$1:$AF$1, 0), FALSE)</f>
        <v>1.9920040160681269</v>
      </c>
      <c r="H447">
        <f>VLOOKUP('full data'!$A447, Sheet11!$A$2:$AF$799, MATCH('full data'!H$1, Sheet11!$A$1:$AF$1, 0), FALSE)</f>
        <v>-0.1953311616365469</v>
      </c>
      <c r="I447">
        <f>VLOOKUP('full data'!$A447, Sheet11!$A$2:$AF$799, MATCH('full data'!I$1, Sheet11!$A$1:$AF$1, 0), FALSE)</f>
        <v>56.75</v>
      </c>
      <c r="J447">
        <f>VLOOKUP('full data'!$A447, Sheet11!$A$2:$AF$799, MATCH('full data'!J$1, Sheet11!$A$1:$AF$1, 0), FALSE)</f>
        <v>0.7857142857142857</v>
      </c>
      <c r="K447">
        <f>VLOOKUP('full data'!$A447, Sheet11!$A$2:$AF$799, MATCH('full data'!K$1, Sheet11!$A$1:$AF$1, 0), FALSE)</f>
        <v>-18.625</v>
      </c>
      <c r="L447">
        <f>VLOOKUP('full data'!$A447, Sheet11!$A$2:$AF$799, MATCH('full data'!L$1, Sheet11!$A$1:$AF$1, 0), FALSE)</f>
        <v>1.0625</v>
      </c>
      <c r="M447">
        <f>VLOOKUP('full data'!$A447, Sheet11!$A$2:$AF$799, MATCH('full data'!M$1, Sheet11!$A$1:$AF$1, 0), FALSE)</f>
        <v>0.9375</v>
      </c>
      <c r="N447">
        <f>VLOOKUP('full data'!$A447, Sheet11!$A$2:$AF$799, MATCH('full data'!N$1, Sheet11!$A$1:$AF$1, 0), FALSE)</f>
        <v>0.5</v>
      </c>
      <c r="O447">
        <f>VLOOKUP('full data'!$A447, Sheet11!$A$2:$AF$799, MATCH('full data'!O$1, Sheet11!$A$1:$AF$1, 0), FALSE)</f>
        <v>20.9375</v>
      </c>
      <c r="P447">
        <f>VLOOKUP('full data'!$A447, Sheet11!$A$2:$AF$799, MATCH('full data'!P$1, Sheet11!$A$1:$AF$1, 0), FALSE)</f>
        <v>1.3125</v>
      </c>
      <c r="Q447">
        <f>VLOOKUP('full data'!$A447, Sheet11!$A$2:$AF$799, MATCH('full data'!Q$1, Sheet11!$A$1:$AF$1, 0), FALSE)</f>
        <v>1.4375</v>
      </c>
      <c r="R447">
        <f>VLOOKUP('full data'!$A447, Sheet11!$A$2:$AF$799, MATCH('full data'!R$1, Sheet11!$A$1:$AF$1, 0), FALSE)</f>
        <v>3</v>
      </c>
      <c r="S447">
        <f>VLOOKUP('full data'!$A447, Sheet11!$A$2:$AF$799, MATCH('full data'!S$1, Sheet11!$A$1:$AF$1, 0), FALSE)</f>
        <v>13</v>
      </c>
      <c r="T447">
        <f>VLOOKUP('full data'!$A447, Sheet11!$A$2:$AF$799, MATCH('full data'!T$1, Sheet11!$A$1:$AF$1, 0), FALSE)</f>
        <v>0</v>
      </c>
      <c r="U447">
        <f>VLOOKUP('full data'!$A447, Sheet11!$A$2:$AF$799, MATCH('full data'!U$1, Sheet11!$A$1:$AF$1, 0), FALSE)</f>
        <v>0.1875</v>
      </c>
      <c r="V447">
        <f>VLOOKUP('full data'!$A447, Sheet11!$A$2:$AF$799, MATCH('full data'!V$1, Sheet11!$A$1:$AF$1, 0), FALSE)</f>
        <v>0.39583333333333331</v>
      </c>
      <c r="W447">
        <f>VLOOKUP('full data'!$A447, Sheet11!$A$2:$AF$799, MATCH('full data'!W$1, Sheet11!$A$1:$AF$1, 0), FALSE)</f>
        <v>0.55859375</v>
      </c>
      <c r="X447" t="str">
        <f>VLOOKUP('full data'!$A447, Sheet11!$A$2:$AF$799, MATCH('full data'!X$1, Sheet11!$A$1:$AF$1, 0), FALSE)</f>
        <v>0</v>
      </c>
      <c r="Y447">
        <f>VLOOKUP('full data'!$A447, Sheet11!$A$2:$AF$799, MATCH('full data'!Y$1, Sheet11!$A$1:$AF$1, 0), FALSE)</f>
        <v>4</v>
      </c>
      <c r="Z447" t="str">
        <f>VLOOKUP('full data'!$A447, Sheet11!$A$2:$AF$799, MATCH('full data'!Z$1, Sheet11!$A$1:$AF$1, 0), FALSE)</f>
        <v>NFC North</v>
      </c>
      <c r="AA447" t="s">
        <v>892</v>
      </c>
      <c r="AB447">
        <f>VLOOKUP('full data'!$A447, Sheet11!$A$2:$AF$799, MATCH('full data'!AB$1, Sheet11!$A$1:$AF$1, 0), FALSE)</f>
        <v>0.10344827586206901</v>
      </c>
      <c r="AC447">
        <f>VLOOKUP('full data'!$A447, Sheet11!$A$2:$AF$799, MATCH('full data'!AC$1, Sheet11!$A$1:$AF$1, 0), FALSE)</f>
        <v>0.22727272727272729</v>
      </c>
      <c r="AD447" t="str">
        <f>VLOOKUP('full data'!$A447, Sheet11!$A$2:$AF$799, MATCH('full data'!AD$1, Sheet11!$A$1:$AF$1, 0), FALSE)</f>
        <v>0</v>
      </c>
      <c r="AE447" t="str">
        <f>VLOOKUP('full data'!$A447, Sheet11!$A$2:$AF$799, MATCH('full data'!AE$1, Sheet11!$A$1:$AF$1, 0), FALSE)</f>
        <v>0</v>
      </c>
      <c r="AF447">
        <f>VLOOKUP('full data'!$A447, Sheet11!$A$2:$AF$799, MATCH('full data'!AF$1, Sheet11!$A$1:$AF$1, 0), FALSE)</f>
        <v>0.25</v>
      </c>
      <c r="AG447">
        <f>VLOOKUP('full data'!$A447, Sheet11!$A$2:$AF$799, MATCH('full data'!AG$1, Sheet11!$A$1:$AF$1, 0), FALSE)</f>
        <v>0.5</v>
      </c>
      <c r="AH447" s="3">
        <f>VLOOKUP('full data'!$A447, Sheet11!$A$2:$AF$799, MATCH('full data'!AH$1, Sheet11!$A$1:$AF$1, 0), FALSE)</f>
        <v>1.121962578345798E-4</v>
      </c>
      <c r="AI447" s="2">
        <f t="shared" si="6"/>
        <v>0.72653821188667522</v>
      </c>
      <c r="AJ447" s="2">
        <f>AH447/SUMIFS($AH$2:$AH$799, $B$2:$B$799, B447)</f>
        <v>4.4610861831570608E-5</v>
      </c>
      <c r="AK447">
        <f>IF(AJ447=_xlfn.MAXIFS($AJ$2:$AJ$799, $B$2:$B$799, B447, $AA$2:$AA$799, AA447), 1, 0)</f>
        <v>0</v>
      </c>
      <c r="AL447" s="2">
        <f>AJ447-AI447</f>
        <v>-0.72649360102484362</v>
      </c>
      <c r="AM447">
        <f>IF(AK447=AE447, 1, 0)</f>
        <v>0</v>
      </c>
    </row>
    <row r="448" spans="1:39" hidden="1" x14ac:dyDescent="0.45">
      <c r="A448" t="s">
        <v>452</v>
      </c>
      <c r="B448">
        <v>2011</v>
      </c>
      <c r="C448" t="s">
        <v>192</v>
      </c>
      <c r="D448" t="str">
        <f>VLOOKUP(C448, ids!$A$2:$B$37,2,FALSE)</f>
        <v>Los Angeles Rams</v>
      </c>
      <c r="E448">
        <f>VLOOKUP('full data'!$A448, Sheet11!$A$2:$AF$799, MATCH('full data'!E$1, Sheet11!$A$1:$AF$1, 0), FALSE)</f>
        <v>16</v>
      </c>
      <c r="F448">
        <f>VLOOKUP('full data'!$A448, Sheet11!$A$2:$AF$799, MATCH('full data'!F$1, Sheet11!$A$1:$AF$1, 0), FALSE)</f>
        <v>-7.9790293141985282</v>
      </c>
      <c r="G448">
        <f>VLOOKUP('full data'!$A448, Sheet11!$A$2:$AF$799, MATCH('full data'!G$1, Sheet11!$A$1:$AF$1, 0), FALSE)</f>
        <v>-3.651202467515112</v>
      </c>
      <c r="H448">
        <f>VLOOKUP('full data'!$A448, Sheet11!$A$2:$AF$799, MATCH('full data'!H$1, Sheet11!$A$1:$AF$1, 0), FALSE)</f>
        <v>-1.29467494532608</v>
      </c>
      <c r="I448">
        <f>VLOOKUP('full data'!$A448, Sheet11!$A$2:$AF$799, MATCH('full data'!I$1, Sheet11!$A$1:$AF$1, 0), FALSE)</f>
        <v>55.5625</v>
      </c>
      <c r="J448">
        <f>VLOOKUP('full data'!$A448, Sheet11!$A$2:$AF$799, MATCH('full data'!J$1, Sheet11!$A$1:$AF$1, 0), FALSE)</f>
        <v>0.75</v>
      </c>
      <c r="K448">
        <f>VLOOKUP('full data'!$A448, Sheet11!$A$2:$AF$799, MATCH('full data'!K$1, Sheet11!$A$1:$AF$1, 0), FALSE)</f>
        <v>-24.25</v>
      </c>
      <c r="L448">
        <f>VLOOKUP('full data'!$A448, Sheet11!$A$2:$AF$799, MATCH('full data'!L$1, Sheet11!$A$1:$AF$1, 0), FALSE)</f>
        <v>0.625</v>
      </c>
      <c r="M448">
        <f>VLOOKUP('full data'!$A448, Sheet11!$A$2:$AF$799, MATCH('full data'!M$1, Sheet11!$A$1:$AF$1, 0), FALSE)</f>
        <v>0.375</v>
      </c>
      <c r="N448">
        <f>VLOOKUP('full data'!$A448, Sheet11!$A$2:$AF$799, MATCH('full data'!N$1, Sheet11!$A$1:$AF$1, 0), FALSE)</f>
        <v>0.75</v>
      </c>
      <c r="O448">
        <f>VLOOKUP('full data'!$A448, Sheet11!$A$2:$AF$799, MATCH('full data'!O$1, Sheet11!$A$1:$AF$1, 0), FALSE)</f>
        <v>16.3125</v>
      </c>
      <c r="P448">
        <f>VLOOKUP('full data'!$A448, Sheet11!$A$2:$AF$799, MATCH('full data'!P$1, Sheet11!$A$1:$AF$1, 0), FALSE)</f>
        <v>1.1875</v>
      </c>
      <c r="Q448">
        <f>VLOOKUP('full data'!$A448, Sheet11!$A$2:$AF$799, MATCH('full data'!Q$1, Sheet11!$A$1:$AF$1, 0), FALSE)</f>
        <v>1.125</v>
      </c>
      <c r="R448">
        <f>VLOOKUP('full data'!$A448, Sheet11!$A$2:$AF$799, MATCH('full data'!R$1, Sheet11!$A$1:$AF$1, 0), FALSE)</f>
        <v>2</v>
      </c>
      <c r="S448">
        <f>VLOOKUP('full data'!$A448, Sheet11!$A$2:$AF$799, MATCH('full data'!S$1, Sheet11!$A$1:$AF$1, 0), FALSE)</f>
        <v>14</v>
      </c>
      <c r="T448">
        <f>VLOOKUP('full data'!$A448, Sheet11!$A$2:$AF$799, MATCH('full data'!T$1, Sheet11!$A$1:$AF$1, 0), FALSE)</f>
        <v>0</v>
      </c>
      <c r="U448">
        <f>VLOOKUP('full data'!$A448, Sheet11!$A$2:$AF$799, MATCH('full data'!U$1, Sheet11!$A$1:$AF$1, 0), FALSE)</f>
        <v>0.125</v>
      </c>
      <c r="V448">
        <f>VLOOKUP('full data'!$A448, Sheet11!$A$2:$AF$799, MATCH('full data'!V$1, Sheet11!$A$1:$AF$1, 0), FALSE)</f>
        <v>0.53125</v>
      </c>
      <c r="W448">
        <f>VLOOKUP('full data'!$A448, Sheet11!$A$2:$AF$799, MATCH('full data'!W$1, Sheet11!$A$1:$AF$1, 0), FALSE)</f>
        <v>0.58984380000000003</v>
      </c>
      <c r="X448" t="str">
        <f>VLOOKUP('full data'!$A448, Sheet11!$A$2:$AF$799, MATCH('full data'!X$1, Sheet11!$A$1:$AF$1, 0), FALSE)</f>
        <v>0</v>
      </c>
      <c r="Y448">
        <f>VLOOKUP('full data'!$A448, Sheet11!$A$2:$AF$799, MATCH('full data'!Y$1, Sheet11!$A$1:$AF$1, 0), FALSE)</f>
        <v>4</v>
      </c>
      <c r="Z448" t="str">
        <f>VLOOKUP('full data'!$A448, Sheet11!$A$2:$AF$799, MATCH('full data'!Z$1, Sheet11!$A$1:$AF$1, 0), FALSE)</f>
        <v>NFC West</v>
      </c>
      <c r="AA448" t="s">
        <v>892</v>
      </c>
      <c r="AB448">
        <f>VLOOKUP('full data'!$A448, Sheet11!$A$2:$AF$799, MATCH('full data'!AB$1, Sheet11!$A$1:$AF$1, 0), FALSE)</f>
        <v>0.17241379310344829</v>
      </c>
      <c r="AC448">
        <f>VLOOKUP('full data'!$A448, Sheet11!$A$2:$AF$799, MATCH('full data'!AC$1, Sheet11!$A$1:$AF$1, 0), FALSE)</f>
        <v>0.2142857142857143</v>
      </c>
      <c r="AD448" t="str">
        <f>VLOOKUP('full data'!$A448, Sheet11!$A$2:$AF$799, MATCH('full data'!AD$1, Sheet11!$A$1:$AF$1, 0), FALSE)</f>
        <v>0</v>
      </c>
      <c r="AE448" t="str">
        <f>VLOOKUP('full data'!$A448, Sheet11!$A$2:$AF$799, MATCH('full data'!AE$1, Sheet11!$A$1:$AF$1, 0), FALSE)</f>
        <v>0</v>
      </c>
      <c r="AF448">
        <f>VLOOKUP('full data'!$A448, Sheet11!$A$2:$AF$799, MATCH('full data'!AF$1, Sheet11!$A$1:$AF$1, 0), FALSE)</f>
        <v>0.5625</v>
      </c>
      <c r="AG448">
        <f>VLOOKUP('full data'!$A448, Sheet11!$A$2:$AF$799, MATCH('full data'!AG$1, Sheet11!$A$1:$AF$1, 0), FALSE)</f>
        <v>0.5</v>
      </c>
      <c r="AH448" s="3">
        <f>VLOOKUP('full data'!$A448, Sheet11!$A$2:$AF$799, MATCH('full data'!AH$1, Sheet11!$A$1:$AF$1, 0), FALSE)</f>
        <v>8.5065853755678011E-5</v>
      </c>
      <c r="AI448" s="2">
        <f t="shared" si="6"/>
        <v>0.72653821188667522</v>
      </c>
      <c r="AJ448" s="2">
        <f>AH448/SUMIFS($AH$2:$AH$799, $B$2:$B$799, B448)</f>
        <v>3.3823419084745413E-5</v>
      </c>
      <c r="AK448">
        <f>IF(AJ448=_xlfn.MAXIFS($AJ$2:$AJ$799, $B$2:$B$799, B448, $AA$2:$AA$799, AA448), 1, 0)</f>
        <v>0</v>
      </c>
      <c r="AL448" s="2">
        <f>AJ448-AI448</f>
        <v>-0.72650438846759047</v>
      </c>
      <c r="AM448">
        <f>IF(AK448=AE448, 1, 0)</f>
        <v>0</v>
      </c>
    </row>
    <row r="449" spans="1:39" hidden="1" x14ac:dyDescent="0.45">
      <c r="A449" t="s">
        <v>449</v>
      </c>
      <c r="B449">
        <v>2011</v>
      </c>
      <c r="C449" t="s">
        <v>68</v>
      </c>
      <c r="D449" t="str">
        <f>VLOOKUP(C449, ids!$A$2:$B$37,2,FALSE)</f>
        <v>Indiannapolis Colts</v>
      </c>
      <c r="E449">
        <f>VLOOKUP('full data'!$A449, Sheet11!$A$2:$AF$799, MATCH('full data'!E$1, Sheet11!$A$1:$AF$1, 0), FALSE)</f>
        <v>16</v>
      </c>
      <c r="F449">
        <f>VLOOKUP('full data'!$A449, Sheet11!$A$2:$AF$799, MATCH('full data'!F$1, Sheet11!$A$1:$AF$1, 0), FALSE)</f>
        <v>-4.1555209775503643</v>
      </c>
      <c r="G449">
        <f>VLOOKUP('full data'!$A449, Sheet11!$A$2:$AF$799, MATCH('full data'!G$1, Sheet11!$A$1:$AF$1, 0), FALSE)</f>
        <v>-3.0436972040493799</v>
      </c>
      <c r="H449">
        <f>VLOOKUP('full data'!$A449, Sheet11!$A$2:$AF$799, MATCH('full data'!H$1, Sheet11!$A$1:$AF$1, 0), FALSE)</f>
        <v>-6.0991821193291239E-2</v>
      </c>
      <c r="I449">
        <f>VLOOKUP('full data'!$A449, Sheet11!$A$2:$AF$799, MATCH('full data'!I$1, Sheet11!$A$1:$AF$1, 0), FALSE)</f>
        <v>34.3125</v>
      </c>
      <c r="J449">
        <f>VLOOKUP('full data'!$A449, Sheet11!$A$2:$AF$799, MATCH('full data'!J$1, Sheet11!$A$1:$AF$1, 0), FALSE)</f>
        <v>0.85185185185185186</v>
      </c>
      <c r="K449">
        <f>VLOOKUP('full data'!$A449, Sheet11!$A$2:$AF$799, MATCH('full data'!K$1, Sheet11!$A$1:$AF$1, 0), FALSE)</f>
        <v>-14.25</v>
      </c>
      <c r="L449">
        <f>VLOOKUP('full data'!$A449, Sheet11!$A$2:$AF$799, MATCH('full data'!L$1, Sheet11!$A$1:$AF$1, 0), FALSE)</f>
        <v>0.875</v>
      </c>
      <c r="M449">
        <f>VLOOKUP('full data'!$A449, Sheet11!$A$2:$AF$799, MATCH('full data'!M$1, Sheet11!$A$1:$AF$1, 0), FALSE)</f>
        <v>0.5625</v>
      </c>
      <c r="N449">
        <f>VLOOKUP('full data'!$A449, Sheet11!$A$2:$AF$799, MATCH('full data'!N$1, Sheet11!$A$1:$AF$1, 0), FALSE)</f>
        <v>0.5</v>
      </c>
      <c r="O449">
        <f>VLOOKUP('full data'!$A449, Sheet11!$A$2:$AF$799, MATCH('full data'!O$1, Sheet11!$A$1:$AF$1, 0), FALSE)</f>
        <v>12</v>
      </c>
      <c r="P449">
        <f>VLOOKUP('full data'!$A449, Sheet11!$A$2:$AF$799, MATCH('full data'!P$1, Sheet11!$A$1:$AF$1, 0), FALSE)</f>
        <v>1.625</v>
      </c>
      <c r="Q449">
        <f>VLOOKUP('full data'!$A449, Sheet11!$A$2:$AF$799, MATCH('full data'!Q$1, Sheet11!$A$1:$AF$1, 0), FALSE)</f>
        <v>1.0625</v>
      </c>
      <c r="R449">
        <f>VLOOKUP('full data'!$A449, Sheet11!$A$2:$AF$799, MATCH('full data'!R$1, Sheet11!$A$1:$AF$1, 0), FALSE)</f>
        <v>2</v>
      </c>
      <c r="S449">
        <f>VLOOKUP('full data'!$A449, Sheet11!$A$2:$AF$799, MATCH('full data'!S$1, Sheet11!$A$1:$AF$1, 0), FALSE)</f>
        <v>14</v>
      </c>
      <c r="T449">
        <f>VLOOKUP('full data'!$A449, Sheet11!$A$2:$AF$799, MATCH('full data'!T$1, Sheet11!$A$1:$AF$1, 0), FALSE)</f>
        <v>0</v>
      </c>
      <c r="U449">
        <f>VLOOKUP('full data'!$A449, Sheet11!$A$2:$AF$799, MATCH('full data'!U$1, Sheet11!$A$1:$AF$1, 0), FALSE)</f>
        <v>0.125</v>
      </c>
      <c r="V449">
        <f>VLOOKUP('full data'!$A449, Sheet11!$A$2:$AF$799, MATCH('full data'!V$1, Sheet11!$A$1:$AF$1, 0), FALSE)</f>
        <v>0.59375</v>
      </c>
      <c r="W449">
        <f>VLOOKUP('full data'!$A449, Sheet11!$A$2:$AF$799, MATCH('full data'!W$1, Sheet11!$A$1:$AF$1, 0), FALSE)</f>
        <v>0.5390625</v>
      </c>
      <c r="X449" t="str">
        <f>VLOOKUP('full data'!$A449, Sheet11!$A$2:$AF$799, MATCH('full data'!X$1, Sheet11!$A$1:$AF$1, 0), FALSE)</f>
        <v>0</v>
      </c>
      <c r="Y449">
        <f>VLOOKUP('full data'!$A449, Sheet11!$A$2:$AF$799, MATCH('full data'!Y$1, Sheet11!$A$1:$AF$1, 0), FALSE)</f>
        <v>4</v>
      </c>
      <c r="Z449" t="str">
        <f>VLOOKUP('full data'!$A449, Sheet11!$A$2:$AF$799, MATCH('full data'!Z$1, Sheet11!$A$1:$AF$1, 0), FALSE)</f>
        <v>AFC South</v>
      </c>
      <c r="AA449" t="s">
        <v>891</v>
      </c>
      <c r="AB449">
        <f>VLOOKUP('full data'!$A449, Sheet11!$A$2:$AF$799, MATCH('full data'!AB$1, Sheet11!$A$1:$AF$1, 0), FALSE)</f>
        <v>0.2142857142857143</v>
      </c>
      <c r="AC449">
        <f>VLOOKUP('full data'!$A449, Sheet11!$A$2:$AF$799, MATCH('full data'!AC$1, Sheet11!$A$1:$AF$1, 0), FALSE)</f>
        <v>0.21739130434782611</v>
      </c>
      <c r="AD449" t="str">
        <f>VLOOKUP('full data'!$A449, Sheet11!$A$2:$AF$799, MATCH('full data'!AD$1, Sheet11!$A$1:$AF$1, 0), FALSE)</f>
        <v>0</v>
      </c>
      <c r="AE449" t="str">
        <f>VLOOKUP('full data'!$A449, Sheet11!$A$2:$AF$799, MATCH('full data'!AE$1, Sheet11!$A$1:$AF$1, 0), FALSE)</f>
        <v>0</v>
      </c>
      <c r="AF449">
        <f>VLOOKUP('full data'!$A449, Sheet11!$A$2:$AF$799, MATCH('full data'!AF$1, Sheet11!$A$1:$AF$1, 0), FALSE)</f>
        <v>0.75</v>
      </c>
      <c r="AG449">
        <f>VLOOKUP('full data'!$A449, Sheet11!$A$2:$AF$799, MATCH('full data'!AG$1, Sheet11!$A$1:$AF$1, 0), FALSE)</f>
        <v>0.5</v>
      </c>
      <c r="AH449" s="3">
        <f>VLOOKUP('full data'!$A449, Sheet11!$A$2:$AF$799, MATCH('full data'!AH$1, Sheet11!$A$1:$AF$1, 0), FALSE)</f>
        <v>4.0567156607057583E-5</v>
      </c>
      <c r="AI449" s="2">
        <f t="shared" si="6"/>
        <v>0.30901321621682482</v>
      </c>
      <c r="AJ449" s="2">
        <f>AH449/SUMIFS($AH$2:$AH$799, $B$2:$B$799, B449)</f>
        <v>1.6130090728742268E-5</v>
      </c>
      <c r="AK449">
        <f>IF(AJ449=_xlfn.MAXIFS($AJ$2:$AJ$799, $B$2:$B$799, B449, $AA$2:$AA$799, AA449), 1, 0)</f>
        <v>0</v>
      </c>
      <c r="AL449" s="2">
        <f>AJ449-AI449</f>
        <v>-0.30899708612609605</v>
      </c>
      <c r="AM449">
        <f>IF(AK449=AE449, 1, 0)</f>
        <v>0</v>
      </c>
    </row>
    <row r="450" spans="1:39" x14ac:dyDescent="0.45">
      <c r="A450" t="s">
        <v>425</v>
      </c>
      <c r="B450">
        <v>2010</v>
      </c>
      <c r="C450" t="s">
        <v>81</v>
      </c>
      <c r="D450" t="str">
        <f>VLOOKUP(C450, ids!$A$2:$B$37,2,FALSE)</f>
        <v>New England Patriots</v>
      </c>
      <c r="E450">
        <f>VLOOKUP('full data'!$A450, Sheet11!$A$2:$AF$799, MATCH('full data'!E$1, Sheet11!$A$1:$AF$1, 0), FALSE)</f>
        <v>16</v>
      </c>
      <c r="F450">
        <f>VLOOKUP('full data'!$A450, Sheet11!$A$2:$AF$799, MATCH('full data'!F$1, Sheet11!$A$1:$AF$1, 0), FALSE)</f>
        <v>9.6349708910457874</v>
      </c>
      <c r="G450">
        <f>VLOOKUP('full data'!$A450, Sheet11!$A$2:$AF$799, MATCH('full data'!G$1, Sheet11!$A$1:$AF$1, 0), FALSE)</f>
        <v>2.2329457906702541</v>
      </c>
      <c r="H450">
        <f>VLOOKUP('full data'!$A450, Sheet11!$A$2:$AF$799, MATCH('full data'!H$1, Sheet11!$A$1:$AF$1, 0), FALSE)</f>
        <v>11.852711213359891</v>
      </c>
      <c r="I450">
        <f>VLOOKUP('full data'!$A450, Sheet11!$A$2:$AF$799, MATCH('full data'!I$1, Sheet11!$A$1:$AF$1, 0), FALSE)</f>
        <v>47.875</v>
      </c>
      <c r="J450">
        <f>VLOOKUP('full data'!$A450, Sheet11!$A$2:$AF$799, MATCH('full data'!J$1, Sheet11!$A$1:$AF$1, 0), FALSE)</f>
        <v>0.88</v>
      </c>
      <c r="K450">
        <f>VLOOKUP('full data'!$A450, Sheet11!$A$2:$AF$799, MATCH('full data'!K$1, Sheet11!$A$1:$AF$1, 0), FALSE)</f>
        <v>-10.9375</v>
      </c>
      <c r="L450">
        <f>VLOOKUP('full data'!$A450, Sheet11!$A$2:$AF$799, MATCH('full data'!L$1, Sheet11!$A$1:$AF$1, 0), FALSE)</f>
        <v>0.3125</v>
      </c>
      <c r="M450">
        <f>VLOOKUP('full data'!$A450, Sheet11!$A$2:$AF$799, MATCH('full data'!M$1, Sheet11!$A$1:$AF$1, 0), FALSE)</f>
        <v>0.8125</v>
      </c>
      <c r="N450">
        <f>VLOOKUP('full data'!$A450, Sheet11!$A$2:$AF$799, MATCH('full data'!N$1, Sheet11!$A$1:$AF$1, 0), FALSE)</f>
        <v>1.5625</v>
      </c>
      <c r="O450">
        <f>VLOOKUP('full data'!$A450, Sheet11!$A$2:$AF$799, MATCH('full data'!O$1, Sheet11!$A$1:$AF$1, 0), FALSE)</f>
        <v>13.25</v>
      </c>
      <c r="P450">
        <f>VLOOKUP('full data'!$A450, Sheet11!$A$2:$AF$799, MATCH('full data'!P$1, Sheet11!$A$1:$AF$1, 0), FALSE)</f>
        <v>0.4375</v>
      </c>
      <c r="Q450">
        <f>VLOOKUP('full data'!$A450, Sheet11!$A$2:$AF$799, MATCH('full data'!Q$1, Sheet11!$A$1:$AF$1, 0), FALSE)</f>
        <v>2.375</v>
      </c>
      <c r="R450">
        <f>VLOOKUP('full data'!$A450, Sheet11!$A$2:$AF$799, MATCH('full data'!R$1, Sheet11!$A$1:$AF$1, 0), FALSE)</f>
        <v>14</v>
      </c>
      <c r="S450">
        <f>VLOOKUP('full data'!$A450, Sheet11!$A$2:$AF$799, MATCH('full data'!S$1, Sheet11!$A$1:$AF$1, 0), FALSE)</f>
        <v>2</v>
      </c>
      <c r="T450">
        <f>VLOOKUP('full data'!$A450, Sheet11!$A$2:$AF$799, MATCH('full data'!T$1, Sheet11!$A$1:$AF$1, 0), FALSE)</f>
        <v>0</v>
      </c>
      <c r="U450">
        <f>VLOOKUP('full data'!$A450, Sheet11!$A$2:$AF$799, MATCH('full data'!U$1, Sheet11!$A$1:$AF$1, 0), FALSE)</f>
        <v>0.875</v>
      </c>
      <c r="V450">
        <f>VLOOKUP('full data'!$A450, Sheet11!$A$2:$AF$799, MATCH('full data'!V$1, Sheet11!$A$1:$AF$1, 0), FALSE)</f>
        <v>0.5044642857142857</v>
      </c>
      <c r="W450">
        <f>VLOOKUP('full data'!$A450, Sheet11!$A$2:$AF$799, MATCH('full data'!W$1, Sheet11!$A$1:$AF$1, 0), FALSE)</f>
        <v>0.50390625</v>
      </c>
      <c r="X450" t="str">
        <f>VLOOKUP('full data'!$A450, Sheet11!$A$2:$AF$799, MATCH('full data'!X$1, Sheet11!$A$1:$AF$1, 0), FALSE)</f>
        <v>1</v>
      </c>
      <c r="Y450">
        <f>VLOOKUP('full data'!$A450, Sheet11!$A$2:$AF$799, MATCH('full data'!Y$1, Sheet11!$A$1:$AF$1, 0), FALSE)</f>
        <v>1</v>
      </c>
      <c r="Z450" t="str">
        <f>VLOOKUP('full data'!$A450, Sheet11!$A$2:$AF$799, MATCH('full data'!Z$1, Sheet11!$A$1:$AF$1, 0), FALSE)</f>
        <v>AFC East</v>
      </c>
      <c r="AA450" t="s">
        <v>891</v>
      </c>
      <c r="AB450">
        <f>VLOOKUP('full data'!$A450, Sheet11!$A$2:$AF$799, MATCH('full data'!AB$1, Sheet11!$A$1:$AF$1, 0), FALSE)</f>
        <v>0.2461538461538462</v>
      </c>
      <c r="AC450">
        <f>VLOOKUP('full data'!$A450, Sheet11!$A$2:$AF$799, MATCH('full data'!AC$1, Sheet11!$A$1:$AF$1, 0), FALSE)</f>
        <v>0.25531914893617019</v>
      </c>
      <c r="AD450" t="str">
        <f>VLOOKUP('full data'!$A450, Sheet11!$A$2:$AF$799, MATCH('full data'!AD$1, Sheet11!$A$1:$AF$1, 0), FALSE)</f>
        <v>0</v>
      </c>
      <c r="AE450" t="str">
        <f>VLOOKUP('full data'!$A450, Sheet11!$A$2:$AF$799, MATCH('full data'!AE$1, Sheet11!$A$1:$AF$1, 0), FALSE)</f>
        <v>0</v>
      </c>
      <c r="AF450">
        <f>VLOOKUP('full data'!$A450, Sheet11!$A$2:$AF$799, MATCH('full data'!AF$1, Sheet11!$A$1:$AF$1, 0), FALSE)</f>
        <v>0.125</v>
      </c>
      <c r="AG450">
        <f>VLOOKUP('full data'!$A450, Sheet11!$A$2:$AF$799, MATCH('full data'!AG$1, Sheet11!$A$1:$AF$1, 0), FALSE)</f>
        <v>0.5</v>
      </c>
      <c r="AH450" s="3">
        <f>VLOOKUP('full data'!$A450, Sheet11!$A$2:$AF$799, MATCH('full data'!AH$1, Sheet11!$A$1:$AF$1, 0), FALSE)</f>
        <v>0.53446851141934371</v>
      </c>
      <c r="AI450" s="2">
        <f t="shared" si="6"/>
        <v>0.53446851141934371</v>
      </c>
      <c r="AJ450" s="2">
        <f>AH450/SUMIFS($AH$2:$AH$799, $B$2:$B$799, B450)</f>
        <v>0.26542252264453997</v>
      </c>
      <c r="AK450">
        <f>IF(AJ450=_xlfn.MAXIFS($AJ$2:$AJ$799, $B$2:$B$799, B450, $AA$2:$AA$799, AA450), 1, 0)</f>
        <v>1</v>
      </c>
      <c r="AL450" s="2">
        <f>AJ450-AI450</f>
        <v>-0.26904598877480373</v>
      </c>
      <c r="AM450">
        <f>IF(AK450=AE450, 1, 0)</f>
        <v>0</v>
      </c>
    </row>
    <row r="451" spans="1:39" hidden="1" x14ac:dyDescent="0.45">
      <c r="A451" t="s">
        <v>430</v>
      </c>
      <c r="B451">
        <v>2010</v>
      </c>
      <c r="C451" t="s">
        <v>94</v>
      </c>
      <c r="D451" t="str">
        <f>VLOOKUP(C451, ids!$A$2:$B$37,2,FALSE)</f>
        <v>Pittsburgh Steelers</v>
      </c>
      <c r="E451">
        <f>VLOOKUP('full data'!$A451, Sheet11!$A$2:$AF$799, MATCH('full data'!E$1, Sheet11!$A$1:$AF$1, 0), FALSE)</f>
        <v>16</v>
      </c>
      <c r="F451">
        <f>VLOOKUP('full data'!$A451, Sheet11!$A$2:$AF$799, MATCH('full data'!F$1, Sheet11!$A$1:$AF$1, 0), FALSE)</f>
        <v>4.8051414367326162</v>
      </c>
      <c r="G451">
        <f>VLOOKUP('full data'!$A451, Sheet11!$A$2:$AF$799, MATCH('full data'!G$1, Sheet11!$A$1:$AF$1, 0), FALSE)</f>
        <v>-1.5951370685463719</v>
      </c>
      <c r="H451">
        <f>VLOOKUP('full data'!$A451, Sheet11!$A$2:$AF$799, MATCH('full data'!H$1, Sheet11!$A$1:$AF$1, 0), FALSE)</f>
        <v>8.741800701100173</v>
      </c>
      <c r="I451">
        <f>VLOOKUP('full data'!$A451, Sheet11!$A$2:$AF$799, MATCH('full data'!I$1, Sheet11!$A$1:$AF$1, 0), FALSE)</f>
        <v>56.4375</v>
      </c>
      <c r="J451">
        <f>VLOOKUP('full data'!$A451, Sheet11!$A$2:$AF$799, MATCH('full data'!J$1, Sheet11!$A$1:$AF$1, 0), FALSE)</f>
        <v>0.78378378378378377</v>
      </c>
      <c r="K451">
        <f>VLOOKUP('full data'!$A451, Sheet11!$A$2:$AF$799, MATCH('full data'!K$1, Sheet11!$A$1:$AF$1, 0), FALSE)</f>
        <v>-18.0625</v>
      </c>
      <c r="L451">
        <f>VLOOKUP('full data'!$A451, Sheet11!$A$2:$AF$799, MATCH('full data'!L$1, Sheet11!$A$1:$AF$1, 0), FALSE)</f>
        <v>0.5625</v>
      </c>
      <c r="M451">
        <f>VLOOKUP('full data'!$A451, Sheet11!$A$2:$AF$799, MATCH('full data'!M$1, Sheet11!$A$1:$AF$1, 0), FALSE)</f>
        <v>0.875</v>
      </c>
      <c r="N451">
        <f>VLOOKUP('full data'!$A451, Sheet11!$A$2:$AF$799, MATCH('full data'!N$1, Sheet11!$A$1:$AF$1, 0), FALSE)</f>
        <v>1.25</v>
      </c>
      <c r="O451">
        <f>VLOOKUP('full data'!$A451, Sheet11!$A$2:$AF$799, MATCH('full data'!O$1, Sheet11!$A$1:$AF$1, 0), FALSE)</f>
        <v>19.9375</v>
      </c>
      <c r="P451">
        <f>VLOOKUP('full data'!$A451, Sheet11!$A$2:$AF$799, MATCH('full data'!P$1, Sheet11!$A$1:$AF$1, 0), FALSE)</f>
        <v>0.9375</v>
      </c>
      <c r="Q451">
        <f>VLOOKUP('full data'!$A451, Sheet11!$A$2:$AF$799, MATCH('full data'!Q$1, Sheet11!$A$1:$AF$1, 0), FALSE)</f>
        <v>2.125</v>
      </c>
      <c r="R451">
        <f>VLOOKUP('full data'!$A451, Sheet11!$A$2:$AF$799, MATCH('full data'!R$1, Sheet11!$A$1:$AF$1, 0), FALSE)</f>
        <v>12</v>
      </c>
      <c r="S451">
        <f>VLOOKUP('full data'!$A451, Sheet11!$A$2:$AF$799, MATCH('full data'!S$1, Sheet11!$A$1:$AF$1, 0), FALSE)</f>
        <v>4</v>
      </c>
      <c r="T451">
        <f>VLOOKUP('full data'!$A451, Sheet11!$A$2:$AF$799, MATCH('full data'!T$1, Sheet11!$A$1:$AF$1, 0), FALSE)</f>
        <v>0</v>
      </c>
      <c r="U451">
        <f>VLOOKUP('full data'!$A451, Sheet11!$A$2:$AF$799, MATCH('full data'!U$1, Sheet11!$A$1:$AF$1, 0), FALSE)</f>
        <v>0.75</v>
      </c>
      <c r="V451">
        <f>VLOOKUP('full data'!$A451, Sheet11!$A$2:$AF$799, MATCH('full data'!V$1, Sheet11!$A$1:$AF$1, 0), FALSE)</f>
        <v>0.41666666666666669</v>
      </c>
      <c r="W451">
        <f>VLOOKUP('full data'!$A451, Sheet11!$A$2:$AF$799, MATCH('full data'!W$1, Sheet11!$A$1:$AF$1, 0), FALSE)</f>
        <v>0.5</v>
      </c>
      <c r="X451" t="str">
        <f>VLOOKUP('full data'!$A451, Sheet11!$A$2:$AF$799, MATCH('full data'!X$1, Sheet11!$A$1:$AF$1, 0), FALSE)</f>
        <v>2</v>
      </c>
      <c r="Y451">
        <f>VLOOKUP('full data'!$A451, Sheet11!$A$2:$AF$799, MATCH('full data'!Y$1, Sheet11!$A$1:$AF$1, 0), FALSE)</f>
        <v>1</v>
      </c>
      <c r="Z451" t="str">
        <f>VLOOKUP('full data'!$A451, Sheet11!$A$2:$AF$799, MATCH('full data'!Z$1, Sheet11!$A$1:$AF$1, 0), FALSE)</f>
        <v>AFC North</v>
      </c>
      <c r="AA451" t="s">
        <v>891</v>
      </c>
      <c r="AB451">
        <f>VLOOKUP('full data'!$A451, Sheet11!$A$2:$AF$799, MATCH('full data'!AB$1, Sheet11!$A$1:$AF$1, 0), FALSE)</f>
        <v>0.26785714285714279</v>
      </c>
      <c r="AC451">
        <f>VLOOKUP('full data'!$A451, Sheet11!$A$2:$AF$799, MATCH('full data'!AC$1, Sheet11!$A$1:$AF$1, 0), FALSE)</f>
        <v>0.24731182795698919</v>
      </c>
      <c r="AD451" t="str">
        <f>VLOOKUP('full data'!$A451, Sheet11!$A$2:$AF$799, MATCH('full data'!AD$1, Sheet11!$A$1:$AF$1, 0), FALSE)</f>
        <v>0</v>
      </c>
      <c r="AE451" t="str">
        <f>VLOOKUP('full data'!$A451, Sheet11!$A$2:$AF$799, MATCH('full data'!AE$1, Sheet11!$A$1:$AF$1, 0), FALSE)</f>
        <v>1</v>
      </c>
      <c r="AF451">
        <f>VLOOKUP('full data'!$A451, Sheet11!$A$2:$AF$799, MATCH('full data'!AF$1, Sheet11!$A$1:$AF$1, 0), FALSE)</f>
        <v>0.375</v>
      </c>
      <c r="AG451">
        <f>VLOOKUP('full data'!$A451, Sheet11!$A$2:$AF$799, MATCH('full data'!AG$1, Sheet11!$A$1:$AF$1, 0), FALSE)</f>
        <v>9.5</v>
      </c>
      <c r="AH451" s="3">
        <f>VLOOKUP('full data'!$A451, Sheet11!$A$2:$AF$799, MATCH('full data'!AH$1, Sheet11!$A$1:$AF$1, 0), FALSE)</f>
        <v>0.39911850906847729</v>
      </c>
      <c r="AI451" s="2">
        <f t="shared" ref="AI451:AI514" si="7">_xlfn.MAXIFS($AH$2:$AH$799, $B$2:$B$799, B451, $AA$2:$AA$799,AA451)</f>
        <v>0.53446851141934371</v>
      </c>
      <c r="AJ451" s="2">
        <f>AH451/SUMIFS($AH$2:$AH$799, $B$2:$B$799, B451)</f>
        <v>0.19820632880646241</v>
      </c>
      <c r="AK451">
        <f>IF(AJ451=_xlfn.MAXIFS($AJ$2:$AJ$799, $B$2:$B$799, B451, $AA$2:$AA$799, AA451), 1, 0)</f>
        <v>0</v>
      </c>
      <c r="AL451" s="2">
        <f>AJ451-AI451</f>
        <v>-0.33626218261288132</v>
      </c>
      <c r="AM451">
        <f>IF(AK451=AE451, 1, 0)</f>
        <v>0</v>
      </c>
    </row>
    <row r="452" spans="1:39" hidden="1" x14ac:dyDescent="0.45">
      <c r="A452" t="s">
        <v>406</v>
      </c>
      <c r="B452">
        <v>2010</v>
      </c>
      <c r="C452" t="s">
        <v>40</v>
      </c>
      <c r="D452" t="str">
        <f>VLOOKUP(C452, ids!$A$2:$B$37,2,FALSE)</f>
        <v>Baltimore Ravens</v>
      </c>
      <c r="E452">
        <f>VLOOKUP('full data'!$A452, Sheet11!$A$2:$AF$799, MATCH('full data'!E$1, Sheet11!$A$1:$AF$1, 0), FALSE)</f>
        <v>16</v>
      </c>
      <c r="F452">
        <f>VLOOKUP('full data'!$A452, Sheet11!$A$2:$AF$799, MATCH('full data'!F$1, Sheet11!$A$1:$AF$1, 0), FALSE)</f>
        <v>2.9885091220610511</v>
      </c>
      <c r="G452">
        <f>VLOOKUP('full data'!$A452, Sheet11!$A$2:$AF$799, MATCH('full data'!G$1, Sheet11!$A$1:$AF$1, 0), FALSE)</f>
        <v>-2.9358598047277011</v>
      </c>
      <c r="H452">
        <f>VLOOKUP('full data'!$A452, Sheet11!$A$2:$AF$799, MATCH('full data'!H$1, Sheet11!$A$1:$AF$1, 0), FALSE)</f>
        <v>7.1478505262709131</v>
      </c>
      <c r="I452">
        <f>VLOOKUP('full data'!$A452, Sheet11!$A$2:$AF$799, MATCH('full data'!I$1, Sheet11!$A$1:$AF$1, 0), FALSE)</f>
        <v>42.0625</v>
      </c>
      <c r="J452">
        <f>VLOOKUP('full data'!$A452, Sheet11!$A$2:$AF$799, MATCH('full data'!J$1, Sheet11!$A$1:$AF$1, 0), FALSE)</f>
        <v>0.89655172413793105</v>
      </c>
      <c r="K452">
        <f>VLOOKUP('full data'!$A452, Sheet11!$A$2:$AF$799, MATCH('full data'!K$1, Sheet11!$A$1:$AF$1, 0), FALSE)</f>
        <v>-18.375</v>
      </c>
      <c r="L452">
        <f>VLOOKUP('full data'!$A452, Sheet11!$A$2:$AF$799, MATCH('full data'!L$1, Sheet11!$A$1:$AF$1, 0), FALSE)</f>
        <v>0.625</v>
      </c>
      <c r="M452">
        <f>VLOOKUP('full data'!$A452, Sheet11!$A$2:$AF$799, MATCH('full data'!M$1, Sheet11!$A$1:$AF$1, 0), FALSE)</f>
        <v>0.5</v>
      </c>
      <c r="N452">
        <f>VLOOKUP('full data'!$A452, Sheet11!$A$2:$AF$799, MATCH('full data'!N$1, Sheet11!$A$1:$AF$1, 0), FALSE)</f>
        <v>1.1875</v>
      </c>
      <c r="O452">
        <f>VLOOKUP('full data'!$A452, Sheet11!$A$2:$AF$799, MATCH('full data'!O$1, Sheet11!$A$1:$AF$1, 0), FALSE)</f>
        <v>11.875</v>
      </c>
      <c r="P452">
        <f>VLOOKUP('full data'!$A452, Sheet11!$A$2:$AF$799, MATCH('full data'!P$1, Sheet11!$A$1:$AF$1, 0), FALSE)</f>
        <v>1.0625</v>
      </c>
      <c r="Q452">
        <f>VLOOKUP('full data'!$A452, Sheet11!$A$2:$AF$799, MATCH('full data'!Q$1, Sheet11!$A$1:$AF$1, 0), FALSE)</f>
        <v>1.6875</v>
      </c>
      <c r="R452">
        <f>VLOOKUP('full data'!$A452, Sheet11!$A$2:$AF$799, MATCH('full data'!R$1, Sheet11!$A$1:$AF$1, 0), FALSE)</f>
        <v>12</v>
      </c>
      <c r="S452">
        <f>VLOOKUP('full data'!$A452, Sheet11!$A$2:$AF$799, MATCH('full data'!S$1, Sheet11!$A$1:$AF$1, 0), FALSE)</f>
        <v>4</v>
      </c>
      <c r="T452">
        <f>VLOOKUP('full data'!$A452, Sheet11!$A$2:$AF$799, MATCH('full data'!T$1, Sheet11!$A$1:$AF$1, 0), FALSE)</f>
        <v>0</v>
      </c>
      <c r="U452">
        <f>VLOOKUP('full data'!$A452, Sheet11!$A$2:$AF$799, MATCH('full data'!U$1, Sheet11!$A$1:$AF$1, 0), FALSE)</f>
        <v>0.75</v>
      </c>
      <c r="V452">
        <f>VLOOKUP('full data'!$A452, Sheet11!$A$2:$AF$799, MATCH('full data'!V$1, Sheet11!$A$1:$AF$1, 0), FALSE)</f>
        <v>0.421875</v>
      </c>
      <c r="W452">
        <f>VLOOKUP('full data'!$A452, Sheet11!$A$2:$AF$799, MATCH('full data'!W$1, Sheet11!$A$1:$AF$1, 0), FALSE)</f>
        <v>0.484375</v>
      </c>
      <c r="X452" t="str">
        <f>VLOOKUP('full data'!$A452, Sheet11!$A$2:$AF$799, MATCH('full data'!X$1, Sheet11!$A$1:$AF$1, 0), FALSE)</f>
        <v>5</v>
      </c>
      <c r="Y452">
        <f>VLOOKUP('full data'!$A452, Sheet11!$A$2:$AF$799, MATCH('full data'!Y$1, Sheet11!$A$1:$AF$1, 0), FALSE)</f>
        <v>2</v>
      </c>
      <c r="Z452" t="str">
        <f>VLOOKUP('full data'!$A452, Sheet11!$A$2:$AF$799, MATCH('full data'!Z$1, Sheet11!$A$1:$AF$1, 0), FALSE)</f>
        <v>AFC North</v>
      </c>
      <c r="AA452" t="s">
        <v>891</v>
      </c>
      <c r="AB452">
        <f>VLOOKUP('full data'!$A452, Sheet11!$A$2:$AF$799, MATCH('full data'!AB$1, Sheet11!$A$1:$AF$1, 0), FALSE)</f>
        <v>0.24657534246575341</v>
      </c>
      <c r="AC452">
        <f>VLOOKUP('full data'!$A452, Sheet11!$A$2:$AF$799, MATCH('full data'!AC$1, Sheet11!$A$1:$AF$1, 0), FALSE)</f>
        <v>0.20512820512820509</v>
      </c>
      <c r="AD452" t="str">
        <f>VLOOKUP('full data'!$A452, Sheet11!$A$2:$AF$799, MATCH('full data'!AD$1, Sheet11!$A$1:$AF$1, 0), FALSE)</f>
        <v>0</v>
      </c>
      <c r="AE452" t="str">
        <f>VLOOKUP('full data'!$A452, Sheet11!$A$2:$AF$799, MATCH('full data'!AE$1, Sheet11!$A$1:$AF$1, 0), FALSE)</f>
        <v>0</v>
      </c>
      <c r="AF452">
        <f>VLOOKUP('full data'!$A452, Sheet11!$A$2:$AF$799, MATCH('full data'!AF$1, Sheet11!$A$1:$AF$1, 0), FALSE)</f>
        <v>0.4375</v>
      </c>
      <c r="AG452">
        <f>VLOOKUP('full data'!$A452, Sheet11!$A$2:$AF$799, MATCH('full data'!AG$1, Sheet11!$A$1:$AF$1, 0), FALSE)</f>
        <v>0.5</v>
      </c>
      <c r="AH452" s="3">
        <f>VLOOKUP('full data'!$A452, Sheet11!$A$2:$AF$799, MATCH('full data'!AH$1, Sheet11!$A$1:$AF$1, 0), FALSE)</f>
        <v>0.2480140785739226</v>
      </c>
      <c r="AI452" s="2">
        <f t="shared" si="7"/>
        <v>0.53446851141934371</v>
      </c>
      <c r="AJ452" s="2">
        <f>AH452/SUMIFS($AH$2:$AH$799, $B$2:$B$799, B452)</f>
        <v>0.12316632501255564</v>
      </c>
      <c r="AK452">
        <f>IF(AJ452=_xlfn.MAXIFS($AJ$2:$AJ$799, $B$2:$B$799, B452, $AA$2:$AA$799, AA452), 1, 0)</f>
        <v>0</v>
      </c>
      <c r="AL452" s="2">
        <f>AJ452-AI452</f>
        <v>-0.41130218640678806</v>
      </c>
      <c r="AM452">
        <f>IF(AK452=AE452, 1, 0)</f>
        <v>0</v>
      </c>
    </row>
    <row r="453" spans="1:39" x14ac:dyDescent="0.45">
      <c r="A453" t="s">
        <v>405</v>
      </c>
      <c r="B453">
        <v>2010</v>
      </c>
      <c r="C453" t="s">
        <v>37</v>
      </c>
      <c r="D453" t="str">
        <f>VLOOKUP(C453, ids!$A$2:$B$37,2,FALSE)</f>
        <v>Atlanta Falcons</v>
      </c>
      <c r="E453">
        <f>VLOOKUP('full data'!$A453, Sheet11!$A$2:$AF$799, MATCH('full data'!E$1, Sheet11!$A$1:$AF$1, 0), FALSE)</f>
        <v>16</v>
      </c>
      <c r="F453">
        <f>VLOOKUP('full data'!$A453, Sheet11!$A$2:$AF$799, MATCH('full data'!F$1, Sheet11!$A$1:$AF$1, 0), FALSE)</f>
        <v>6.099928977632449</v>
      </c>
      <c r="G453">
        <f>VLOOKUP('full data'!$A453, Sheet11!$A$2:$AF$799, MATCH('full data'!G$1, Sheet11!$A$1:$AF$1, 0), FALSE)</f>
        <v>-2.6540324515146909</v>
      </c>
      <c r="H453">
        <f>VLOOKUP('full data'!$A453, Sheet11!$A$2:$AF$799, MATCH('full data'!H$1, Sheet11!$A$1:$AF$1, 0), FALSE)</f>
        <v>8.3223788831121244</v>
      </c>
      <c r="I453">
        <f>VLOOKUP('full data'!$A453, Sheet11!$A$2:$AF$799, MATCH('full data'!I$1, Sheet11!$A$1:$AF$1, 0), FALSE)</f>
        <v>37.375</v>
      </c>
      <c r="J453">
        <f>VLOOKUP('full data'!$A453, Sheet11!$A$2:$AF$799, MATCH('full data'!J$1, Sheet11!$A$1:$AF$1, 0), FALSE)</f>
        <v>0.90322580645161288</v>
      </c>
      <c r="K453">
        <f>VLOOKUP('full data'!$A453, Sheet11!$A$2:$AF$799, MATCH('full data'!K$1, Sheet11!$A$1:$AF$1, 0), FALSE)</f>
        <v>-9.875</v>
      </c>
      <c r="L453">
        <f>VLOOKUP('full data'!$A453, Sheet11!$A$2:$AF$799, MATCH('full data'!L$1, Sheet11!$A$1:$AF$1, 0), FALSE)</f>
        <v>0.5625</v>
      </c>
      <c r="M453">
        <f>VLOOKUP('full data'!$A453, Sheet11!$A$2:$AF$799, MATCH('full data'!M$1, Sheet11!$A$1:$AF$1, 0), FALSE)</f>
        <v>0.5625</v>
      </c>
      <c r="N453">
        <f>VLOOKUP('full data'!$A453, Sheet11!$A$2:$AF$799, MATCH('full data'!N$1, Sheet11!$A$1:$AF$1, 0), FALSE)</f>
        <v>1.375</v>
      </c>
      <c r="O453">
        <f>VLOOKUP('full data'!$A453, Sheet11!$A$2:$AF$799, MATCH('full data'!O$1, Sheet11!$A$1:$AF$1, 0), FALSE)</f>
        <v>13.8125</v>
      </c>
      <c r="P453">
        <f>VLOOKUP('full data'!$A453, Sheet11!$A$2:$AF$799, MATCH('full data'!P$1, Sheet11!$A$1:$AF$1, 0), FALSE)</f>
        <v>0.875</v>
      </c>
      <c r="Q453">
        <f>VLOOKUP('full data'!$A453, Sheet11!$A$2:$AF$799, MATCH('full data'!Q$1, Sheet11!$A$1:$AF$1, 0), FALSE)</f>
        <v>1.9375</v>
      </c>
      <c r="R453">
        <f>VLOOKUP('full data'!$A453, Sheet11!$A$2:$AF$799, MATCH('full data'!R$1, Sheet11!$A$1:$AF$1, 0), FALSE)</f>
        <v>13</v>
      </c>
      <c r="S453">
        <f>VLOOKUP('full data'!$A453, Sheet11!$A$2:$AF$799, MATCH('full data'!S$1, Sheet11!$A$1:$AF$1, 0), FALSE)</f>
        <v>3</v>
      </c>
      <c r="T453">
        <f>VLOOKUP('full data'!$A453, Sheet11!$A$2:$AF$799, MATCH('full data'!T$1, Sheet11!$A$1:$AF$1, 0), FALSE)</f>
        <v>0</v>
      </c>
      <c r="U453">
        <f>VLOOKUP('full data'!$A453, Sheet11!$A$2:$AF$799, MATCH('full data'!U$1, Sheet11!$A$1:$AF$1, 0), FALSE)</f>
        <v>0.8125</v>
      </c>
      <c r="V453">
        <f>VLOOKUP('full data'!$A453, Sheet11!$A$2:$AF$799, MATCH('full data'!V$1, Sheet11!$A$1:$AF$1, 0), FALSE)</f>
        <v>0.4375</v>
      </c>
      <c r="W453">
        <f>VLOOKUP('full data'!$A453, Sheet11!$A$2:$AF$799, MATCH('full data'!W$1, Sheet11!$A$1:$AF$1, 0), FALSE)</f>
        <v>0.484375</v>
      </c>
      <c r="X453" t="str">
        <f>VLOOKUP('full data'!$A453, Sheet11!$A$2:$AF$799, MATCH('full data'!X$1, Sheet11!$A$1:$AF$1, 0), FALSE)</f>
        <v>1</v>
      </c>
      <c r="Y453">
        <f>VLOOKUP('full data'!$A453, Sheet11!$A$2:$AF$799, MATCH('full data'!Y$1, Sheet11!$A$1:$AF$1, 0), FALSE)</f>
        <v>1</v>
      </c>
      <c r="Z453" t="str">
        <f>VLOOKUP('full data'!$A453, Sheet11!$A$2:$AF$799, MATCH('full data'!Z$1, Sheet11!$A$1:$AF$1, 0), FALSE)</f>
        <v>NFC South</v>
      </c>
      <c r="AA453" t="s">
        <v>892</v>
      </c>
      <c r="AB453">
        <f>VLOOKUP('full data'!$A453, Sheet11!$A$2:$AF$799, MATCH('full data'!AB$1, Sheet11!$A$1:$AF$1, 0), FALSE)</f>
        <v>0.15384615384615391</v>
      </c>
      <c r="AC453">
        <f>VLOOKUP('full data'!$A453, Sheet11!$A$2:$AF$799, MATCH('full data'!AC$1, Sheet11!$A$1:$AF$1, 0), FALSE)</f>
        <v>0.2247191011235955</v>
      </c>
      <c r="AD453" t="str">
        <f>VLOOKUP('full data'!$A453, Sheet11!$A$2:$AF$799, MATCH('full data'!AD$1, Sheet11!$A$1:$AF$1, 0), FALSE)</f>
        <v>0</v>
      </c>
      <c r="AE453" t="str">
        <f>VLOOKUP('full data'!$A453, Sheet11!$A$2:$AF$799, MATCH('full data'!AE$1, Sheet11!$A$1:$AF$1, 0), FALSE)</f>
        <v>0</v>
      </c>
      <c r="AF453">
        <f>VLOOKUP('full data'!$A453, Sheet11!$A$2:$AF$799, MATCH('full data'!AF$1, Sheet11!$A$1:$AF$1, 0), FALSE)</f>
        <v>0.3125</v>
      </c>
      <c r="AG453">
        <f>VLOOKUP('full data'!$A453, Sheet11!$A$2:$AF$799, MATCH('full data'!AG$1, Sheet11!$A$1:$AF$1, 0), FALSE)</f>
        <v>0.5</v>
      </c>
      <c r="AH453" s="3">
        <f>VLOOKUP('full data'!$A453, Sheet11!$A$2:$AF$799, MATCH('full data'!AH$1, Sheet11!$A$1:$AF$1, 0), FALSE)</f>
        <v>0.19756677729230629</v>
      </c>
      <c r="AI453" s="2">
        <f t="shared" si="7"/>
        <v>0.19756677729230629</v>
      </c>
      <c r="AJ453" s="2">
        <f>AH453/SUMIFS($AH$2:$AH$799, $B$2:$B$799, B453)</f>
        <v>9.8113679850696758E-2</v>
      </c>
      <c r="AK453">
        <f>IF(AJ453=_xlfn.MAXIFS($AJ$2:$AJ$799, $B$2:$B$799, B453, $AA$2:$AA$799, AA453), 1, 0)</f>
        <v>1</v>
      </c>
      <c r="AL453" s="2">
        <f>AJ453-AI453</f>
        <v>-9.9453097441609531E-2</v>
      </c>
      <c r="AM453">
        <f>IF(AK453=AE453, 1, 0)</f>
        <v>0</v>
      </c>
    </row>
    <row r="454" spans="1:39" hidden="1" x14ac:dyDescent="0.45">
      <c r="A454" t="s">
        <v>409</v>
      </c>
      <c r="B454">
        <v>2010</v>
      </c>
      <c r="C454" t="s">
        <v>50</v>
      </c>
      <c r="D454" t="str">
        <f>VLOOKUP(C454, ids!$A$2:$B$37,2,FALSE)</f>
        <v>Chicago Bears</v>
      </c>
      <c r="E454">
        <f>VLOOKUP('full data'!$A454, Sheet11!$A$2:$AF$799, MATCH('full data'!E$1, Sheet11!$A$1:$AF$1, 0), FALSE)</f>
        <v>16</v>
      </c>
      <c r="F454">
        <f>VLOOKUP('full data'!$A454, Sheet11!$A$2:$AF$799, MATCH('full data'!F$1, Sheet11!$A$1:$AF$1, 0), FALSE)</f>
        <v>-2.6419225167033211</v>
      </c>
      <c r="G454">
        <f>VLOOKUP('full data'!$A454, Sheet11!$A$2:$AF$799, MATCH('full data'!G$1, Sheet11!$A$1:$AF$1, 0), FALSE)</f>
        <v>-2.3077583708475711</v>
      </c>
      <c r="H454">
        <f>VLOOKUP('full data'!$A454, Sheet11!$A$2:$AF$799, MATCH('full data'!H$1, Sheet11!$A$1:$AF$1, 0), FALSE)</f>
        <v>2.7656119633733129</v>
      </c>
      <c r="I454">
        <f>VLOOKUP('full data'!$A454, Sheet11!$A$2:$AF$799, MATCH('full data'!I$1, Sheet11!$A$1:$AF$1, 0), FALSE)</f>
        <v>48</v>
      </c>
      <c r="J454">
        <f>VLOOKUP('full data'!$A454, Sheet11!$A$2:$AF$799, MATCH('full data'!J$1, Sheet11!$A$1:$AF$1, 0), FALSE)</f>
        <v>0.83333333333333337</v>
      </c>
      <c r="K454">
        <f>VLOOKUP('full data'!$A454, Sheet11!$A$2:$AF$799, MATCH('full data'!K$1, Sheet11!$A$1:$AF$1, 0), FALSE)</f>
        <v>-23.875</v>
      </c>
      <c r="L454">
        <f>VLOOKUP('full data'!$A454, Sheet11!$A$2:$AF$799, MATCH('full data'!L$1, Sheet11!$A$1:$AF$1, 0), FALSE)</f>
        <v>1.3125</v>
      </c>
      <c r="M454">
        <f>VLOOKUP('full data'!$A454, Sheet11!$A$2:$AF$799, MATCH('full data'!M$1, Sheet11!$A$1:$AF$1, 0), FALSE)</f>
        <v>0.875</v>
      </c>
      <c r="N454">
        <f>VLOOKUP('full data'!$A454, Sheet11!$A$2:$AF$799, MATCH('full data'!N$1, Sheet11!$A$1:$AF$1, 0), FALSE)</f>
        <v>1.3125</v>
      </c>
      <c r="O454">
        <f>VLOOKUP('full data'!$A454, Sheet11!$A$2:$AF$799, MATCH('full data'!O$1, Sheet11!$A$1:$AF$1, 0), FALSE)</f>
        <v>14.5</v>
      </c>
      <c r="P454">
        <f>VLOOKUP('full data'!$A454, Sheet11!$A$2:$AF$799, MATCH('full data'!P$1, Sheet11!$A$1:$AF$1, 0), FALSE)</f>
        <v>1.6875</v>
      </c>
      <c r="Q454">
        <f>VLOOKUP('full data'!$A454, Sheet11!$A$2:$AF$799, MATCH('full data'!Q$1, Sheet11!$A$1:$AF$1, 0), FALSE)</f>
        <v>2.1875</v>
      </c>
      <c r="R454">
        <f>VLOOKUP('full data'!$A454, Sheet11!$A$2:$AF$799, MATCH('full data'!R$1, Sheet11!$A$1:$AF$1, 0), FALSE)</f>
        <v>11</v>
      </c>
      <c r="S454">
        <f>VLOOKUP('full data'!$A454, Sheet11!$A$2:$AF$799, MATCH('full data'!S$1, Sheet11!$A$1:$AF$1, 0), FALSE)</f>
        <v>5</v>
      </c>
      <c r="T454">
        <f>VLOOKUP('full data'!$A454, Sheet11!$A$2:$AF$799, MATCH('full data'!T$1, Sheet11!$A$1:$AF$1, 0), FALSE)</f>
        <v>0</v>
      </c>
      <c r="U454">
        <f>VLOOKUP('full data'!$A454, Sheet11!$A$2:$AF$799, MATCH('full data'!U$1, Sheet11!$A$1:$AF$1, 0), FALSE)</f>
        <v>0.6875</v>
      </c>
      <c r="V454">
        <f>VLOOKUP('full data'!$A454, Sheet11!$A$2:$AF$799, MATCH('full data'!V$1, Sheet11!$A$1:$AF$1, 0), FALSE)</f>
        <v>0.42045454545454553</v>
      </c>
      <c r="W454">
        <f>VLOOKUP('full data'!$A454, Sheet11!$A$2:$AF$799, MATCH('full data'!W$1, Sheet11!$A$1:$AF$1, 0), FALSE)</f>
        <v>0.47265625</v>
      </c>
      <c r="X454" t="str">
        <f>VLOOKUP('full data'!$A454, Sheet11!$A$2:$AF$799, MATCH('full data'!X$1, Sheet11!$A$1:$AF$1, 0), FALSE)</f>
        <v>2</v>
      </c>
      <c r="Y454">
        <f>VLOOKUP('full data'!$A454, Sheet11!$A$2:$AF$799, MATCH('full data'!Y$1, Sheet11!$A$1:$AF$1, 0), FALSE)</f>
        <v>1</v>
      </c>
      <c r="Z454" t="str">
        <f>VLOOKUP('full data'!$A454, Sheet11!$A$2:$AF$799, MATCH('full data'!Z$1, Sheet11!$A$1:$AF$1, 0), FALSE)</f>
        <v>NFC North</v>
      </c>
      <c r="AA454" t="s">
        <v>892</v>
      </c>
      <c r="AB454">
        <f>VLOOKUP('full data'!$A454, Sheet11!$A$2:$AF$799, MATCH('full data'!AB$1, Sheet11!$A$1:$AF$1, 0), FALSE)</f>
        <v>0.19047619047619049</v>
      </c>
      <c r="AC454">
        <f>VLOOKUP('full data'!$A454, Sheet11!$A$2:$AF$799, MATCH('full data'!AC$1, Sheet11!$A$1:$AF$1, 0), FALSE)</f>
        <v>0.1162790697674419</v>
      </c>
      <c r="AD454" t="str">
        <f>VLOOKUP('full data'!$A454, Sheet11!$A$2:$AF$799, MATCH('full data'!AD$1, Sheet11!$A$1:$AF$1, 0), FALSE)</f>
        <v>0</v>
      </c>
      <c r="AE454" t="str">
        <f>VLOOKUP('full data'!$A454, Sheet11!$A$2:$AF$799, MATCH('full data'!AE$1, Sheet11!$A$1:$AF$1, 0), FALSE)</f>
        <v>0</v>
      </c>
      <c r="AF454">
        <f>VLOOKUP('full data'!$A454, Sheet11!$A$2:$AF$799, MATCH('full data'!AF$1, Sheet11!$A$1:$AF$1, 0), FALSE)</f>
        <v>0.375</v>
      </c>
      <c r="AG454">
        <f>VLOOKUP('full data'!$A454, Sheet11!$A$2:$AF$799, MATCH('full data'!AG$1, Sheet11!$A$1:$AF$1, 0), FALSE)</f>
        <v>0.5</v>
      </c>
      <c r="AH454" s="3">
        <f>VLOOKUP('full data'!$A454, Sheet11!$A$2:$AF$799, MATCH('full data'!AH$1, Sheet11!$A$1:$AF$1, 0), FALSE)</f>
        <v>0.14599304917888939</v>
      </c>
      <c r="AI454" s="2">
        <f t="shared" si="7"/>
        <v>0.19756677729230629</v>
      </c>
      <c r="AJ454" s="2">
        <f>AH454/SUMIFS($AH$2:$AH$799, $B$2:$B$799, B454)</f>
        <v>7.2501639617130034E-2</v>
      </c>
      <c r="AK454">
        <f>IF(AJ454=_xlfn.MAXIFS($AJ$2:$AJ$799, $B$2:$B$799, B454, $AA$2:$AA$799, AA454), 1, 0)</f>
        <v>0</v>
      </c>
      <c r="AL454" s="2">
        <f>AJ454-AI454</f>
        <v>-0.12506513767517624</v>
      </c>
      <c r="AM454">
        <f>IF(AK454=AE454, 1, 0)</f>
        <v>0</v>
      </c>
    </row>
    <row r="455" spans="1:39" hidden="1" x14ac:dyDescent="0.45">
      <c r="A455" t="s">
        <v>428</v>
      </c>
      <c r="B455">
        <v>2010</v>
      </c>
      <c r="C455" t="s">
        <v>88</v>
      </c>
      <c r="D455" t="str">
        <f>VLOOKUP(C455, ids!$A$2:$B$37,2,FALSE)</f>
        <v>New York Jets</v>
      </c>
      <c r="E455">
        <f>VLOOKUP('full data'!$A455, Sheet11!$A$2:$AF$799, MATCH('full data'!E$1, Sheet11!$A$1:$AF$1, 0), FALSE)</f>
        <v>16</v>
      </c>
      <c r="F455">
        <f>VLOOKUP('full data'!$A455, Sheet11!$A$2:$AF$799, MATCH('full data'!F$1, Sheet11!$A$1:$AF$1, 0), FALSE)</f>
        <v>-0.44326308825814181</v>
      </c>
      <c r="G455">
        <f>VLOOKUP('full data'!$A455, Sheet11!$A$2:$AF$799, MATCH('full data'!G$1, Sheet11!$A$1:$AF$1, 0), FALSE)</f>
        <v>-0.97720093994079837</v>
      </c>
      <c r="H455">
        <f>VLOOKUP('full data'!$A455, Sheet11!$A$2:$AF$799, MATCH('full data'!H$1, Sheet11!$A$1:$AF$1, 0), FALSE)</f>
        <v>2.2050694417087362</v>
      </c>
      <c r="I455">
        <f>VLOOKUP('full data'!$A455, Sheet11!$A$2:$AF$799, MATCH('full data'!I$1, Sheet11!$A$1:$AF$1, 0), FALSE)</f>
        <v>58.375</v>
      </c>
      <c r="J455">
        <f>VLOOKUP('full data'!$A455, Sheet11!$A$2:$AF$799, MATCH('full data'!J$1, Sheet11!$A$1:$AF$1, 0), FALSE)</f>
        <v>0.76923076923076927</v>
      </c>
      <c r="K455">
        <f>VLOOKUP('full data'!$A455, Sheet11!$A$2:$AF$799, MATCH('full data'!K$1, Sheet11!$A$1:$AF$1, 0), FALSE)</f>
        <v>-11.125</v>
      </c>
      <c r="L455">
        <f>VLOOKUP('full data'!$A455, Sheet11!$A$2:$AF$799, MATCH('full data'!L$1, Sheet11!$A$1:$AF$1, 0), FALSE)</f>
        <v>0.875</v>
      </c>
      <c r="M455">
        <f>VLOOKUP('full data'!$A455, Sheet11!$A$2:$AF$799, MATCH('full data'!M$1, Sheet11!$A$1:$AF$1, 0), FALSE)</f>
        <v>1.125</v>
      </c>
      <c r="N455">
        <f>VLOOKUP('full data'!$A455, Sheet11!$A$2:$AF$799, MATCH('full data'!N$1, Sheet11!$A$1:$AF$1, 0), FALSE)</f>
        <v>0.75</v>
      </c>
      <c r="O455">
        <f>VLOOKUP('full data'!$A455, Sheet11!$A$2:$AF$799, MATCH('full data'!O$1, Sheet11!$A$1:$AF$1, 0), FALSE)</f>
        <v>15.25</v>
      </c>
      <c r="P455">
        <f>VLOOKUP('full data'!$A455, Sheet11!$A$2:$AF$799, MATCH('full data'!P$1, Sheet11!$A$1:$AF$1, 0), FALSE)</f>
        <v>1.25</v>
      </c>
      <c r="Q455">
        <f>VLOOKUP('full data'!$A455, Sheet11!$A$2:$AF$799, MATCH('full data'!Q$1, Sheet11!$A$1:$AF$1, 0), FALSE)</f>
        <v>1.875</v>
      </c>
      <c r="R455">
        <f>VLOOKUP('full data'!$A455, Sheet11!$A$2:$AF$799, MATCH('full data'!R$1, Sheet11!$A$1:$AF$1, 0), FALSE)</f>
        <v>11</v>
      </c>
      <c r="S455">
        <f>VLOOKUP('full data'!$A455, Sheet11!$A$2:$AF$799, MATCH('full data'!S$1, Sheet11!$A$1:$AF$1, 0), FALSE)</f>
        <v>5</v>
      </c>
      <c r="T455">
        <f>VLOOKUP('full data'!$A455, Sheet11!$A$2:$AF$799, MATCH('full data'!T$1, Sheet11!$A$1:$AF$1, 0), FALSE)</f>
        <v>0</v>
      </c>
      <c r="U455">
        <f>VLOOKUP('full data'!$A455, Sheet11!$A$2:$AF$799, MATCH('full data'!U$1, Sheet11!$A$1:$AF$1, 0), FALSE)</f>
        <v>0.6875</v>
      </c>
      <c r="V455">
        <f>VLOOKUP('full data'!$A455, Sheet11!$A$2:$AF$799, MATCH('full data'!V$1, Sheet11!$A$1:$AF$1, 0), FALSE)</f>
        <v>0.40909090909090912</v>
      </c>
      <c r="W455">
        <f>VLOOKUP('full data'!$A455, Sheet11!$A$2:$AF$799, MATCH('full data'!W$1, Sheet11!$A$1:$AF$1, 0), FALSE)</f>
        <v>0.4921875</v>
      </c>
      <c r="X455" t="str">
        <f>VLOOKUP('full data'!$A455, Sheet11!$A$2:$AF$799, MATCH('full data'!X$1, Sheet11!$A$1:$AF$1, 0), FALSE)</f>
        <v>6</v>
      </c>
      <c r="Y455">
        <f>VLOOKUP('full data'!$A455, Sheet11!$A$2:$AF$799, MATCH('full data'!Y$1, Sheet11!$A$1:$AF$1, 0), FALSE)</f>
        <v>2</v>
      </c>
      <c r="Z455" t="str">
        <f>VLOOKUP('full data'!$A455, Sheet11!$A$2:$AF$799, MATCH('full data'!Z$1, Sheet11!$A$1:$AF$1, 0), FALSE)</f>
        <v>AFC East</v>
      </c>
      <c r="AA455" t="s">
        <v>891</v>
      </c>
      <c r="AB455">
        <f>VLOOKUP('full data'!$A455, Sheet11!$A$2:$AF$799, MATCH('full data'!AB$1, Sheet11!$A$1:$AF$1, 0), FALSE)</f>
        <v>0.28000000000000003</v>
      </c>
      <c r="AC455">
        <f>VLOOKUP('full data'!$A455, Sheet11!$A$2:$AF$799, MATCH('full data'!AC$1, Sheet11!$A$1:$AF$1, 0), FALSE)</f>
        <v>0.2095238095238095</v>
      </c>
      <c r="AD455" t="str">
        <f>VLOOKUP('full data'!$A455, Sheet11!$A$2:$AF$799, MATCH('full data'!AD$1, Sheet11!$A$1:$AF$1, 0), FALSE)</f>
        <v>0</v>
      </c>
      <c r="AE455" t="str">
        <f>VLOOKUP('full data'!$A455, Sheet11!$A$2:$AF$799, MATCH('full data'!AE$1, Sheet11!$A$1:$AF$1, 0), FALSE)</f>
        <v>0</v>
      </c>
      <c r="AF455">
        <f>VLOOKUP('full data'!$A455, Sheet11!$A$2:$AF$799, MATCH('full data'!AF$1, Sheet11!$A$1:$AF$1, 0), FALSE)</f>
        <v>0.375</v>
      </c>
      <c r="AG455">
        <f>VLOOKUP('full data'!$A455, Sheet11!$A$2:$AF$799, MATCH('full data'!AG$1, Sheet11!$A$1:$AF$1, 0), FALSE)</f>
        <v>0.5</v>
      </c>
      <c r="AH455" s="3">
        <f>VLOOKUP('full data'!$A455, Sheet11!$A$2:$AF$799, MATCH('full data'!AH$1, Sheet11!$A$1:$AF$1, 0), FALSE)</f>
        <v>0.1180382822574963</v>
      </c>
      <c r="AI455" s="2">
        <f t="shared" si="7"/>
        <v>0.53446851141934371</v>
      </c>
      <c r="AJ455" s="2">
        <f>AH455/SUMIFS($AH$2:$AH$799, $B$2:$B$799, B455)</f>
        <v>5.8619016791489516E-2</v>
      </c>
      <c r="AK455">
        <f>IF(AJ455=_xlfn.MAXIFS($AJ$2:$AJ$799, $B$2:$B$799, B455, $AA$2:$AA$799, AA455), 1, 0)</f>
        <v>0</v>
      </c>
      <c r="AL455" s="2">
        <f>AJ455-AI455</f>
        <v>-0.4758494946278542</v>
      </c>
      <c r="AM455">
        <f>IF(AK455=AE455, 1, 0)</f>
        <v>0</v>
      </c>
    </row>
    <row r="456" spans="1:39" hidden="1" x14ac:dyDescent="0.45">
      <c r="A456" t="s">
        <v>426</v>
      </c>
      <c r="B456">
        <v>2010</v>
      </c>
      <c r="C456" t="s">
        <v>83</v>
      </c>
      <c r="D456" t="str">
        <f>VLOOKUP(C456, ids!$A$2:$B$37,2,FALSE)</f>
        <v>New Orleans Saints</v>
      </c>
      <c r="E456">
        <f>VLOOKUP('full data'!$A456, Sheet11!$A$2:$AF$799, MATCH('full data'!E$1, Sheet11!$A$1:$AF$1, 0), FALSE)</f>
        <v>16</v>
      </c>
      <c r="F456">
        <f>VLOOKUP('full data'!$A456, Sheet11!$A$2:$AF$799, MATCH('full data'!F$1, Sheet11!$A$1:$AF$1, 0), FALSE)</f>
        <v>5.2240483026819264</v>
      </c>
      <c r="G456">
        <f>VLOOKUP('full data'!$A456, Sheet11!$A$2:$AF$799, MATCH('full data'!G$1, Sheet11!$A$1:$AF$1, 0), FALSE)</f>
        <v>-2.4747777855210078</v>
      </c>
      <c r="H456">
        <f>VLOOKUP('full data'!$A456, Sheet11!$A$2:$AF$799, MATCH('full data'!H$1, Sheet11!$A$1:$AF$1, 0), FALSE)</f>
        <v>9.1521605653679217</v>
      </c>
      <c r="I456">
        <f>VLOOKUP('full data'!$A456, Sheet11!$A$2:$AF$799, MATCH('full data'!I$1, Sheet11!$A$1:$AF$1, 0), FALSE)</f>
        <v>54.3125</v>
      </c>
      <c r="J456">
        <f>VLOOKUP('full data'!$A456, Sheet11!$A$2:$AF$799, MATCH('full data'!J$1, Sheet11!$A$1:$AF$1, 0), FALSE)</f>
        <v>0.80645161290322576</v>
      </c>
      <c r="K456">
        <f>VLOOKUP('full data'!$A456, Sheet11!$A$2:$AF$799, MATCH('full data'!K$1, Sheet11!$A$1:$AF$1, 0), FALSE)</f>
        <v>-12.1875</v>
      </c>
      <c r="L456">
        <f>VLOOKUP('full data'!$A456, Sheet11!$A$2:$AF$799, MATCH('full data'!L$1, Sheet11!$A$1:$AF$1, 0), FALSE)</f>
        <v>1.375</v>
      </c>
      <c r="M456">
        <f>VLOOKUP('full data'!$A456, Sheet11!$A$2:$AF$799, MATCH('full data'!M$1, Sheet11!$A$1:$AF$1, 0), FALSE)</f>
        <v>1</v>
      </c>
      <c r="N456">
        <f>VLOOKUP('full data'!$A456, Sheet11!$A$2:$AF$799, MATCH('full data'!N$1, Sheet11!$A$1:$AF$1, 0), FALSE)</f>
        <v>0.5625</v>
      </c>
      <c r="O456">
        <f>VLOOKUP('full data'!$A456, Sheet11!$A$2:$AF$799, MATCH('full data'!O$1, Sheet11!$A$1:$AF$1, 0), FALSE)</f>
        <v>15.625</v>
      </c>
      <c r="P456">
        <f>VLOOKUP('full data'!$A456, Sheet11!$A$2:$AF$799, MATCH('full data'!P$1, Sheet11!$A$1:$AF$1, 0), FALSE)</f>
        <v>1.75</v>
      </c>
      <c r="Q456">
        <f>VLOOKUP('full data'!$A456, Sheet11!$A$2:$AF$799, MATCH('full data'!Q$1, Sheet11!$A$1:$AF$1, 0), FALSE)</f>
        <v>1.5625</v>
      </c>
      <c r="R456">
        <f>VLOOKUP('full data'!$A456, Sheet11!$A$2:$AF$799, MATCH('full data'!R$1, Sheet11!$A$1:$AF$1, 0), FALSE)</f>
        <v>11</v>
      </c>
      <c r="S456">
        <f>VLOOKUP('full data'!$A456, Sheet11!$A$2:$AF$799, MATCH('full data'!S$1, Sheet11!$A$1:$AF$1, 0), FALSE)</f>
        <v>5</v>
      </c>
      <c r="T456">
        <f>VLOOKUP('full data'!$A456, Sheet11!$A$2:$AF$799, MATCH('full data'!T$1, Sheet11!$A$1:$AF$1, 0), FALSE)</f>
        <v>0</v>
      </c>
      <c r="U456">
        <f>VLOOKUP('full data'!$A456, Sheet11!$A$2:$AF$799, MATCH('full data'!U$1, Sheet11!$A$1:$AF$1, 0), FALSE)</f>
        <v>0.6875</v>
      </c>
      <c r="V456">
        <f>VLOOKUP('full data'!$A456, Sheet11!$A$2:$AF$799, MATCH('full data'!V$1, Sheet11!$A$1:$AF$1, 0), FALSE)</f>
        <v>0.42613636363636359</v>
      </c>
      <c r="W456">
        <f>VLOOKUP('full data'!$A456, Sheet11!$A$2:$AF$799, MATCH('full data'!W$1, Sheet11!$A$1:$AF$1, 0), FALSE)</f>
        <v>0.46875</v>
      </c>
      <c r="X456" t="str">
        <f>VLOOKUP('full data'!$A456, Sheet11!$A$2:$AF$799, MATCH('full data'!X$1, Sheet11!$A$1:$AF$1, 0), FALSE)</f>
        <v>5</v>
      </c>
      <c r="Y456">
        <f>VLOOKUP('full data'!$A456, Sheet11!$A$2:$AF$799, MATCH('full data'!Y$1, Sheet11!$A$1:$AF$1, 0), FALSE)</f>
        <v>2</v>
      </c>
      <c r="Z456" t="str">
        <f>VLOOKUP('full data'!$A456, Sheet11!$A$2:$AF$799, MATCH('full data'!Z$1, Sheet11!$A$1:$AF$1, 0), FALSE)</f>
        <v>NFC South</v>
      </c>
      <c r="AA456" t="s">
        <v>892</v>
      </c>
      <c r="AB456">
        <f>VLOOKUP('full data'!$A456, Sheet11!$A$2:$AF$799, MATCH('full data'!AB$1, Sheet11!$A$1:$AF$1, 0), FALSE)</f>
        <v>0.2254901960784314</v>
      </c>
      <c r="AC456">
        <f>VLOOKUP('full data'!$A456, Sheet11!$A$2:$AF$799, MATCH('full data'!AC$1, Sheet11!$A$1:$AF$1, 0), FALSE)</f>
        <v>0.17333333333333331</v>
      </c>
      <c r="AD456" t="str">
        <f>VLOOKUP('full data'!$A456, Sheet11!$A$2:$AF$799, MATCH('full data'!AD$1, Sheet11!$A$1:$AF$1, 0), FALSE)</f>
        <v>0</v>
      </c>
      <c r="AE456" t="str">
        <f>VLOOKUP('full data'!$A456, Sheet11!$A$2:$AF$799, MATCH('full data'!AE$1, Sheet11!$A$1:$AF$1, 0), FALSE)</f>
        <v>0</v>
      </c>
      <c r="AF456">
        <f>VLOOKUP('full data'!$A456, Sheet11!$A$2:$AF$799, MATCH('full data'!AF$1, Sheet11!$A$1:$AF$1, 0), FALSE)</f>
        <v>0.375</v>
      </c>
      <c r="AG456">
        <f>VLOOKUP('full data'!$A456, Sheet11!$A$2:$AF$799, MATCH('full data'!AG$1, Sheet11!$A$1:$AF$1, 0), FALSE)</f>
        <v>0.5</v>
      </c>
      <c r="AH456" s="3">
        <f>VLOOKUP('full data'!$A456, Sheet11!$A$2:$AF$799, MATCH('full data'!AH$1, Sheet11!$A$1:$AF$1, 0), FALSE)</f>
        <v>9.1712816374847878E-2</v>
      </c>
      <c r="AI456" s="2">
        <f t="shared" si="7"/>
        <v>0.19756677729230629</v>
      </c>
      <c r="AJ456" s="2">
        <f>AH456/SUMIFS($AH$2:$AH$799, $B$2:$B$799, B456)</f>
        <v>4.554552150584671E-2</v>
      </c>
      <c r="AK456">
        <f>IF(AJ456=_xlfn.MAXIFS($AJ$2:$AJ$799, $B$2:$B$799, B456, $AA$2:$AA$799, AA456), 1, 0)</f>
        <v>0</v>
      </c>
      <c r="AL456" s="2">
        <f>AJ456-AI456</f>
        <v>-0.15202125578645959</v>
      </c>
      <c r="AM456">
        <f>IF(AK456=AE456, 1, 0)</f>
        <v>0</v>
      </c>
    </row>
    <row r="457" spans="1:39" hidden="1" x14ac:dyDescent="0.45">
      <c r="A457" t="s">
        <v>429</v>
      </c>
      <c r="B457">
        <v>2010</v>
      </c>
      <c r="C457" t="s">
        <v>92</v>
      </c>
      <c r="D457" t="str">
        <f>VLOOKUP(C457, ids!$A$2:$B$37,2,FALSE)</f>
        <v>Philadelphia Eagles</v>
      </c>
      <c r="E457">
        <f>VLOOKUP('full data'!$A457, Sheet11!$A$2:$AF$799, MATCH('full data'!E$1, Sheet11!$A$1:$AF$1, 0), FALSE)</f>
        <v>16</v>
      </c>
      <c r="F457">
        <f>VLOOKUP('full data'!$A457, Sheet11!$A$2:$AF$799, MATCH('full data'!F$1, Sheet11!$A$1:$AF$1, 0), FALSE)</f>
        <v>3.306424090782202</v>
      </c>
      <c r="G457">
        <f>VLOOKUP('full data'!$A457, Sheet11!$A$2:$AF$799, MATCH('full data'!G$1, Sheet11!$A$1:$AF$1, 0), FALSE)</f>
        <v>2.9470586507472412</v>
      </c>
      <c r="H457">
        <f>VLOOKUP('full data'!$A457, Sheet11!$A$2:$AF$799, MATCH('full data'!H$1, Sheet11!$A$1:$AF$1, 0), FALSE)</f>
        <v>7.8784286243304731</v>
      </c>
      <c r="I457">
        <f>VLOOKUP('full data'!$A457, Sheet11!$A$2:$AF$799, MATCH('full data'!I$1, Sheet11!$A$1:$AF$1, 0), FALSE)</f>
        <v>68.8125</v>
      </c>
      <c r="J457">
        <f>VLOOKUP('full data'!$A457, Sheet11!$A$2:$AF$799, MATCH('full data'!J$1, Sheet11!$A$1:$AF$1, 0), FALSE)</f>
        <v>0.84210526315789469</v>
      </c>
      <c r="K457">
        <f>VLOOKUP('full data'!$A457, Sheet11!$A$2:$AF$799, MATCH('full data'!K$1, Sheet11!$A$1:$AF$1, 0), FALSE)</f>
        <v>-19.375</v>
      </c>
      <c r="L457">
        <f>VLOOKUP('full data'!$A457, Sheet11!$A$2:$AF$799, MATCH('full data'!L$1, Sheet11!$A$1:$AF$1, 0), FALSE)</f>
        <v>0.8125</v>
      </c>
      <c r="M457">
        <f>VLOOKUP('full data'!$A457, Sheet11!$A$2:$AF$799, MATCH('full data'!M$1, Sheet11!$A$1:$AF$1, 0), FALSE)</f>
        <v>0.6875</v>
      </c>
      <c r="N457">
        <f>VLOOKUP('full data'!$A457, Sheet11!$A$2:$AF$799, MATCH('full data'!N$1, Sheet11!$A$1:$AF$1, 0), FALSE)</f>
        <v>1.4375</v>
      </c>
      <c r="O457">
        <f>VLOOKUP('full data'!$A457, Sheet11!$A$2:$AF$799, MATCH('full data'!O$1, Sheet11!$A$1:$AF$1, 0), FALSE)</f>
        <v>18.125</v>
      </c>
      <c r="P457">
        <f>VLOOKUP('full data'!$A457, Sheet11!$A$2:$AF$799, MATCH('full data'!P$1, Sheet11!$A$1:$AF$1, 0), FALSE)</f>
        <v>1.25</v>
      </c>
      <c r="Q457">
        <f>VLOOKUP('full data'!$A457, Sheet11!$A$2:$AF$799, MATCH('full data'!Q$1, Sheet11!$A$1:$AF$1, 0), FALSE)</f>
        <v>2.125</v>
      </c>
      <c r="R457">
        <f>VLOOKUP('full data'!$A457, Sheet11!$A$2:$AF$799, MATCH('full data'!R$1, Sheet11!$A$1:$AF$1, 0), FALSE)</f>
        <v>10</v>
      </c>
      <c r="S457">
        <f>VLOOKUP('full data'!$A457, Sheet11!$A$2:$AF$799, MATCH('full data'!S$1, Sheet11!$A$1:$AF$1, 0), FALSE)</f>
        <v>6</v>
      </c>
      <c r="T457">
        <f>VLOOKUP('full data'!$A457, Sheet11!$A$2:$AF$799, MATCH('full data'!T$1, Sheet11!$A$1:$AF$1, 0), FALSE)</f>
        <v>0</v>
      </c>
      <c r="U457">
        <f>VLOOKUP('full data'!$A457, Sheet11!$A$2:$AF$799, MATCH('full data'!U$1, Sheet11!$A$1:$AF$1, 0), FALSE)</f>
        <v>0.625</v>
      </c>
      <c r="V457">
        <f>VLOOKUP('full data'!$A457, Sheet11!$A$2:$AF$799, MATCH('full data'!V$1, Sheet11!$A$1:$AF$1, 0), FALSE)</f>
        <v>0.50624999999999998</v>
      </c>
      <c r="W457">
        <f>VLOOKUP('full data'!$A457, Sheet11!$A$2:$AF$799, MATCH('full data'!W$1, Sheet11!$A$1:$AF$1, 0), FALSE)</f>
        <v>0.4921875</v>
      </c>
      <c r="X457" t="str">
        <f>VLOOKUP('full data'!$A457, Sheet11!$A$2:$AF$799, MATCH('full data'!X$1, Sheet11!$A$1:$AF$1, 0), FALSE)</f>
        <v>3</v>
      </c>
      <c r="Y457">
        <f>VLOOKUP('full data'!$A457, Sheet11!$A$2:$AF$799, MATCH('full data'!Y$1, Sheet11!$A$1:$AF$1, 0), FALSE)</f>
        <v>1</v>
      </c>
      <c r="Z457" t="str">
        <f>VLOOKUP('full data'!$A457, Sheet11!$A$2:$AF$799, MATCH('full data'!Z$1, Sheet11!$A$1:$AF$1, 0), FALSE)</f>
        <v>NFC East</v>
      </c>
      <c r="AA457" t="s">
        <v>892</v>
      </c>
      <c r="AB457">
        <f>VLOOKUP('full data'!$A457, Sheet11!$A$2:$AF$799, MATCH('full data'!AB$1, Sheet11!$A$1:$AF$1, 0), FALSE)</f>
        <v>0.186046511627907</v>
      </c>
      <c r="AC457">
        <f>VLOOKUP('full data'!$A457, Sheet11!$A$2:$AF$799, MATCH('full data'!AC$1, Sheet11!$A$1:$AF$1, 0), FALSE)</f>
        <v>0.25641025641025639</v>
      </c>
      <c r="AD457" t="str">
        <f>VLOOKUP('full data'!$A457, Sheet11!$A$2:$AF$799, MATCH('full data'!AD$1, Sheet11!$A$1:$AF$1, 0), FALSE)</f>
        <v>0</v>
      </c>
      <c r="AE457" t="str">
        <f>VLOOKUP('full data'!$A457, Sheet11!$A$2:$AF$799, MATCH('full data'!AE$1, Sheet11!$A$1:$AF$1, 0), FALSE)</f>
        <v>0</v>
      </c>
      <c r="AF457">
        <f>VLOOKUP('full data'!$A457, Sheet11!$A$2:$AF$799, MATCH('full data'!AF$1, Sheet11!$A$1:$AF$1, 0), FALSE)</f>
        <v>0.4375</v>
      </c>
      <c r="AG457">
        <f>VLOOKUP('full data'!$A457, Sheet11!$A$2:$AF$799, MATCH('full data'!AG$1, Sheet11!$A$1:$AF$1, 0), FALSE)</f>
        <v>0.5</v>
      </c>
      <c r="AH457" s="3">
        <f>VLOOKUP('full data'!$A457, Sheet11!$A$2:$AF$799, MATCH('full data'!AH$1, Sheet11!$A$1:$AF$1, 0), FALSE)</f>
        <v>6.1942142098523681E-2</v>
      </c>
      <c r="AI457" s="2">
        <f t="shared" si="7"/>
        <v>0.19756677729230629</v>
      </c>
      <c r="AJ457" s="2">
        <f>AH457/SUMIFS($AH$2:$AH$799, $B$2:$B$799, B457)</f>
        <v>3.0761100537309748E-2</v>
      </c>
      <c r="AK457">
        <f>IF(AJ457=_xlfn.MAXIFS($AJ$2:$AJ$799, $B$2:$B$799, B457, $AA$2:$AA$799, AA457), 1, 0)</f>
        <v>0</v>
      </c>
      <c r="AL457" s="2">
        <f>AJ457-AI457</f>
        <v>-0.16680567675499655</v>
      </c>
      <c r="AM457">
        <f>IF(AK457=AE457, 1, 0)</f>
        <v>0</v>
      </c>
    </row>
    <row r="458" spans="1:39" hidden="1" x14ac:dyDescent="0.45">
      <c r="A458" t="s">
        <v>415</v>
      </c>
      <c r="B458">
        <v>2010</v>
      </c>
      <c r="C458" t="s">
        <v>66</v>
      </c>
      <c r="D458" t="str">
        <f>VLOOKUP(C458, ids!$A$2:$B$37,2,FALSE)</f>
        <v>Green Bay Packers</v>
      </c>
      <c r="E458">
        <f>VLOOKUP('full data'!$A458, Sheet11!$A$2:$AF$799, MATCH('full data'!E$1, Sheet11!$A$1:$AF$1, 0), FALSE)</f>
        <v>16</v>
      </c>
      <c r="F458">
        <f>VLOOKUP('full data'!$A458, Sheet11!$A$2:$AF$799, MATCH('full data'!F$1, Sheet11!$A$1:$AF$1, 0), FALSE)</f>
        <v>6.975409232465144</v>
      </c>
      <c r="G458">
        <f>VLOOKUP('full data'!$A458, Sheet11!$A$2:$AF$799, MATCH('full data'!G$1, Sheet11!$A$1:$AF$1, 0), FALSE)</f>
        <v>-1.377626157403562</v>
      </c>
      <c r="H458">
        <f>VLOOKUP('full data'!$A458, Sheet11!$A$2:$AF$799, MATCH('full data'!H$1, Sheet11!$A$1:$AF$1, 0), FALSE)</f>
        <v>9.5671475991982398</v>
      </c>
      <c r="I458">
        <f>VLOOKUP('full data'!$A458, Sheet11!$A$2:$AF$799, MATCH('full data'!I$1, Sheet11!$A$1:$AF$1, 0), FALSE)</f>
        <v>38.5625</v>
      </c>
      <c r="J458">
        <f>VLOOKUP('full data'!$A458, Sheet11!$A$2:$AF$799, MATCH('full data'!J$1, Sheet11!$A$1:$AF$1, 0), FALSE)</f>
        <v>0.7857142857142857</v>
      </c>
      <c r="K458">
        <f>VLOOKUP('full data'!$A458, Sheet11!$A$2:$AF$799, MATCH('full data'!K$1, Sheet11!$A$1:$AF$1, 0), FALSE)</f>
        <v>-14.4375</v>
      </c>
      <c r="L458">
        <f>VLOOKUP('full data'!$A458, Sheet11!$A$2:$AF$799, MATCH('full data'!L$1, Sheet11!$A$1:$AF$1, 0), FALSE)</f>
        <v>0.8125</v>
      </c>
      <c r="M458">
        <f>VLOOKUP('full data'!$A458, Sheet11!$A$2:$AF$799, MATCH('full data'!M$1, Sheet11!$A$1:$AF$1, 0), FALSE)</f>
        <v>0.5</v>
      </c>
      <c r="N458">
        <f>VLOOKUP('full data'!$A458, Sheet11!$A$2:$AF$799, MATCH('full data'!N$1, Sheet11!$A$1:$AF$1, 0), FALSE)</f>
        <v>1.5</v>
      </c>
      <c r="O458">
        <f>VLOOKUP('full data'!$A458, Sheet11!$A$2:$AF$799, MATCH('full data'!O$1, Sheet11!$A$1:$AF$1, 0), FALSE)</f>
        <v>20.8125</v>
      </c>
      <c r="P458">
        <f>VLOOKUP('full data'!$A458, Sheet11!$A$2:$AF$799, MATCH('full data'!P$1, Sheet11!$A$1:$AF$1, 0), FALSE)</f>
        <v>0.9375</v>
      </c>
      <c r="Q458">
        <f>VLOOKUP('full data'!$A458, Sheet11!$A$2:$AF$799, MATCH('full data'!Q$1, Sheet11!$A$1:$AF$1, 0), FALSE)</f>
        <v>2</v>
      </c>
      <c r="R458">
        <f>VLOOKUP('full data'!$A458, Sheet11!$A$2:$AF$799, MATCH('full data'!R$1, Sheet11!$A$1:$AF$1, 0), FALSE)</f>
        <v>10</v>
      </c>
      <c r="S458">
        <f>VLOOKUP('full data'!$A458, Sheet11!$A$2:$AF$799, MATCH('full data'!S$1, Sheet11!$A$1:$AF$1, 0), FALSE)</f>
        <v>6</v>
      </c>
      <c r="T458">
        <f>VLOOKUP('full data'!$A458, Sheet11!$A$2:$AF$799, MATCH('full data'!T$1, Sheet11!$A$1:$AF$1, 0), FALSE)</f>
        <v>0</v>
      </c>
      <c r="U458">
        <f>VLOOKUP('full data'!$A458, Sheet11!$A$2:$AF$799, MATCH('full data'!U$1, Sheet11!$A$1:$AF$1, 0), FALSE)</f>
        <v>0.625</v>
      </c>
      <c r="V458">
        <f>VLOOKUP('full data'!$A458, Sheet11!$A$2:$AF$799, MATCH('full data'!V$1, Sheet11!$A$1:$AF$1, 0), FALSE)</f>
        <v>0.47499999999999998</v>
      </c>
      <c r="W458">
        <f>VLOOKUP('full data'!$A458, Sheet11!$A$2:$AF$799, MATCH('full data'!W$1, Sheet11!$A$1:$AF$1, 0), FALSE)</f>
        <v>0.51953125</v>
      </c>
      <c r="X458" t="str">
        <f>VLOOKUP('full data'!$A458, Sheet11!$A$2:$AF$799, MATCH('full data'!X$1, Sheet11!$A$1:$AF$1, 0), FALSE)</f>
        <v>6</v>
      </c>
      <c r="Y458">
        <f>VLOOKUP('full data'!$A458, Sheet11!$A$2:$AF$799, MATCH('full data'!Y$1, Sheet11!$A$1:$AF$1, 0), FALSE)</f>
        <v>2</v>
      </c>
      <c r="Z458" t="str">
        <f>VLOOKUP('full data'!$A458, Sheet11!$A$2:$AF$799, MATCH('full data'!Z$1, Sheet11!$A$1:$AF$1, 0), FALSE)</f>
        <v>NFC North</v>
      </c>
      <c r="AA458" t="s">
        <v>892</v>
      </c>
      <c r="AB458">
        <f>VLOOKUP('full data'!$A458, Sheet11!$A$2:$AF$799, MATCH('full data'!AB$1, Sheet11!$A$1:$AF$1, 0), FALSE)</f>
        <v>0.2011494252873563</v>
      </c>
      <c r="AC458">
        <f>VLOOKUP('full data'!$A458, Sheet11!$A$2:$AF$799, MATCH('full data'!AC$1, Sheet11!$A$1:$AF$1, 0), FALSE)</f>
        <v>0.16455696202531639</v>
      </c>
      <c r="AD458" t="str">
        <f>VLOOKUP('full data'!$A458, Sheet11!$A$2:$AF$799, MATCH('full data'!AD$1, Sheet11!$A$1:$AF$1, 0), FALSE)</f>
        <v>1</v>
      </c>
      <c r="AE458" t="str">
        <f>VLOOKUP('full data'!$A458, Sheet11!$A$2:$AF$799, MATCH('full data'!AE$1, Sheet11!$A$1:$AF$1, 0), FALSE)</f>
        <v>1</v>
      </c>
      <c r="AF458">
        <f>VLOOKUP('full data'!$A458, Sheet11!$A$2:$AF$799, MATCH('full data'!AF$1, Sheet11!$A$1:$AF$1, 0), FALSE)</f>
        <v>0.125</v>
      </c>
      <c r="AG458">
        <f>VLOOKUP('full data'!$A458, Sheet11!$A$2:$AF$799, MATCH('full data'!AG$1, Sheet11!$A$1:$AF$1, 0), FALSE)</f>
        <v>9.5</v>
      </c>
      <c r="AH458" s="3">
        <f>VLOOKUP('full data'!$A458, Sheet11!$A$2:$AF$799, MATCH('full data'!AH$1, Sheet11!$A$1:$AF$1, 0), FALSE)</f>
        <v>5.8368715630811259E-2</v>
      </c>
      <c r="AI458" s="2">
        <f t="shared" si="7"/>
        <v>0.19756677729230629</v>
      </c>
      <c r="AJ458" s="2">
        <f>AH458/SUMIFS($AH$2:$AH$799, $B$2:$B$799, B458)</f>
        <v>2.8986500449034704E-2</v>
      </c>
      <c r="AK458">
        <f>IF(AJ458=_xlfn.MAXIFS($AJ$2:$AJ$799, $B$2:$B$799, B458, $AA$2:$AA$799, AA458), 1, 0)</f>
        <v>0</v>
      </c>
      <c r="AL458" s="2">
        <f>AJ458-AI458</f>
        <v>-0.16858027684327159</v>
      </c>
      <c r="AM458">
        <f>IF(AK458=AE458, 1, 0)</f>
        <v>0</v>
      </c>
    </row>
    <row r="459" spans="1:39" hidden="1" x14ac:dyDescent="0.45">
      <c r="A459" t="s">
        <v>419</v>
      </c>
      <c r="B459">
        <v>2010</v>
      </c>
      <c r="C459" t="s">
        <v>74</v>
      </c>
      <c r="D459" t="str">
        <f>VLOOKUP(C459, ids!$A$2:$B$37,2,FALSE)</f>
        <v>Kansas City Chiefs</v>
      </c>
      <c r="E459">
        <f>VLOOKUP('full data'!$A459, Sheet11!$A$2:$AF$799, MATCH('full data'!E$1, Sheet11!$A$1:$AF$1, 0), FALSE)</f>
        <v>16</v>
      </c>
      <c r="F459">
        <f>VLOOKUP('full data'!$A459, Sheet11!$A$2:$AF$799, MATCH('full data'!F$1, Sheet11!$A$1:$AF$1, 0), FALSE)</f>
        <v>2.7860032459123509</v>
      </c>
      <c r="G459">
        <f>VLOOKUP('full data'!$A459, Sheet11!$A$2:$AF$799, MATCH('full data'!G$1, Sheet11!$A$1:$AF$1, 0), FALSE)</f>
        <v>-0.8557756647785324</v>
      </c>
      <c r="H459">
        <f>VLOOKUP('full data'!$A459, Sheet11!$A$2:$AF$799, MATCH('full data'!H$1, Sheet11!$A$1:$AF$1, 0), FALSE)</f>
        <v>6.4257523906426908</v>
      </c>
      <c r="I459">
        <f>VLOOKUP('full data'!$A459, Sheet11!$A$2:$AF$799, MATCH('full data'!I$1, Sheet11!$A$1:$AF$1, 0), FALSE)</f>
        <v>48.1875</v>
      </c>
      <c r="J459">
        <f>VLOOKUP('full data'!$A459, Sheet11!$A$2:$AF$799, MATCH('full data'!J$1, Sheet11!$A$1:$AF$1, 0), FALSE)</f>
        <v>0.76923076923076927</v>
      </c>
      <c r="K459">
        <f>VLOOKUP('full data'!$A459, Sheet11!$A$2:$AF$799, MATCH('full data'!K$1, Sheet11!$A$1:$AF$1, 0), FALSE)</f>
        <v>-13.8125</v>
      </c>
      <c r="L459">
        <f>VLOOKUP('full data'!$A459, Sheet11!$A$2:$AF$799, MATCH('full data'!L$1, Sheet11!$A$1:$AF$1, 0), FALSE)</f>
        <v>0.5</v>
      </c>
      <c r="M459">
        <f>VLOOKUP('full data'!$A459, Sheet11!$A$2:$AF$799, MATCH('full data'!M$1, Sheet11!$A$1:$AF$1, 0), FALSE)</f>
        <v>0.5625</v>
      </c>
      <c r="N459">
        <f>VLOOKUP('full data'!$A459, Sheet11!$A$2:$AF$799, MATCH('full data'!N$1, Sheet11!$A$1:$AF$1, 0), FALSE)</f>
        <v>0.875</v>
      </c>
      <c r="O459">
        <f>VLOOKUP('full data'!$A459, Sheet11!$A$2:$AF$799, MATCH('full data'!O$1, Sheet11!$A$1:$AF$1, 0), FALSE)</f>
        <v>15.5625</v>
      </c>
      <c r="P459">
        <f>VLOOKUP('full data'!$A459, Sheet11!$A$2:$AF$799, MATCH('full data'!P$1, Sheet11!$A$1:$AF$1, 0), FALSE)</f>
        <v>0.75</v>
      </c>
      <c r="Q459">
        <f>VLOOKUP('full data'!$A459, Sheet11!$A$2:$AF$799, MATCH('full data'!Q$1, Sheet11!$A$1:$AF$1, 0), FALSE)</f>
        <v>1.4375</v>
      </c>
      <c r="R459">
        <f>VLOOKUP('full data'!$A459, Sheet11!$A$2:$AF$799, MATCH('full data'!R$1, Sheet11!$A$1:$AF$1, 0), FALSE)</f>
        <v>10</v>
      </c>
      <c r="S459">
        <f>VLOOKUP('full data'!$A459, Sheet11!$A$2:$AF$799, MATCH('full data'!S$1, Sheet11!$A$1:$AF$1, 0), FALSE)</f>
        <v>6</v>
      </c>
      <c r="T459">
        <f>VLOOKUP('full data'!$A459, Sheet11!$A$2:$AF$799, MATCH('full data'!T$1, Sheet11!$A$1:$AF$1, 0), FALSE)</f>
        <v>0</v>
      </c>
      <c r="U459">
        <f>VLOOKUP('full data'!$A459, Sheet11!$A$2:$AF$799, MATCH('full data'!U$1, Sheet11!$A$1:$AF$1, 0), FALSE)</f>
        <v>0.625</v>
      </c>
      <c r="V459">
        <f>VLOOKUP('full data'!$A459, Sheet11!$A$2:$AF$799, MATCH('full data'!V$1, Sheet11!$A$1:$AF$1, 0), FALSE)</f>
        <v>0.38124999999999998</v>
      </c>
      <c r="W459">
        <f>VLOOKUP('full data'!$A459, Sheet11!$A$2:$AF$799, MATCH('full data'!W$1, Sheet11!$A$1:$AF$1, 0), FALSE)</f>
        <v>0.4140625</v>
      </c>
      <c r="X459" t="str">
        <f>VLOOKUP('full data'!$A459, Sheet11!$A$2:$AF$799, MATCH('full data'!X$1, Sheet11!$A$1:$AF$1, 0), FALSE)</f>
        <v>4</v>
      </c>
      <c r="Y459">
        <f>VLOOKUP('full data'!$A459, Sheet11!$A$2:$AF$799, MATCH('full data'!Y$1, Sheet11!$A$1:$AF$1, 0), FALSE)</f>
        <v>1</v>
      </c>
      <c r="Z459" t="str">
        <f>VLOOKUP('full data'!$A459, Sheet11!$A$2:$AF$799, MATCH('full data'!Z$1, Sheet11!$A$1:$AF$1, 0), FALSE)</f>
        <v>AFC West</v>
      </c>
      <c r="AA459" t="s">
        <v>891</v>
      </c>
      <c r="AB459">
        <f>VLOOKUP('full data'!$A459, Sheet11!$A$2:$AF$799, MATCH('full data'!AB$1, Sheet11!$A$1:$AF$1, 0), FALSE)</f>
        <v>0.17777777777777781</v>
      </c>
      <c r="AC459">
        <f>VLOOKUP('full data'!$A459, Sheet11!$A$2:$AF$799, MATCH('full data'!AC$1, Sheet11!$A$1:$AF$1, 0), FALSE)</f>
        <v>0.25</v>
      </c>
      <c r="AD459" t="str">
        <f>VLOOKUP('full data'!$A459, Sheet11!$A$2:$AF$799, MATCH('full data'!AD$1, Sheet11!$A$1:$AF$1, 0), FALSE)</f>
        <v>0</v>
      </c>
      <c r="AE459" t="str">
        <f>VLOOKUP('full data'!$A459, Sheet11!$A$2:$AF$799, MATCH('full data'!AE$1, Sheet11!$A$1:$AF$1, 0), FALSE)</f>
        <v>0</v>
      </c>
      <c r="AF459">
        <f>VLOOKUP('full data'!$A459, Sheet11!$A$2:$AF$799, MATCH('full data'!AF$1, Sheet11!$A$1:$AF$1, 0), FALSE)</f>
        <v>0.25</v>
      </c>
      <c r="AG459">
        <f>VLOOKUP('full data'!$A459, Sheet11!$A$2:$AF$799, MATCH('full data'!AG$1, Sheet11!$A$1:$AF$1, 0), FALSE)</f>
        <v>0.5</v>
      </c>
      <c r="AH459" s="3">
        <f>VLOOKUP('full data'!$A459, Sheet11!$A$2:$AF$799, MATCH('full data'!AH$1, Sheet11!$A$1:$AF$1, 0), FALSE)</f>
        <v>3.341883979510199E-2</v>
      </c>
      <c r="AI459" s="2">
        <f t="shared" si="7"/>
        <v>0.53446851141934371</v>
      </c>
      <c r="AJ459" s="2">
        <f>AH459/SUMIFS($AH$2:$AH$799, $B$2:$B$799, B459)</f>
        <v>1.6596137233069332E-2</v>
      </c>
      <c r="AK459">
        <f>IF(AJ459=_xlfn.MAXIFS($AJ$2:$AJ$799, $B$2:$B$799, B459, $AA$2:$AA$799, AA459), 1, 0)</f>
        <v>0</v>
      </c>
      <c r="AL459" s="2">
        <f>AJ459-AI459</f>
        <v>-0.51787237418627441</v>
      </c>
      <c r="AM459">
        <f>IF(AK459=AE459, 1, 0)</f>
        <v>0</v>
      </c>
    </row>
    <row r="460" spans="1:39" hidden="1" x14ac:dyDescent="0.45">
      <c r="A460" t="s">
        <v>427</v>
      </c>
      <c r="B460">
        <v>2010</v>
      </c>
      <c r="C460" t="s">
        <v>86</v>
      </c>
      <c r="D460" t="str">
        <f>VLOOKUP(C460, ids!$A$2:$B$37,2,FALSE)</f>
        <v>New York Giants</v>
      </c>
      <c r="E460">
        <f>VLOOKUP('full data'!$A460, Sheet11!$A$2:$AF$799, MATCH('full data'!E$1, Sheet11!$A$1:$AF$1, 0), FALSE)</f>
        <v>16</v>
      </c>
      <c r="F460">
        <f>VLOOKUP('full data'!$A460, Sheet11!$A$2:$AF$799, MATCH('full data'!F$1, Sheet11!$A$1:$AF$1, 0), FALSE)</f>
        <v>2.7010939339765909</v>
      </c>
      <c r="G460">
        <f>VLOOKUP('full data'!$A460, Sheet11!$A$2:$AF$799, MATCH('full data'!G$1, Sheet11!$A$1:$AF$1, 0), FALSE)</f>
        <v>-3.9192539065731449</v>
      </c>
      <c r="H460">
        <f>VLOOKUP('full data'!$A460, Sheet11!$A$2:$AF$799, MATCH('full data'!H$1, Sheet11!$A$1:$AF$1, 0), FALSE)</f>
        <v>4.6013867231435883</v>
      </c>
      <c r="I460">
        <f>VLOOKUP('full data'!$A460, Sheet11!$A$2:$AF$799, MATCH('full data'!I$1, Sheet11!$A$1:$AF$1, 0), FALSE)</f>
        <v>48.5625</v>
      </c>
      <c r="J460">
        <f>VLOOKUP('full data'!$A460, Sheet11!$A$2:$AF$799, MATCH('full data'!J$1, Sheet11!$A$1:$AF$1, 0), FALSE)</f>
        <v>0.82608695652173914</v>
      </c>
      <c r="K460">
        <f>VLOOKUP('full data'!$A460, Sheet11!$A$2:$AF$799, MATCH('full data'!K$1, Sheet11!$A$1:$AF$1, 0), FALSE)</f>
        <v>-7.3125</v>
      </c>
      <c r="L460">
        <f>VLOOKUP('full data'!$A460, Sheet11!$A$2:$AF$799, MATCH('full data'!L$1, Sheet11!$A$1:$AF$1, 0), FALSE)</f>
        <v>1.5625</v>
      </c>
      <c r="M460">
        <f>VLOOKUP('full data'!$A460, Sheet11!$A$2:$AF$799, MATCH('full data'!M$1, Sheet11!$A$1:$AF$1, 0), FALSE)</f>
        <v>1.4375</v>
      </c>
      <c r="N460">
        <f>VLOOKUP('full data'!$A460, Sheet11!$A$2:$AF$799, MATCH('full data'!N$1, Sheet11!$A$1:$AF$1, 0), FALSE)</f>
        <v>1</v>
      </c>
      <c r="O460">
        <f>VLOOKUP('full data'!$A460, Sheet11!$A$2:$AF$799, MATCH('full data'!O$1, Sheet11!$A$1:$AF$1, 0), FALSE)</f>
        <v>19.5625</v>
      </c>
      <c r="P460">
        <f>VLOOKUP('full data'!$A460, Sheet11!$A$2:$AF$799, MATCH('full data'!P$1, Sheet11!$A$1:$AF$1, 0), FALSE)</f>
        <v>2.4375</v>
      </c>
      <c r="Q460">
        <f>VLOOKUP('full data'!$A460, Sheet11!$A$2:$AF$799, MATCH('full data'!Q$1, Sheet11!$A$1:$AF$1, 0), FALSE)</f>
        <v>2.4375</v>
      </c>
      <c r="R460">
        <f>VLOOKUP('full data'!$A460, Sheet11!$A$2:$AF$799, MATCH('full data'!R$1, Sheet11!$A$1:$AF$1, 0), FALSE)</f>
        <v>10</v>
      </c>
      <c r="S460">
        <f>VLOOKUP('full data'!$A460, Sheet11!$A$2:$AF$799, MATCH('full data'!S$1, Sheet11!$A$1:$AF$1, 0), FALSE)</f>
        <v>6</v>
      </c>
      <c r="T460">
        <f>VLOOKUP('full data'!$A460, Sheet11!$A$2:$AF$799, MATCH('full data'!T$1, Sheet11!$A$1:$AF$1, 0), FALSE)</f>
        <v>0</v>
      </c>
      <c r="U460">
        <f>VLOOKUP('full data'!$A460, Sheet11!$A$2:$AF$799, MATCH('full data'!U$1, Sheet11!$A$1:$AF$1, 0), FALSE)</f>
        <v>0.625</v>
      </c>
      <c r="V460">
        <f>VLOOKUP('full data'!$A460, Sheet11!$A$2:$AF$799, MATCH('full data'!V$1, Sheet11!$A$1:$AF$1, 0), FALSE)</f>
        <v>0.4</v>
      </c>
      <c r="W460">
        <f>VLOOKUP('full data'!$A460, Sheet11!$A$2:$AF$799, MATCH('full data'!W$1, Sheet11!$A$1:$AF$1, 0), FALSE)</f>
        <v>0.453125</v>
      </c>
      <c r="X460" t="str">
        <f>VLOOKUP('full data'!$A460, Sheet11!$A$2:$AF$799, MATCH('full data'!X$1, Sheet11!$A$1:$AF$1, 0), FALSE)</f>
        <v>0</v>
      </c>
      <c r="Y460">
        <f>VLOOKUP('full data'!$A460, Sheet11!$A$2:$AF$799, MATCH('full data'!Y$1, Sheet11!$A$1:$AF$1, 0), FALSE)</f>
        <v>2</v>
      </c>
      <c r="Z460" t="str">
        <f>VLOOKUP('full data'!$A460, Sheet11!$A$2:$AF$799, MATCH('full data'!Z$1, Sheet11!$A$1:$AF$1, 0), FALSE)</f>
        <v>NFC East</v>
      </c>
      <c r="AA460" t="s">
        <v>892</v>
      </c>
      <c r="AB460">
        <f>VLOOKUP('full data'!$A460, Sheet11!$A$2:$AF$799, MATCH('full data'!AB$1, Sheet11!$A$1:$AF$1, 0), FALSE)</f>
        <v>0.1764705882352941</v>
      </c>
      <c r="AC460">
        <f>VLOOKUP('full data'!$A460, Sheet11!$A$2:$AF$799, MATCH('full data'!AC$1, Sheet11!$A$1:$AF$1, 0), FALSE)</f>
        <v>0.13636363636363641</v>
      </c>
      <c r="AD460" t="str">
        <f>VLOOKUP('full data'!$A460, Sheet11!$A$2:$AF$799, MATCH('full data'!AD$1, Sheet11!$A$1:$AF$1, 0), FALSE)</f>
        <v>0</v>
      </c>
      <c r="AE460" t="str">
        <f>VLOOKUP('full data'!$A460, Sheet11!$A$2:$AF$799, MATCH('full data'!AE$1, Sheet11!$A$1:$AF$1, 0), FALSE)</f>
        <v>0</v>
      </c>
      <c r="AF460">
        <f>VLOOKUP('full data'!$A460, Sheet11!$A$2:$AF$799, MATCH('full data'!AF$1, Sheet11!$A$1:$AF$1, 0), FALSE)</f>
        <v>0.875</v>
      </c>
      <c r="AG460">
        <f>VLOOKUP('full data'!$A460, Sheet11!$A$2:$AF$799, MATCH('full data'!AG$1, Sheet11!$A$1:$AF$1, 0), FALSE)</f>
        <v>0.5</v>
      </c>
      <c r="AH460" s="3">
        <f>VLOOKUP('full data'!$A460, Sheet11!$A$2:$AF$799, MATCH('full data'!AH$1, Sheet11!$A$1:$AF$1, 0), FALSE)</f>
        <v>2.7514309902397279E-2</v>
      </c>
      <c r="AI460" s="2">
        <f t="shared" si="7"/>
        <v>0.19756677729230629</v>
      </c>
      <c r="AJ460" s="2">
        <f>AH460/SUMIFS($AH$2:$AH$799, $B$2:$B$799, B460)</f>
        <v>1.366388737050978E-2</v>
      </c>
      <c r="AK460">
        <f>IF(AJ460=_xlfn.MAXIFS($AJ$2:$AJ$799, $B$2:$B$799, B460, $AA$2:$AA$799, AA460), 1, 0)</f>
        <v>0</v>
      </c>
      <c r="AL460" s="2">
        <f>AJ460-AI460</f>
        <v>-0.18390288992179651</v>
      </c>
      <c r="AM460">
        <f>IF(AK460=AE460, 1, 0)</f>
        <v>0</v>
      </c>
    </row>
    <row r="461" spans="1:39" hidden="1" x14ac:dyDescent="0.45">
      <c r="A461" t="s">
        <v>421</v>
      </c>
      <c r="B461">
        <v>2010</v>
      </c>
      <c r="C461" t="s">
        <v>195</v>
      </c>
      <c r="D461" t="str">
        <f>VLOOKUP(C461, ids!$A$2:$B$37,2,FALSE)</f>
        <v>Los Angeles Chargers</v>
      </c>
      <c r="E461">
        <f>VLOOKUP('full data'!$A461, Sheet11!$A$2:$AF$799, MATCH('full data'!E$1, Sheet11!$A$1:$AF$1, 0), FALSE)</f>
        <v>16</v>
      </c>
      <c r="F461">
        <f>VLOOKUP('full data'!$A461, Sheet11!$A$2:$AF$799, MATCH('full data'!F$1, Sheet11!$A$1:$AF$1, 0), FALSE)</f>
        <v>10.67401168314341</v>
      </c>
      <c r="G461">
        <f>VLOOKUP('full data'!$A461, Sheet11!$A$2:$AF$799, MATCH('full data'!G$1, Sheet11!$A$1:$AF$1, 0), FALSE)</f>
        <v>-3.1345613218864732</v>
      </c>
      <c r="H461">
        <f>VLOOKUP('full data'!$A461, Sheet11!$A$2:$AF$799, MATCH('full data'!H$1, Sheet11!$A$1:$AF$1, 0), FALSE)</f>
        <v>14.586971629046911</v>
      </c>
      <c r="I461">
        <f>VLOOKUP('full data'!$A461, Sheet11!$A$2:$AF$799, MATCH('full data'!I$1, Sheet11!$A$1:$AF$1, 0), FALSE)</f>
        <v>42.3125</v>
      </c>
      <c r="J461">
        <f>VLOOKUP('full data'!$A461, Sheet11!$A$2:$AF$799, MATCH('full data'!J$1, Sheet11!$A$1:$AF$1, 0), FALSE)</f>
        <v>0.81818181818181823</v>
      </c>
      <c r="K461">
        <f>VLOOKUP('full data'!$A461, Sheet11!$A$2:$AF$799, MATCH('full data'!K$1, Sheet11!$A$1:$AF$1, 0), FALSE)</f>
        <v>-14.1875</v>
      </c>
      <c r="L461">
        <f>VLOOKUP('full data'!$A461, Sheet11!$A$2:$AF$799, MATCH('full data'!L$1, Sheet11!$A$1:$AF$1, 0), FALSE)</f>
        <v>0.8125</v>
      </c>
      <c r="M461">
        <f>VLOOKUP('full data'!$A461, Sheet11!$A$2:$AF$799, MATCH('full data'!M$1, Sheet11!$A$1:$AF$1, 0), FALSE)</f>
        <v>0.375</v>
      </c>
      <c r="N461">
        <f>VLOOKUP('full data'!$A461, Sheet11!$A$2:$AF$799, MATCH('full data'!N$1, Sheet11!$A$1:$AF$1, 0), FALSE)</f>
        <v>1</v>
      </c>
      <c r="O461">
        <f>VLOOKUP('full data'!$A461, Sheet11!$A$2:$AF$799, MATCH('full data'!O$1, Sheet11!$A$1:$AF$1, 0), FALSE)</f>
        <v>18.75</v>
      </c>
      <c r="P461">
        <f>VLOOKUP('full data'!$A461, Sheet11!$A$2:$AF$799, MATCH('full data'!P$1, Sheet11!$A$1:$AF$1, 0), FALSE)</f>
        <v>1.4375</v>
      </c>
      <c r="Q461">
        <f>VLOOKUP('full data'!$A461, Sheet11!$A$2:$AF$799, MATCH('full data'!Q$1, Sheet11!$A$1:$AF$1, 0), FALSE)</f>
        <v>1.375</v>
      </c>
      <c r="R461">
        <f>VLOOKUP('full data'!$A461, Sheet11!$A$2:$AF$799, MATCH('full data'!R$1, Sheet11!$A$1:$AF$1, 0), FALSE)</f>
        <v>9</v>
      </c>
      <c r="S461">
        <f>VLOOKUP('full data'!$A461, Sheet11!$A$2:$AF$799, MATCH('full data'!S$1, Sheet11!$A$1:$AF$1, 0), FALSE)</f>
        <v>7</v>
      </c>
      <c r="T461">
        <f>VLOOKUP('full data'!$A461, Sheet11!$A$2:$AF$799, MATCH('full data'!T$1, Sheet11!$A$1:$AF$1, 0), FALSE)</f>
        <v>0</v>
      </c>
      <c r="U461">
        <f>VLOOKUP('full data'!$A461, Sheet11!$A$2:$AF$799, MATCH('full data'!U$1, Sheet11!$A$1:$AF$1, 0), FALSE)</f>
        <v>0.5625</v>
      </c>
      <c r="V461">
        <f>VLOOKUP('full data'!$A461, Sheet11!$A$2:$AF$799, MATCH('full data'!V$1, Sheet11!$A$1:$AF$1, 0), FALSE)</f>
        <v>0.40972219999999998</v>
      </c>
      <c r="W461">
        <f>VLOOKUP('full data'!$A461, Sheet11!$A$2:$AF$799, MATCH('full data'!W$1, Sheet11!$A$1:$AF$1, 0), FALSE)</f>
        <v>0.45703120000000003</v>
      </c>
      <c r="X461" t="str">
        <f>VLOOKUP('full data'!$A461, Sheet11!$A$2:$AF$799, MATCH('full data'!X$1, Sheet11!$A$1:$AF$1, 0), FALSE)</f>
        <v>0</v>
      </c>
      <c r="Y461">
        <f>VLOOKUP('full data'!$A461, Sheet11!$A$2:$AF$799, MATCH('full data'!Y$1, Sheet11!$A$1:$AF$1, 0), FALSE)</f>
        <v>2</v>
      </c>
      <c r="Z461" t="str">
        <f>VLOOKUP('full data'!$A461, Sheet11!$A$2:$AF$799, MATCH('full data'!Z$1, Sheet11!$A$1:$AF$1, 0), FALSE)</f>
        <v>AFC West</v>
      </c>
      <c r="AA461" t="s">
        <v>891</v>
      </c>
      <c r="AB461">
        <f>VLOOKUP('full data'!$A461, Sheet11!$A$2:$AF$799, MATCH('full data'!AB$1, Sheet11!$A$1:$AF$1, 0), FALSE)</f>
        <v>0.23333333333333331</v>
      </c>
      <c r="AC461">
        <f>VLOOKUP('full data'!$A461, Sheet11!$A$2:$AF$799, MATCH('full data'!AC$1, Sheet11!$A$1:$AF$1, 0), FALSE)</f>
        <v>0.1785714285714286</v>
      </c>
      <c r="AD461" t="str">
        <f>VLOOKUP('full data'!$A461, Sheet11!$A$2:$AF$799, MATCH('full data'!AD$1, Sheet11!$A$1:$AF$1, 0), FALSE)</f>
        <v>0</v>
      </c>
      <c r="AE461" t="str">
        <f>VLOOKUP('full data'!$A461, Sheet11!$A$2:$AF$799, MATCH('full data'!AE$1, Sheet11!$A$1:$AF$1, 0), FALSE)</f>
        <v>0</v>
      </c>
      <c r="AF461">
        <f>VLOOKUP('full data'!$A461, Sheet11!$A$2:$AF$799, MATCH('full data'!AF$1, Sheet11!$A$1:$AF$1, 0), FALSE)</f>
        <v>0.625</v>
      </c>
      <c r="AG461">
        <f>VLOOKUP('full data'!$A461, Sheet11!$A$2:$AF$799, MATCH('full data'!AG$1, Sheet11!$A$1:$AF$1, 0), FALSE)</f>
        <v>0.5</v>
      </c>
      <c r="AH461" s="3">
        <f>VLOOKUP('full data'!$A461, Sheet11!$A$2:$AF$799, MATCH('full data'!AH$1, Sheet11!$A$1:$AF$1, 0), FALSE)</f>
        <v>2.7498063568709721E-2</v>
      </c>
      <c r="AI461" s="2">
        <f t="shared" si="7"/>
        <v>0.53446851141934371</v>
      </c>
      <c r="AJ461" s="2">
        <f>AH461/SUMIFS($AH$2:$AH$799, $B$2:$B$799, B461)</f>
        <v>1.3655819275235794E-2</v>
      </c>
      <c r="AK461">
        <f>IF(AJ461=_xlfn.MAXIFS($AJ$2:$AJ$799, $B$2:$B$799, B461, $AA$2:$AA$799, AA461), 1, 0)</f>
        <v>0</v>
      </c>
      <c r="AL461" s="2">
        <f>AJ461-AI461</f>
        <v>-0.52081269214410786</v>
      </c>
      <c r="AM461">
        <f>IF(AK461=AE461, 1, 0)</f>
        <v>0</v>
      </c>
    </row>
    <row r="462" spans="1:39" hidden="1" x14ac:dyDescent="0.45">
      <c r="A462" t="s">
        <v>433</v>
      </c>
      <c r="B462">
        <v>2010</v>
      </c>
      <c r="C462" t="s">
        <v>104</v>
      </c>
      <c r="D462" t="str">
        <f>VLOOKUP(C462, ids!$A$2:$B$37,2,FALSE)</f>
        <v>Tampa Bay Buccaneers</v>
      </c>
      <c r="E462">
        <f>VLOOKUP('full data'!$A462, Sheet11!$A$2:$AF$799, MATCH('full data'!E$1, Sheet11!$A$1:$AF$1, 0), FALSE)</f>
        <v>16</v>
      </c>
      <c r="F462">
        <f>VLOOKUP('full data'!$A462, Sheet11!$A$2:$AF$799, MATCH('full data'!F$1, Sheet11!$A$1:$AF$1, 0), FALSE)</f>
        <v>4.4181005080683748</v>
      </c>
      <c r="G462">
        <f>VLOOKUP('full data'!$A462, Sheet11!$A$2:$AF$799, MATCH('full data'!G$1, Sheet11!$A$1:$AF$1, 0), FALSE)</f>
        <v>-1.354670761533445</v>
      </c>
      <c r="H462">
        <f>VLOOKUP('full data'!$A462, Sheet11!$A$2:$AF$799, MATCH('full data'!H$1, Sheet11!$A$1:$AF$1, 0), FALSE)</f>
        <v>6.6329000284790327</v>
      </c>
      <c r="I462">
        <f>VLOOKUP('full data'!$A462, Sheet11!$A$2:$AF$799, MATCH('full data'!I$1, Sheet11!$A$1:$AF$1, 0), FALSE)</f>
        <v>52.3125</v>
      </c>
      <c r="J462">
        <f>VLOOKUP('full data'!$A462, Sheet11!$A$2:$AF$799, MATCH('full data'!J$1, Sheet11!$A$1:$AF$1, 0), FALSE)</f>
        <v>0.8214285714285714</v>
      </c>
      <c r="K462">
        <f>VLOOKUP('full data'!$A462, Sheet11!$A$2:$AF$799, MATCH('full data'!K$1, Sheet11!$A$1:$AF$1, 0), FALSE)</f>
        <v>-12.6875</v>
      </c>
      <c r="L462">
        <f>VLOOKUP('full data'!$A462, Sheet11!$A$2:$AF$799, MATCH('full data'!L$1, Sheet11!$A$1:$AF$1, 0), FALSE)</f>
        <v>0.375</v>
      </c>
      <c r="M462">
        <f>VLOOKUP('full data'!$A462, Sheet11!$A$2:$AF$799, MATCH('full data'!M$1, Sheet11!$A$1:$AF$1, 0), FALSE)</f>
        <v>0.5625</v>
      </c>
      <c r="N462">
        <f>VLOOKUP('full data'!$A462, Sheet11!$A$2:$AF$799, MATCH('full data'!N$1, Sheet11!$A$1:$AF$1, 0), FALSE)</f>
        <v>1.1875</v>
      </c>
      <c r="O462">
        <f>VLOOKUP('full data'!$A462, Sheet11!$A$2:$AF$799, MATCH('full data'!O$1, Sheet11!$A$1:$AF$1, 0), FALSE)</f>
        <v>8.9375</v>
      </c>
      <c r="P462">
        <f>VLOOKUP('full data'!$A462, Sheet11!$A$2:$AF$799, MATCH('full data'!P$1, Sheet11!$A$1:$AF$1, 0), FALSE)</f>
        <v>0.8125</v>
      </c>
      <c r="Q462">
        <f>VLOOKUP('full data'!$A462, Sheet11!$A$2:$AF$799, MATCH('full data'!Q$1, Sheet11!$A$1:$AF$1, 0), FALSE)</f>
        <v>1.75</v>
      </c>
      <c r="R462">
        <f>VLOOKUP('full data'!$A462, Sheet11!$A$2:$AF$799, MATCH('full data'!R$1, Sheet11!$A$1:$AF$1, 0), FALSE)</f>
        <v>10</v>
      </c>
      <c r="S462">
        <f>VLOOKUP('full data'!$A462, Sheet11!$A$2:$AF$799, MATCH('full data'!S$1, Sheet11!$A$1:$AF$1, 0), FALSE)</f>
        <v>6</v>
      </c>
      <c r="T462">
        <f>VLOOKUP('full data'!$A462, Sheet11!$A$2:$AF$799, MATCH('full data'!T$1, Sheet11!$A$1:$AF$1, 0), FALSE)</f>
        <v>0</v>
      </c>
      <c r="U462">
        <f>VLOOKUP('full data'!$A462, Sheet11!$A$2:$AF$799, MATCH('full data'!U$1, Sheet11!$A$1:$AF$1, 0), FALSE)</f>
        <v>0.625</v>
      </c>
      <c r="V462">
        <f>VLOOKUP('full data'!$A462, Sheet11!$A$2:$AF$799, MATCH('full data'!V$1, Sheet11!$A$1:$AF$1, 0), FALSE)</f>
        <v>0.34375</v>
      </c>
      <c r="W462">
        <f>VLOOKUP('full data'!$A462, Sheet11!$A$2:$AF$799, MATCH('full data'!W$1, Sheet11!$A$1:$AF$1, 0), FALSE)</f>
        <v>0.4765625</v>
      </c>
      <c r="X462" t="str">
        <f>VLOOKUP('full data'!$A462, Sheet11!$A$2:$AF$799, MATCH('full data'!X$1, Sheet11!$A$1:$AF$1, 0), FALSE)</f>
        <v>0</v>
      </c>
      <c r="Y462">
        <f>VLOOKUP('full data'!$A462, Sheet11!$A$2:$AF$799, MATCH('full data'!Y$1, Sheet11!$A$1:$AF$1, 0), FALSE)</f>
        <v>3</v>
      </c>
      <c r="Z462" t="str">
        <f>VLOOKUP('full data'!$A462, Sheet11!$A$2:$AF$799, MATCH('full data'!Z$1, Sheet11!$A$1:$AF$1, 0), FALSE)</f>
        <v>NFC South</v>
      </c>
      <c r="AA462" t="s">
        <v>892</v>
      </c>
      <c r="AB462">
        <f>VLOOKUP('full data'!$A462, Sheet11!$A$2:$AF$799, MATCH('full data'!AB$1, Sheet11!$A$1:$AF$1, 0), FALSE)</f>
        <v>0.19230769230769229</v>
      </c>
      <c r="AC462">
        <f>VLOOKUP('full data'!$A462, Sheet11!$A$2:$AF$799, MATCH('full data'!AC$1, Sheet11!$A$1:$AF$1, 0), FALSE)</f>
        <v>0.28260869565217389</v>
      </c>
      <c r="AD462" t="str">
        <f>VLOOKUP('full data'!$A462, Sheet11!$A$2:$AF$799, MATCH('full data'!AD$1, Sheet11!$A$1:$AF$1, 0), FALSE)</f>
        <v>0</v>
      </c>
      <c r="AE462" t="str">
        <f>VLOOKUP('full data'!$A462, Sheet11!$A$2:$AF$799, MATCH('full data'!AE$1, Sheet11!$A$1:$AF$1, 0), FALSE)</f>
        <v>0</v>
      </c>
      <c r="AF462">
        <f>VLOOKUP('full data'!$A462, Sheet11!$A$2:$AF$799, MATCH('full data'!AF$1, Sheet11!$A$1:$AF$1, 0), FALSE)</f>
        <v>0.4375</v>
      </c>
      <c r="AG462">
        <f>VLOOKUP('full data'!$A462, Sheet11!$A$2:$AF$799, MATCH('full data'!AG$1, Sheet11!$A$1:$AF$1, 0), FALSE)</f>
        <v>0.5</v>
      </c>
      <c r="AH462" s="3">
        <f>VLOOKUP('full data'!$A462, Sheet11!$A$2:$AF$799, MATCH('full data'!AH$1, Sheet11!$A$1:$AF$1, 0), FALSE)</f>
        <v>2.157996816317502E-2</v>
      </c>
      <c r="AI462" s="2">
        <f t="shared" si="7"/>
        <v>0.19756677729230629</v>
      </c>
      <c r="AJ462" s="2">
        <f>AH462/SUMIFS($AH$2:$AH$799, $B$2:$B$799, B462)</f>
        <v>1.0716832640426102E-2</v>
      </c>
      <c r="AK462">
        <f>IF(AJ462=_xlfn.MAXIFS($AJ$2:$AJ$799, $B$2:$B$799, B462, $AA$2:$AA$799, AA462), 1, 0)</f>
        <v>0</v>
      </c>
      <c r="AL462" s="2">
        <f>AJ462-AI462</f>
        <v>-0.18684994465188018</v>
      </c>
      <c r="AM462">
        <f>IF(AK462=AE462, 1, 0)</f>
        <v>0</v>
      </c>
    </row>
    <row r="463" spans="1:39" hidden="1" x14ac:dyDescent="0.45">
      <c r="A463" t="s">
        <v>417</v>
      </c>
      <c r="B463">
        <v>2010</v>
      </c>
      <c r="C463" t="s">
        <v>68</v>
      </c>
      <c r="D463" t="str">
        <f>VLOOKUP(C463, ids!$A$2:$B$37,2,FALSE)</f>
        <v>Indiannapolis Colts</v>
      </c>
      <c r="E463">
        <f>VLOOKUP('full data'!$A463, Sheet11!$A$2:$AF$799, MATCH('full data'!E$1, Sheet11!$A$1:$AF$1, 0), FALSE)</f>
        <v>16</v>
      </c>
      <c r="F463">
        <f>VLOOKUP('full data'!$A463, Sheet11!$A$2:$AF$799, MATCH('full data'!F$1, Sheet11!$A$1:$AF$1, 0), FALSE)</f>
        <v>8.1588959985471519</v>
      </c>
      <c r="G463">
        <f>VLOOKUP('full data'!$A463, Sheet11!$A$2:$AF$799, MATCH('full data'!G$1, Sheet11!$A$1:$AF$1, 0), FALSE)</f>
        <v>-1.414437888640721</v>
      </c>
      <c r="H463">
        <f>VLOOKUP('full data'!$A463, Sheet11!$A$2:$AF$799, MATCH('full data'!H$1, Sheet11!$A$1:$AF$1, 0), FALSE)</f>
        <v>8.2870806969057842</v>
      </c>
      <c r="I463">
        <f>VLOOKUP('full data'!$A463, Sheet11!$A$2:$AF$799, MATCH('full data'!I$1, Sheet11!$A$1:$AF$1, 0), FALSE)</f>
        <v>44.3125</v>
      </c>
      <c r="J463">
        <f>VLOOKUP('full data'!$A463, Sheet11!$A$2:$AF$799, MATCH('full data'!J$1, Sheet11!$A$1:$AF$1, 0), FALSE)</f>
        <v>0.9285714285714286</v>
      </c>
      <c r="K463">
        <f>VLOOKUP('full data'!$A463, Sheet11!$A$2:$AF$799, MATCH('full data'!K$1, Sheet11!$A$1:$AF$1, 0), FALSE)</f>
        <v>-5.6875</v>
      </c>
      <c r="L463">
        <f>VLOOKUP('full data'!$A463, Sheet11!$A$2:$AF$799, MATCH('full data'!L$1, Sheet11!$A$1:$AF$1, 0), FALSE)</f>
        <v>1.0625</v>
      </c>
      <c r="M463">
        <f>VLOOKUP('full data'!$A463, Sheet11!$A$2:$AF$799, MATCH('full data'!M$1, Sheet11!$A$1:$AF$1, 0), FALSE)</f>
        <v>0.6875</v>
      </c>
      <c r="N463">
        <f>VLOOKUP('full data'!$A463, Sheet11!$A$2:$AF$799, MATCH('full data'!N$1, Sheet11!$A$1:$AF$1, 0), FALSE)</f>
        <v>0.625</v>
      </c>
      <c r="O463">
        <f>VLOOKUP('full data'!$A463, Sheet11!$A$2:$AF$799, MATCH('full data'!O$1, Sheet11!$A$1:$AF$1, 0), FALSE)</f>
        <v>11.625</v>
      </c>
      <c r="P463">
        <f>VLOOKUP('full data'!$A463, Sheet11!$A$2:$AF$799, MATCH('full data'!P$1, Sheet11!$A$1:$AF$1, 0), FALSE)</f>
        <v>1.3125</v>
      </c>
      <c r="Q463">
        <f>VLOOKUP('full data'!$A463, Sheet11!$A$2:$AF$799, MATCH('full data'!Q$1, Sheet11!$A$1:$AF$1, 0), FALSE)</f>
        <v>1.3125</v>
      </c>
      <c r="R463">
        <f>VLOOKUP('full data'!$A463, Sheet11!$A$2:$AF$799, MATCH('full data'!R$1, Sheet11!$A$1:$AF$1, 0), FALSE)</f>
        <v>10</v>
      </c>
      <c r="S463">
        <f>VLOOKUP('full data'!$A463, Sheet11!$A$2:$AF$799, MATCH('full data'!S$1, Sheet11!$A$1:$AF$1, 0), FALSE)</f>
        <v>6</v>
      </c>
      <c r="T463">
        <f>VLOOKUP('full data'!$A463, Sheet11!$A$2:$AF$799, MATCH('full data'!T$1, Sheet11!$A$1:$AF$1, 0), FALSE)</f>
        <v>0</v>
      </c>
      <c r="U463">
        <f>VLOOKUP('full data'!$A463, Sheet11!$A$2:$AF$799, MATCH('full data'!U$1, Sheet11!$A$1:$AF$1, 0), FALSE)</f>
        <v>0.625</v>
      </c>
      <c r="V463">
        <f>VLOOKUP('full data'!$A463, Sheet11!$A$2:$AF$799, MATCH('full data'!V$1, Sheet11!$A$1:$AF$1, 0), FALSE)</f>
        <v>0.42499999999999999</v>
      </c>
      <c r="W463">
        <f>VLOOKUP('full data'!$A463, Sheet11!$A$2:$AF$799, MATCH('full data'!W$1, Sheet11!$A$1:$AF$1, 0), FALSE)</f>
        <v>0.47265625</v>
      </c>
      <c r="X463" t="str">
        <f>VLOOKUP('full data'!$A463, Sheet11!$A$2:$AF$799, MATCH('full data'!X$1, Sheet11!$A$1:$AF$1, 0), FALSE)</f>
        <v>3</v>
      </c>
      <c r="Y463">
        <f>VLOOKUP('full data'!$A463, Sheet11!$A$2:$AF$799, MATCH('full data'!Y$1, Sheet11!$A$1:$AF$1, 0), FALSE)</f>
        <v>1</v>
      </c>
      <c r="Z463" t="str">
        <f>VLOOKUP('full data'!$A463, Sheet11!$A$2:$AF$799, MATCH('full data'!Z$1, Sheet11!$A$1:$AF$1, 0), FALSE)</f>
        <v>AFC South</v>
      </c>
      <c r="AA463" t="s">
        <v>891</v>
      </c>
      <c r="AB463">
        <f>VLOOKUP('full data'!$A463, Sheet11!$A$2:$AF$799, MATCH('full data'!AB$1, Sheet11!$A$1:$AF$1, 0), FALSE)</f>
        <v>0.19565217391304349</v>
      </c>
      <c r="AC463">
        <f>VLOOKUP('full data'!$A463, Sheet11!$A$2:$AF$799, MATCH('full data'!AC$1, Sheet11!$A$1:$AF$1, 0), FALSE)</f>
        <v>0.2142857142857143</v>
      </c>
      <c r="AD463" t="str">
        <f>VLOOKUP('full data'!$A463, Sheet11!$A$2:$AF$799, MATCH('full data'!AD$1, Sheet11!$A$1:$AF$1, 0), FALSE)</f>
        <v>0</v>
      </c>
      <c r="AE463" t="str">
        <f>VLOOKUP('full data'!$A463, Sheet11!$A$2:$AF$799, MATCH('full data'!AE$1, Sheet11!$A$1:$AF$1, 0), FALSE)</f>
        <v>0</v>
      </c>
      <c r="AF463">
        <f>VLOOKUP('full data'!$A463, Sheet11!$A$2:$AF$799, MATCH('full data'!AF$1, Sheet11!$A$1:$AF$1, 0), FALSE)</f>
        <v>0.25</v>
      </c>
      <c r="AG463">
        <f>VLOOKUP('full data'!$A463, Sheet11!$A$2:$AF$799, MATCH('full data'!AG$1, Sheet11!$A$1:$AF$1, 0), FALSE)</f>
        <v>0.5</v>
      </c>
      <c r="AH463" s="3">
        <f>VLOOKUP('full data'!$A463, Sheet11!$A$2:$AF$799, MATCH('full data'!AH$1, Sheet11!$A$1:$AF$1, 0), FALSE)</f>
        <v>1.6120135883779661E-2</v>
      </c>
      <c r="AI463" s="2">
        <f t="shared" si="7"/>
        <v>0.53446851141934371</v>
      </c>
      <c r="AJ463" s="2">
        <f>AH463/SUMIFS($AH$2:$AH$799, $B$2:$B$799, B463)</f>
        <v>8.0054241554532758E-3</v>
      </c>
      <c r="AK463">
        <f>IF(AJ463=_xlfn.MAXIFS($AJ$2:$AJ$799, $B$2:$B$799, B463, $AA$2:$AA$799, AA463), 1, 0)</f>
        <v>0</v>
      </c>
      <c r="AL463" s="2">
        <f>AJ463-AI463</f>
        <v>-0.52646308726389046</v>
      </c>
      <c r="AM463">
        <f>IF(AK463=AE463, 1, 0)</f>
        <v>0</v>
      </c>
    </row>
    <row r="464" spans="1:39" hidden="1" x14ac:dyDescent="0.45">
      <c r="A464" t="s">
        <v>422</v>
      </c>
      <c r="B464">
        <v>2010</v>
      </c>
      <c r="C464" t="s">
        <v>230</v>
      </c>
      <c r="D464" t="str">
        <f>VLOOKUP(C464, ids!$A$2:$B$37,2,FALSE)</f>
        <v>Las Vegas Raiders</v>
      </c>
      <c r="E464">
        <f>VLOOKUP('full data'!$A464, Sheet11!$A$2:$AF$799, MATCH('full data'!E$1, Sheet11!$A$1:$AF$1, 0), FALSE)</f>
        <v>16</v>
      </c>
      <c r="F464">
        <f>VLOOKUP('full data'!$A464, Sheet11!$A$2:$AF$799, MATCH('full data'!F$1, Sheet11!$A$1:$AF$1, 0), FALSE)</f>
        <v>-0.79403589200030256</v>
      </c>
      <c r="G464">
        <f>VLOOKUP('full data'!$A464, Sheet11!$A$2:$AF$799, MATCH('full data'!G$1, Sheet11!$A$1:$AF$1, 0), FALSE)</f>
        <v>0.2441479265368682</v>
      </c>
      <c r="H464">
        <f>VLOOKUP('full data'!$A464, Sheet11!$A$2:$AF$799, MATCH('full data'!H$1, Sheet11!$A$1:$AF$1, 0), FALSE)</f>
        <v>2.5662384831108569</v>
      </c>
      <c r="I464">
        <f>VLOOKUP('full data'!$A464, Sheet11!$A$2:$AF$799, MATCH('full data'!I$1, Sheet11!$A$1:$AF$1, 0), FALSE)</f>
        <v>79.9375</v>
      </c>
      <c r="J464">
        <f>VLOOKUP('full data'!$A464, Sheet11!$A$2:$AF$799, MATCH('full data'!J$1, Sheet11!$A$1:$AF$1, 0), FALSE)</f>
        <v>0.80487804878048785</v>
      </c>
      <c r="K464">
        <f>VLOOKUP('full data'!$A464, Sheet11!$A$2:$AF$799, MATCH('full data'!K$1, Sheet11!$A$1:$AF$1, 0), FALSE)</f>
        <v>-18.1875</v>
      </c>
      <c r="L464">
        <f>VLOOKUP('full data'!$A464, Sheet11!$A$2:$AF$799, MATCH('full data'!L$1, Sheet11!$A$1:$AF$1, 0), FALSE)</f>
        <v>1</v>
      </c>
      <c r="M464">
        <f>VLOOKUP('full data'!$A464, Sheet11!$A$2:$AF$799, MATCH('full data'!M$1, Sheet11!$A$1:$AF$1, 0), FALSE)</f>
        <v>0.75</v>
      </c>
      <c r="N464">
        <f>VLOOKUP('full data'!$A464, Sheet11!$A$2:$AF$799, MATCH('full data'!N$1, Sheet11!$A$1:$AF$1, 0), FALSE)</f>
        <v>0.75</v>
      </c>
      <c r="O464">
        <f>VLOOKUP('full data'!$A464, Sheet11!$A$2:$AF$799, MATCH('full data'!O$1, Sheet11!$A$1:$AF$1, 0), FALSE)</f>
        <v>18.1875</v>
      </c>
      <c r="P464">
        <f>VLOOKUP('full data'!$A464, Sheet11!$A$2:$AF$799, MATCH('full data'!P$1, Sheet11!$A$1:$AF$1, 0), FALSE)</f>
        <v>1.375</v>
      </c>
      <c r="Q464">
        <f>VLOOKUP('full data'!$A464, Sheet11!$A$2:$AF$799, MATCH('full data'!Q$1, Sheet11!$A$1:$AF$1, 0), FALSE)</f>
        <v>1.5</v>
      </c>
      <c r="R464">
        <f>VLOOKUP('full data'!$A464, Sheet11!$A$2:$AF$799, MATCH('full data'!R$1, Sheet11!$A$1:$AF$1, 0), FALSE)</f>
        <v>8</v>
      </c>
      <c r="S464">
        <f>VLOOKUP('full data'!$A464, Sheet11!$A$2:$AF$799, MATCH('full data'!S$1, Sheet11!$A$1:$AF$1, 0), FALSE)</f>
        <v>8</v>
      </c>
      <c r="T464">
        <f>VLOOKUP('full data'!$A464, Sheet11!$A$2:$AF$799, MATCH('full data'!T$1, Sheet11!$A$1:$AF$1, 0), FALSE)</f>
        <v>0</v>
      </c>
      <c r="U464">
        <f>VLOOKUP('full data'!$A464, Sheet11!$A$2:$AF$799, MATCH('full data'!U$1, Sheet11!$A$1:$AF$1, 0), FALSE)</f>
        <v>0.5</v>
      </c>
      <c r="V464">
        <f>VLOOKUP('full data'!$A464, Sheet11!$A$2:$AF$799, MATCH('full data'!V$1, Sheet11!$A$1:$AF$1, 0), FALSE)</f>
        <v>0.46875</v>
      </c>
      <c r="W464">
        <f>VLOOKUP('full data'!$A464, Sheet11!$A$2:$AF$799, MATCH('full data'!W$1, Sheet11!$A$1:$AF$1, 0), FALSE)</f>
        <v>0.46875</v>
      </c>
      <c r="X464" t="str">
        <f>VLOOKUP('full data'!$A464, Sheet11!$A$2:$AF$799, MATCH('full data'!X$1, Sheet11!$A$1:$AF$1, 0), FALSE)</f>
        <v>0</v>
      </c>
      <c r="Y464">
        <f>VLOOKUP('full data'!$A464, Sheet11!$A$2:$AF$799, MATCH('full data'!Y$1, Sheet11!$A$1:$AF$1, 0), FALSE)</f>
        <v>3</v>
      </c>
      <c r="Z464" t="str">
        <f>VLOOKUP('full data'!$A464, Sheet11!$A$2:$AF$799, MATCH('full data'!Z$1, Sheet11!$A$1:$AF$1, 0), FALSE)</f>
        <v>AFC West</v>
      </c>
      <c r="AA464" t="s">
        <v>891</v>
      </c>
      <c r="AB464">
        <f>VLOOKUP('full data'!$A464, Sheet11!$A$2:$AF$799, MATCH('full data'!AB$1, Sheet11!$A$1:$AF$1, 0), FALSE)</f>
        <v>0.17543859649122809</v>
      </c>
      <c r="AC464">
        <f>VLOOKUP('full data'!$A464, Sheet11!$A$2:$AF$799, MATCH('full data'!AC$1, Sheet11!$A$1:$AF$1, 0), FALSE)</f>
        <v>0.203125</v>
      </c>
      <c r="AD464" t="str">
        <f>VLOOKUP('full data'!$A464, Sheet11!$A$2:$AF$799, MATCH('full data'!AD$1, Sheet11!$A$1:$AF$1, 0), FALSE)</f>
        <v>0</v>
      </c>
      <c r="AE464" t="str">
        <f>VLOOKUP('full data'!$A464, Sheet11!$A$2:$AF$799, MATCH('full data'!AE$1, Sheet11!$A$1:$AF$1, 0), FALSE)</f>
        <v>0</v>
      </c>
      <c r="AF464">
        <f>VLOOKUP('full data'!$A464, Sheet11!$A$2:$AF$799, MATCH('full data'!AF$1, Sheet11!$A$1:$AF$1, 0), FALSE)</f>
        <v>0.375</v>
      </c>
      <c r="AG464">
        <f>VLOOKUP('full data'!$A464, Sheet11!$A$2:$AF$799, MATCH('full data'!AG$1, Sheet11!$A$1:$AF$1, 0), FALSE)</f>
        <v>0.5</v>
      </c>
      <c r="AH464" s="3">
        <f>VLOOKUP('full data'!$A464, Sheet11!$A$2:$AF$799, MATCH('full data'!AH$1, Sheet11!$A$1:$AF$1, 0), FALSE)</f>
        <v>1.023662827714791E-2</v>
      </c>
      <c r="AI464" s="2">
        <f t="shared" si="7"/>
        <v>0.53446851141934371</v>
      </c>
      <c r="AJ464" s="2">
        <f>AH464/SUMIFS($AH$2:$AH$799, $B$2:$B$799, B464)</f>
        <v>5.0836141749111352E-3</v>
      </c>
      <c r="AK464">
        <f>IF(AJ464=_xlfn.MAXIFS($AJ$2:$AJ$799, $B$2:$B$799, B464, $AA$2:$AA$799, AA464), 1, 0)</f>
        <v>0</v>
      </c>
      <c r="AL464" s="2">
        <f>AJ464-AI464</f>
        <v>-0.52938489724443261</v>
      </c>
      <c r="AM464">
        <f>IF(AK464=AE464, 1, 0)</f>
        <v>0</v>
      </c>
    </row>
    <row r="465" spans="1:39" hidden="1" x14ac:dyDescent="0.45">
      <c r="A465" t="s">
        <v>431</v>
      </c>
      <c r="B465">
        <v>2010</v>
      </c>
      <c r="C465" t="s">
        <v>98</v>
      </c>
      <c r="D465" t="str">
        <f>VLOOKUP(C465, ids!$A$2:$B$37,2,FALSE)</f>
        <v>Seattle Seahawks</v>
      </c>
      <c r="E465">
        <f>VLOOKUP('full data'!$A465, Sheet11!$A$2:$AF$799, MATCH('full data'!E$1, Sheet11!$A$1:$AF$1, 0), FALSE)</f>
        <v>16</v>
      </c>
      <c r="F465">
        <f>VLOOKUP('full data'!$A465, Sheet11!$A$2:$AF$799, MATCH('full data'!F$1, Sheet11!$A$1:$AF$1, 0), FALSE)</f>
        <v>-2.4924984237280401</v>
      </c>
      <c r="G465">
        <f>VLOOKUP('full data'!$A465, Sheet11!$A$2:$AF$799, MATCH('full data'!G$1, Sheet11!$A$1:$AF$1, 0), FALSE)</f>
        <v>-3.0848982895979868</v>
      </c>
      <c r="H465">
        <f>VLOOKUP('full data'!$A465, Sheet11!$A$2:$AF$799, MATCH('full data'!H$1, Sheet11!$A$1:$AF$1, 0), FALSE)</f>
        <v>1.090190237431925</v>
      </c>
      <c r="I465">
        <f>VLOOKUP('full data'!$A465, Sheet11!$A$2:$AF$799, MATCH('full data'!I$1, Sheet11!$A$1:$AF$1, 0), FALSE)</f>
        <v>55.625</v>
      </c>
      <c r="J465">
        <f>VLOOKUP('full data'!$A465, Sheet11!$A$2:$AF$799, MATCH('full data'!J$1, Sheet11!$A$1:$AF$1, 0), FALSE)</f>
        <v>0.83333333333333337</v>
      </c>
      <c r="K465">
        <f>VLOOKUP('full data'!$A465, Sheet11!$A$2:$AF$799, MATCH('full data'!K$1, Sheet11!$A$1:$AF$1, 0), FALSE)</f>
        <v>-12.125</v>
      </c>
      <c r="L465">
        <f>VLOOKUP('full data'!$A465, Sheet11!$A$2:$AF$799, MATCH('full data'!L$1, Sheet11!$A$1:$AF$1, 0), FALSE)</f>
        <v>1.25</v>
      </c>
      <c r="M465">
        <f>VLOOKUP('full data'!$A465, Sheet11!$A$2:$AF$799, MATCH('full data'!M$1, Sheet11!$A$1:$AF$1, 0), FALSE)</f>
        <v>0.625</v>
      </c>
      <c r="N465">
        <f>VLOOKUP('full data'!$A465, Sheet11!$A$2:$AF$799, MATCH('full data'!N$1, Sheet11!$A$1:$AF$1, 0), FALSE)</f>
        <v>0.75</v>
      </c>
      <c r="O465">
        <f>VLOOKUP('full data'!$A465, Sheet11!$A$2:$AF$799, MATCH('full data'!O$1, Sheet11!$A$1:$AF$1, 0), FALSE)</f>
        <v>15.375</v>
      </c>
      <c r="P465">
        <f>VLOOKUP('full data'!$A465, Sheet11!$A$2:$AF$799, MATCH('full data'!P$1, Sheet11!$A$1:$AF$1, 0), FALSE)</f>
        <v>1.625</v>
      </c>
      <c r="Q465">
        <f>VLOOKUP('full data'!$A465, Sheet11!$A$2:$AF$799, MATCH('full data'!Q$1, Sheet11!$A$1:$AF$1, 0), FALSE)</f>
        <v>1.375</v>
      </c>
      <c r="R465">
        <f>VLOOKUP('full data'!$A465, Sheet11!$A$2:$AF$799, MATCH('full data'!R$1, Sheet11!$A$1:$AF$1, 0), FALSE)</f>
        <v>7</v>
      </c>
      <c r="S465">
        <f>VLOOKUP('full data'!$A465, Sheet11!$A$2:$AF$799, MATCH('full data'!S$1, Sheet11!$A$1:$AF$1, 0), FALSE)</f>
        <v>9</v>
      </c>
      <c r="T465">
        <f>VLOOKUP('full data'!$A465, Sheet11!$A$2:$AF$799, MATCH('full data'!T$1, Sheet11!$A$1:$AF$1, 0), FALSE)</f>
        <v>0</v>
      </c>
      <c r="U465">
        <f>VLOOKUP('full data'!$A465, Sheet11!$A$2:$AF$799, MATCH('full data'!U$1, Sheet11!$A$1:$AF$1, 0), FALSE)</f>
        <v>0.4375</v>
      </c>
      <c r="V465">
        <f>VLOOKUP('full data'!$A465, Sheet11!$A$2:$AF$799, MATCH('full data'!V$1, Sheet11!$A$1:$AF$1, 0), FALSE)</f>
        <v>0.4017857142857143</v>
      </c>
      <c r="W465">
        <f>VLOOKUP('full data'!$A465, Sheet11!$A$2:$AF$799, MATCH('full data'!W$1, Sheet11!$A$1:$AF$1, 0), FALSE)</f>
        <v>0.484375</v>
      </c>
      <c r="X465" t="str">
        <f>VLOOKUP('full data'!$A465, Sheet11!$A$2:$AF$799, MATCH('full data'!X$1, Sheet11!$A$1:$AF$1, 0), FALSE)</f>
        <v>4</v>
      </c>
      <c r="Y465">
        <f>VLOOKUP('full data'!$A465, Sheet11!$A$2:$AF$799, MATCH('full data'!Y$1, Sheet11!$A$1:$AF$1, 0), FALSE)</f>
        <v>1</v>
      </c>
      <c r="Z465" t="str">
        <f>VLOOKUP('full data'!$A465, Sheet11!$A$2:$AF$799, MATCH('full data'!Z$1, Sheet11!$A$1:$AF$1, 0), FALSE)</f>
        <v>NFC West</v>
      </c>
      <c r="AA465" t="s">
        <v>892</v>
      </c>
      <c r="AB465">
        <f>VLOOKUP('full data'!$A465, Sheet11!$A$2:$AF$799, MATCH('full data'!AB$1, Sheet11!$A$1:$AF$1, 0), FALSE)</f>
        <v>0.20588235294117649</v>
      </c>
      <c r="AC465">
        <f>VLOOKUP('full data'!$A465, Sheet11!$A$2:$AF$799, MATCH('full data'!AC$1, Sheet11!$A$1:$AF$1, 0), FALSE)</f>
        <v>0.21008403361344541</v>
      </c>
      <c r="AD465" t="str">
        <f>VLOOKUP('full data'!$A465, Sheet11!$A$2:$AF$799, MATCH('full data'!AD$1, Sheet11!$A$1:$AF$1, 0), FALSE)</f>
        <v>0</v>
      </c>
      <c r="AE465" t="str">
        <f>VLOOKUP('full data'!$A465, Sheet11!$A$2:$AF$799, MATCH('full data'!AE$1, Sheet11!$A$1:$AF$1, 0), FALSE)</f>
        <v>0</v>
      </c>
      <c r="AF465">
        <f>VLOOKUP('full data'!$A465, Sheet11!$A$2:$AF$799, MATCH('full data'!AF$1, Sheet11!$A$1:$AF$1, 0), FALSE)</f>
        <v>0.375</v>
      </c>
      <c r="AG465">
        <f>VLOOKUP('full data'!$A465, Sheet11!$A$2:$AF$799, MATCH('full data'!AG$1, Sheet11!$A$1:$AF$1, 0), FALSE)</f>
        <v>0.5</v>
      </c>
      <c r="AH465" s="3">
        <f>VLOOKUP('full data'!$A465, Sheet11!$A$2:$AF$799, MATCH('full data'!AH$1, Sheet11!$A$1:$AF$1, 0), FALSE)</f>
        <v>2.8806578495464948E-3</v>
      </c>
      <c r="AI465" s="2">
        <f t="shared" si="7"/>
        <v>0.19756677729230629</v>
      </c>
      <c r="AJ465" s="2">
        <f>AH465/SUMIFS($AH$2:$AH$799, $B$2:$B$799, B465)</f>
        <v>1.4305641155022664E-3</v>
      </c>
      <c r="AK465">
        <f>IF(AJ465=_xlfn.MAXIFS($AJ$2:$AJ$799, $B$2:$B$799, B465, $AA$2:$AA$799, AA465), 1, 0)</f>
        <v>0</v>
      </c>
      <c r="AL465" s="2">
        <f>AJ465-AI465</f>
        <v>-0.19613621317680402</v>
      </c>
      <c r="AM465">
        <f>IF(AK465=AE465, 1, 0)</f>
        <v>0</v>
      </c>
    </row>
    <row r="466" spans="1:39" hidden="1" x14ac:dyDescent="0.45">
      <c r="A466" t="s">
        <v>414</v>
      </c>
      <c r="B466">
        <v>2010</v>
      </c>
      <c r="C466" t="s">
        <v>64</v>
      </c>
      <c r="D466" t="str">
        <f>VLOOKUP(C466, ids!$A$2:$B$37,2,FALSE)</f>
        <v>Detriot Lions</v>
      </c>
      <c r="E466">
        <f>VLOOKUP('full data'!$A466, Sheet11!$A$2:$AF$799, MATCH('full data'!E$1, Sheet11!$A$1:$AF$1, 0), FALSE)</f>
        <v>16</v>
      </c>
      <c r="F466">
        <f>VLOOKUP('full data'!$A466, Sheet11!$A$2:$AF$799, MATCH('full data'!F$1, Sheet11!$A$1:$AF$1, 0), FALSE)</f>
        <v>1.133370077788949</v>
      </c>
      <c r="G466">
        <f>VLOOKUP('full data'!$A466, Sheet11!$A$2:$AF$799, MATCH('full data'!G$1, Sheet11!$A$1:$AF$1, 0), FALSE)</f>
        <v>-2.4748540578349809</v>
      </c>
      <c r="H466">
        <f>VLOOKUP('full data'!$A466, Sheet11!$A$2:$AF$799, MATCH('full data'!H$1, Sheet11!$A$1:$AF$1, 0), FALSE)</f>
        <v>3.140473350631324</v>
      </c>
      <c r="I466">
        <f>VLOOKUP('full data'!$A466, Sheet11!$A$2:$AF$799, MATCH('full data'!I$1, Sheet11!$A$1:$AF$1, 0), FALSE)</f>
        <v>63.625</v>
      </c>
      <c r="J466">
        <f>VLOOKUP('full data'!$A466, Sheet11!$A$2:$AF$799, MATCH('full data'!J$1, Sheet11!$A$1:$AF$1, 0), FALSE)</f>
        <v>0.83333333333333337</v>
      </c>
      <c r="K466">
        <f>VLOOKUP('full data'!$A466, Sheet11!$A$2:$AF$799, MATCH('full data'!K$1, Sheet11!$A$1:$AF$1, 0), FALSE)</f>
        <v>-11.9375</v>
      </c>
      <c r="L466">
        <f>VLOOKUP('full data'!$A466, Sheet11!$A$2:$AF$799, MATCH('full data'!L$1, Sheet11!$A$1:$AF$1, 0), FALSE)</f>
        <v>1</v>
      </c>
      <c r="M466">
        <f>VLOOKUP('full data'!$A466, Sheet11!$A$2:$AF$799, MATCH('full data'!M$1, Sheet11!$A$1:$AF$1, 0), FALSE)</f>
        <v>0.9375</v>
      </c>
      <c r="N466">
        <f>VLOOKUP('full data'!$A466, Sheet11!$A$2:$AF$799, MATCH('full data'!N$1, Sheet11!$A$1:$AF$1, 0), FALSE)</f>
        <v>0.875</v>
      </c>
      <c r="O466">
        <f>VLOOKUP('full data'!$A466, Sheet11!$A$2:$AF$799, MATCH('full data'!O$1, Sheet11!$A$1:$AF$1, 0), FALSE)</f>
        <v>17.6875</v>
      </c>
      <c r="P466">
        <f>VLOOKUP('full data'!$A466, Sheet11!$A$2:$AF$799, MATCH('full data'!P$1, Sheet11!$A$1:$AF$1, 0), FALSE)</f>
        <v>1.3125</v>
      </c>
      <c r="Q466">
        <f>VLOOKUP('full data'!$A466, Sheet11!$A$2:$AF$799, MATCH('full data'!Q$1, Sheet11!$A$1:$AF$1, 0), FALSE)</f>
        <v>1.8125</v>
      </c>
      <c r="R466">
        <f>VLOOKUP('full data'!$A466, Sheet11!$A$2:$AF$799, MATCH('full data'!R$1, Sheet11!$A$1:$AF$1, 0), FALSE)</f>
        <v>6</v>
      </c>
      <c r="S466">
        <f>VLOOKUP('full data'!$A466, Sheet11!$A$2:$AF$799, MATCH('full data'!S$1, Sheet11!$A$1:$AF$1, 0), FALSE)</f>
        <v>10</v>
      </c>
      <c r="T466">
        <f>VLOOKUP('full data'!$A466, Sheet11!$A$2:$AF$799, MATCH('full data'!T$1, Sheet11!$A$1:$AF$1, 0), FALSE)</f>
        <v>0</v>
      </c>
      <c r="U466">
        <f>VLOOKUP('full data'!$A466, Sheet11!$A$2:$AF$799, MATCH('full data'!U$1, Sheet11!$A$1:$AF$1, 0), FALSE)</f>
        <v>0.375</v>
      </c>
      <c r="V466">
        <f>VLOOKUP('full data'!$A466, Sheet11!$A$2:$AF$799, MATCH('full data'!V$1, Sheet11!$A$1:$AF$1, 0), FALSE)</f>
        <v>0.47916666666666669</v>
      </c>
      <c r="W466">
        <f>VLOOKUP('full data'!$A466, Sheet11!$A$2:$AF$799, MATCH('full data'!W$1, Sheet11!$A$1:$AF$1, 0), FALSE)</f>
        <v>0.54296875</v>
      </c>
      <c r="X466" t="str">
        <f>VLOOKUP('full data'!$A466, Sheet11!$A$2:$AF$799, MATCH('full data'!X$1, Sheet11!$A$1:$AF$1, 0), FALSE)</f>
        <v>0</v>
      </c>
      <c r="Y466">
        <f>VLOOKUP('full data'!$A466, Sheet11!$A$2:$AF$799, MATCH('full data'!Y$1, Sheet11!$A$1:$AF$1, 0), FALSE)</f>
        <v>3</v>
      </c>
      <c r="Z466" t="str">
        <f>VLOOKUP('full data'!$A466, Sheet11!$A$2:$AF$799, MATCH('full data'!Z$1, Sheet11!$A$1:$AF$1, 0), FALSE)</f>
        <v>NFC North</v>
      </c>
      <c r="AA466" t="s">
        <v>892</v>
      </c>
      <c r="AB466">
        <f>VLOOKUP('full data'!$A466, Sheet11!$A$2:$AF$799, MATCH('full data'!AB$1, Sheet11!$A$1:$AF$1, 0), FALSE)</f>
        <v>0.3</v>
      </c>
      <c r="AC466">
        <f>VLOOKUP('full data'!$A466, Sheet11!$A$2:$AF$799, MATCH('full data'!AC$1, Sheet11!$A$1:$AF$1, 0), FALSE)</f>
        <v>0.25</v>
      </c>
      <c r="AD466" t="str">
        <f>VLOOKUP('full data'!$A466, Sheet11!$A$2:$AF$799, MATCH('full data'!AD$1, Sheet11!$A$1:$AF$1, 0), FALSE)</f>
        <v>0</v>
      </c>
      <c r="AE466" t="str">
        <f>VLOOKUP('full data'!$A466, Sheet11!$A$2:$AF$799, MATCH('full data'!AE$1, Sheet11!$A$1:$AF$1, 0), FALSE)</f>
        <v>0</v>
      </c>
      <c r="AF466">
        <f>VLOOKUP('full data'!$A466, Sheet11!$A$2:$AF$799, MATCH('full data'!AF$1, Sheet11!$A$1:$AF$1, 0), FALSE)</f>
        <v>0.3125</v>
      </c>
      <c r="AG466">
        <f>VLOOKUP('full data'!$A466, Sheet11!$A$2:$AF$799, MATCH('full data'!AG$1, Sheet11!$A$1:$AF$1, 0), FALSE)</f>
        <v>0.5</v>
      </c>
      <c r="AH466" s="3">
        <f>VLOOKUP('full data'!$A466, Sheet11!$A$2:$AF$799, MATCH('full data'!AH$1, Sheet11!$A$1:$AF$1, 0), FALSE)</f>
        <v>2.792327555230878E-3</v>
      </c>
      <c r="AI466" s="2">
        <f t="shared" si="7"/>
        <v>0.19756677729230629</v>
      </c>
      <c r="AJ466" s="2">
        <f>AH466/SUMIFS($AH$2:$AH$799, $B$2:$B$799, B466)</f>
        <v>1.3866983890052551E-3</v>
      </c>
      <c r="AK466">
        <f>IF(AJ466=_xlfn.MAXIFS($AJ$2:$AJ$799, $B$2:$B$799, B466, $AA$2:$AA$799, AA466), 1, 0)</f>
        <v>0</v>
      </c>
      <c r="AL466" s="2">
        <f>AJ466-AI466</f>
        <v>-0.19618007890330103</v>
      </c>
      <c r="AM466">
        <f>IF(AK466=AE466, 1, 0)</f>
        <v>0</v>
      </c>
    </row>
    <row r="467" spans="1:39" hidden="1" x14ac:dyDescent="0.45">
      <c r="A467" t="s">
        <v>423</v>
      </c>
      <c r="B467">
        <v>2010</v>
      </c>
      <c r="C467" t="s">
        <v>76</v>
      </c>
      <c r="D467" t="str">
        <f>VLOOKUP(C467, ids!$A$2:$B$37,2,FALSE)</f>
        <v>Miami Dolphins</v>
      </c>
      <c r="E467">
        <f>VLOOKUP('full data'!$A467, Sheet11!$A$2:$AF$799, MATCH('full data'!E$1, Sheet11!$A$1:$AF$1, 0), FALSE)</f>
        <v>16</v>
      </c>
      <c r="F467">
        <f>VLOOKUP('full data'!$A467, Sheet11!$A$2:$AF$799, MATCH('full data'!F$1, Sheet11!$A$1:$AF$1, 0), FALSE)</f>
        <v>-0.95346203602490409</v>
      </c>
      <c r="G467">
        <f>VLOOKUP('full data'!$A467, Sheet11!$A$2:$AF$799, MATCH('full data'!G$1, Sheet11!$A$1:$AF$1, 0), FALSE)</f>
        <v>-3.565813508290836</v>
      </c>
      <c r="H467">
        <f>VLOOKUP('full data'!$A467, Sheet11!$A$2:$AF$799, MATCH('full data'!H$1, Sheet11!$A$1:$AF$1, 0), FALSE)</f>
        <v>2.627330012455634</v>
      </c>
      <c r="I467">
        <f>VLOOKUP('full data'!$A467, Sheet11!$A$2:$AF$799, MATCH('full data'!I$1, Sheet11!$A$1:$AF$1, 0), FALSE)</f>
        <v>37.1875</v>
      </c>
      <c r="J467">
        <f>VLOOKUP('full data'!$A467, Sheet11!$A$2:$AF$799, MATCH('full data'!J$1, Sheet11!$A$1:$AF$1, 0), FALSE)</f>
        <v>0.73170731707317072</v>
      </c>
      <c r="K467">
        <f>VLOOKUP('full data'!$A467, Sheet11!$A$2:$AF$799, MATCH('full data'!K$1, Sheet11!$A$1:$AF$1, 0), FALSE)</f>
        <v>-14.25</v>
      </c>
      <c r="L467">
        <f>VLOOKUP('full data'!$A467, Sheet11!$A$2:$AF$799, MATCH('full data'!L$1, Sheet11!$A$1:$AF$1, 0), FALSE)</f>
        <v>1.25</v>
      </c>
      <c r="M467">
        <f>VLOOKUP('full data'!$A467, Sheet11!$A$2:$AF$799, MATCH('full data'!M$1, Sheet11!$A$1:$AF$1, 0), FALSE)</f>
        <v>0.5</v>
      </c>
      <c r="N467">
        <f>VLOOKUP('full data'!$A467, Sheet11!$A$2:$AF$799, MATCH('full data'!N$1, Sheet11!$A$1:$AF$1, 0), FALSE)</f>
        <v>0.6875</v>
      </c>
      <c r="O467">
        <f>VLOOKUP('full data'!$A467, Sheet11!$A$2:$AF$799, MATCH('full data'!O$1, Sheet11!$A$1:$AF$1, 0), FALSE)</f>
        <v>13.6875</v>
      </c>
      <c r="P467">
        <f>VLOOKUP('full data'!$A467, Sheet11!$A$2:$AF$799, MATCH('full data'!P$1, Sheet11!$A$1:$AF$1, 0), FALSE)</f>
        <v>1.625</v>
      </c>
      <c r="Q467">
        <f>VLOOKUP('full data'!$A467, Sheet11!$A$2:$AF$799, MATCH('full data'!Q$1, Sheet11!$A$1:$AF$1, 0), FALSE)</f>
        <v>1.1875</v>
      </c>
      <c r="R467">
        <f>VLOOKUP('full data'!$A467, Sheet11!$A$2:$AF$799, MATCH('full data'!R$1, Sheet11!$A$1:$AF$1, 0), FALSE)</f>
        <v>7</v>
      </c>
      <c r="S467">
        <f>VLOOKUP('full data'!$A467, Sheet11!$A$2:$AF$799, MATCH('full data'!S$1, Sheet11!$A$1:$AF$1, 0), FALSE)</f>
        <v>9</v>
      </c>
      <c r="T467">
        <f>VLOOKUP('full data'!$A467, Sheet11!$A$2:$AF$799, MATCH('full data'!T$1, Sheet11!$A$1:$AF$1, 0), FALSE)</f>
        <v>0</v>
      </c>
      <c r="U467">
        <f>VLOOKUP('full data'!$A467, Sheet11!$A$2:$AF$799, MATCH('full data'!U$1, Sheet11!$A$1:$AF$1, 0), FALSE)</f>
        <v>0.4375</v>
      </c>
      <c r="V467">
        <f>VLOOKUP('full data'!$A467, Sheet11!$A$2:$AF$799, MATCH('full data'!V$1, Sheet11!$A$1:$AF$1, 0), FALSE)</f>
        <v>0.4375</v>
      </c>
      <c r="W467">
        <f>VLOOKUP('full data'!$A467, Sheet11!$A$2:$AF$799, MATCH('full data'!W$1, Sheet11!$A$1:$AF$1, 0), FALSE)</f>
        <v>0.5390625</v>
      </c>
      <c r="X467" t="str">
        <f>VLOOKUP('full data'!$A467, Sheet11!$A$2:$AF$799, MATCH('full data'!X$1, Sheet11!$A$1:$AF$1, 0), FALSE)</f>
        <v>0</v>
      </c>
      <c r="Y467">
        <f>VLOOKUP('full data'!$A467, Sheet11!$A$2:$AF$799, MATCH('full data'!Y$1, Sheet11!$A$1:$AF$1, 0), FALSE)</f>
        <v>3</v>
      </c>
      <c r="Z467" t="str">
        <f>VLOOKUP('full data'!$A467, Sheet11!$A$2:$AF$799, MATCH('full data'!Z$1, Sheet11!$A$1:$AF$1, 0), FALSE)</f>
        <v>AFC East</v>
      </c>
      <c r="AA467" t="s">
        <v>891</v>
      </c>
      <c r="AB467">
        <f>VLOOKUP('full data'!$A467, Sheet11!$A$2:$AF$799, MATCH('full data'!AB$1, Sheet11!$A$1:$AF$1, 0), FALSE)</f>
        <v>0.19230769230769229</v>
      </c>
      <c r="AC467">
        <f>VLOOKUP('full data'!$A467, Sheet11!$A$2:$AF$799, MATCH('full data'!AC$1, Sheet11!$A$1:$AF$1, 0), FALSE)</f>
        <v>0.36666666666666659</v>
      </c>
      <c r="AD467" t="str">
        <f>VLOOKUP('full data'!$A467, Sheet11!$A$2:$AF$799, MATCH('full data'!AD$1, Sheet11!$A$1:$AF$1, 0), FALSE)</f>
        <v>0</v>
      </c>
      <c r="AE467" t="str">
        <f>VLOOKUP('full data'!$A467, Sheet11!$A$2:$AF$799, MATCH('full data'!AE$1, Sheet11!$A$1:$AF$1, 0), FALSE)</f>
        <v>0</v>
      </c>
      <c r="AF467">
        <f>VLOOKUP('full data'!$A467, Sheet11!$A$2:$AF$799, MATCH('full data'!AF$1, Sheet11!$A$1:$AF$1, 0), FALSE)</f>
        <v>0.375</v>
      </c>
      <c r="AG467">
        <f>VLOOKUP('full data'!$A467, Sheet11!$A$2:$AF$799, MATCH('full data'!AG$1, Sheet11!$A$1:$AF$1, 0), FALSE)</f>
        <v>0.5</v>
      </c>
      <c r="AH467" s="3">
        <f>VLOOKUP('full data'!$A467, Sheet11!$A$2:$AF$799, MATCH('full data'!AH$1, Sheet11!$A$1:$AF$1, 0), FALSE)</f>
        <v>2.711816215914173E-3</v>
      </c>
      <c r="AI467" s="2">
        <f t="shared" si="7"/>
        <v>0.53446851141934371</v>
      </c>
      <c r="AJ467" s="2">
        <f>AH467/SUMIFS($AH$2:$AH$799, $B$2:$B$799, B467)</f>
        <v>1.3467156354353934E-3</v>
      </c>
      <c r="AK467">
        <f>IF(AJ467=_xlfn.MAXIFS($AJ$2:$AJ$799, $B$2:$B$799, B467, $AA$2:$AA$799, AA467), 1, 0)</f>
        <v>0</v>
      </c>
      <c r="AL467" s="2">
        <f>AJ467-AI467</f>
        <v>-0.53312179578390828</v>
      </c>
      <c r="AM467">
        <f>IF(AK467=AE467, 1, 0)</f>
        <v>0</v>
      </c>
    </row>
    <row r="468" spans="1:39" hidden="1" x14ac:dyDescent="0.45">
      <c r="A468" t="s">
        <v>418</v>
      </c>
      <c r="B468">
        <v>2010</v>
      </c>
      <c r="C468" t="s">
        <v>72</v>
      </c>
      <c r="D468" t="str">
        <f>VLOOKUP(C468, ids!$A$2:$B$37,2,FALSE)</f>
        <v>Jacksonville Jaguars</v>
      </c>
      <c r="E468">
        <f>VLOOKUP('full data'!$A468, Sheet11!$A$2:$AF$799, MATCH('full data'!E$1, Sheet11!$A$1:$AF$1, 0), FALSE)</f>
        <v>16</v>
      </c>
      <c r="F468">
        <f>VLOOKUP('full data'!$A468, Sheet11!$A$2:$AF$799, MATCH('full data'!F$1, Sheet11!$A$1:$AF$1, 0), FALSE)</f>
        <v>-0.21661580746479239</v>
      </c>
      <c r="G468">
        <f>VLOOKUP('full data'!$A468, Sheet11!$A$2:$AF$799, MATCH('full data'!G$1, Sheet11!$A$1:$AF$1, 0), FALSE)</f>
        <v>1.8634203359675401</v>
      </c>
      <c r="H468">
        <f>VLOOKUP('full data'!$A468, Sheet11!$A$2:$AF$799, MATCH('full data'!H$1, Sheet11!$A$1:$AF$1, 0), FALSE)</f>
        <v>3.6105601728808701</v>
      </c>
      <c r="I468">
        <f>VLOOKUP('full data'!$A468, Sheet11!$A$2:$AF$799, MATCH('full data'!I$1, Sheet11!$A$1:$AF$1, 0), FALSE)</f>
        <v>42.1875</v>
      </c>
      <c r="J468">
        <f>VLOOKUP('full data'!$A468, Sheet11!$A$2:$AF$799, MATCH('full data'!J$1, Sheet11!$A$1:$AF$1, 0), FALSE)</f>
        <v>0.7857142857142857</v>
      </c>
      <c r="K468">
        <f>VLOOKUP('full data'!$A468, Sheet11!$A$2:$AF$799, MATCH('full data'!K$1, Sheet11!$A$1:$AF$1, 0), FALSE)</f>
        <v>-18.0625</v>
      </c>
      <c r="L468">
        <f>VLOOKUP('full data'!$A468, Sheet11!$A$2:$AF$799, MATCH('full data'!L$1, Sheet11!$A$1:$AF$1, 0), FALSE)</f>
        <v>1.3125</v>
      </c>
      <c r="M468">
        <f>VLOOKUP('full data'!$A468, Sheet11!$A$2:$AF$799, MATCH('full data'!M$1, Sheet11!$A$1:$AF$1, 0), FALSE)</f>
        <v>0.3125</v>
      </c>
      <c r="N468">
        <f>VLOOKUP('full data'!$A468, Sheet11!$A$2:$AF$799, MATCH('full data'!N$1, Sheet11!$A$1:$AF$1, 0), FALSE)</f>
        <v>0.8125</v>
      </c>
      <c r="O468">
        <f>VLOOKUP('full data'!$A468, Sheet11!$A$2:$AF$799, MATCH('full data'!O$1, Sheet11!$A$1:$AF$1, 0), FALSE)</f>
        <v>11.8125</v>
      </c>
      <c r="P468">
        <f>VLOOKUP('full data'!$A468, Sheet11!$A$2:$AF$799, MATCH('full data'!P$1, Sheet11!$A$1:$AF$1, 0), FALSE)</f>
        <v>1.6875</v>
      </c>
      <c r="Q468">
        <f>VLOOKUP('full data'!$A468, Sheet11!$A$2:$AF$799, MATCH('full data'!Q$1, Sheet11!$A$1:$AF$1, 0), FALSE)</f>
        <v>1.125</v>
      </c>
      <c r="R468">
        <f>VLOOKUP('full data'!$A468, Sheet11!$A$2:$AF$799, MATCH('full data'!R$1, Sheet11!$A$1:$AF$1, 0), FALSE)</f>
        <v>8</v>
      </c>
      <c r="S468">
        <f>VLOOKUP('full data'!$A468, Sheet11!$A$2:$AF$799, MATCH('full data'!S$1, Sheet11!$A$1:$AF$1, 0), FALSE)</f>
        <v>8</v>
      </c>
      <c r="T468">
        <f>VLOOKUP('full data'!$A468, Sheet11!$A$2:$AF$799, MATCH('full data'!T$1, Sheet11!$A$1:$AF$1, 0), FALSE)</f>
        <v>0</v>
      </c>
      <c r="U468">
        <f>VLOOKUP('full data'!$A468, Sheet11!$A$2:$AF$799, MATCH('full data'!U$1, Sheet11!$A$1:$AF$1, 0), FALSE)</f>
        <v>0.5</v>
      </c>
      <c r="V468">
        <f>VLOOKUP('full data'!$A468, Sheet11!$A$2:$AF$799, MATCH('full data'!V$1, Sheet11!$A$1:$AF$1, 0), FALSE)</f>
        <v>0.3828125</v>
      </c>
      <c r="W468">
        <f>VLOOKUP('full data'!$A468, Sheet11!$A$2:$AF$799, MATCH('full data'!W$1, Sheet11!$A$1:$AF$1, 0), FALSE)</f>
        <v>0.453125</v>
      </c>
      <c r="X468" t="str">
        <f>VLOOKUP('full data'!$A468, Sheet11!$A$2:$AF$799, MATCH('full data'!X$1, Sheet11!$A$1:$AF$1, 0), FALSE)</f>
        <v>0</v>
      </c>
      <c r="Y468">
        <f>VLOOKUP('full data'!$A468, Sheet11!$A$2:$AF$799, MATCH('full data'!Y$1, Sheet11!$A$1:$AF$1, 0), FALSE)</f>
        <v>2</v>
      </c>
      <c r="Z468" t="str">
        <f>VLOOKUP('full data'!$A468, Sheet11!$A$2:$AF$799, MATCH('full data'!Z$1, Sheet11!$A$1:$AF$1, 0), FALSE)</f>
        <v>AFC South</v>
      </c>
      <c r="AA468" t="s">
        <v>891</v>
      </c>
      <c r="AB468">
        <f>VLOOKUP('full data'!$A468, Sheet11!$A$2:$AF$799, MATCH('full data'!AB$1, Sheet11!$A$1:$AF$1, 0), FALSE)</f>
        <v>3.2258064516129031E-2</v>
      </c>
      <c r="AC468">
        <f>VLOOKUP('full data'!$A468, Sheet11!$A$2:$AF$799, MATCH('full data'!AC$1, Sheet11!$A$1:$AF$1, 0), FALSE)</f>
        <v>0.1785714285714286</v>
      </c>
      <c r="AD468" t="str">
        <f>VLOOKUP('full data'!$A468, Sheet11!$A$2:$AF$799, MATCH('full data'!AD$1, Sheet11!$A$1:$AF$1, 0), FALSE)</f>
        <v>0</v>
      </c>
      <c r="AE468" t="str">
        <f>VLOOKUP('full data'!$A468, Sheet11!$A$2:$AF$799, MATCH('full data'!AE$1, Sheet11!$A$1:$AF$1, 0), FALSE)</f>
        <v>0</v>
      </c>
      <c r="AF468">
        <f>VLOOKUP('full data'!$A468, Sheet11!$A$2:$AF$799, MATCH('full data'!AF$1, Sheet11!$A$1:$AF$1, 0), FALSE)</f>
        <v>0.375</v>
      </c>
      <c r="AG468">
        <f>VLOOKUP('full data'!$A468, Sheet11!$A$2:$AF$799, MATCH('full data'!AG$1, Sheet11!$A$1:$AF$1, 0), FALSE)</f>
        <v>0.5</v>
      </c>
      <c r="AH468" s="3">
        <f>VLOOKUP('full data'!$A468, Sheet11!$A$2:$AF$799, MATCH('full data'!AH$1, Sheet11!$A$1:$AF$1, 0), FALSE)</f>
        <v>2.3591521155571079E-3</v>
      </c>
      <c r="AI468" s="2">
        <f t="shared" si="7"/>
        <v>0.53446851141934371</v>
      </c>
      <c r="AJ468" s="2">
        <f>AH468/SUMIFS($AH$2:$AH$799, $B$2:$B$799, B468)</f>
        <v>1.1715790405509533E-3</v>
      </c>
      <c r="AK468">
        <f>IF(AJ468=_xlfn.MAXIFS($AJ$2:$AJ$799, $B$2:$B$799, B468, $AA$2:$AA$799, AA468), 1, 0)</f>
        <v>0</v>
      </c>
      <c r="AL468" s="2">
        <f>AJ468-AI468</f>
        <v>-0.53329693237879272</v>
      </c>
      <c r="AM468">
        <f>IF(AK468=AE468, 1, 0)</f>
        <v>0</v>
      </c>
    </row>
    <row r="469" spans="1:39" hidden="1" x14ac:dyDescent="0.45">
      <c r="A469" t="s">
        <v>420</v>
      </c>
      <c r="B469">
        <v>2010</v>
      </c>
      <c r="C469" t="s">
        <v>192</v>
      </c>
      <c r="D469" t="str">
        <f>VLOOKUP(C469, ids!$A$2:$B$37,2,FALSE)</f>
        <v>Los Angeles Rams</v>
      </c>
      <c r="E469">
        <f>VLOOKUP('full data'!$A469, Sheet11!$A$2:$AF$799, MATCH('full data'!E$1, Sheet11!$A$1:$AF$1, 0), FALSE)</f>
        <v>16</v>
      </c>
      <c r="F469">
        <f>VLOOKUP('full data'!$A469, Sheet11!$A$2:$AF$799, MATCH('full data'!F$1, Sheet11!$A$1:$AF$1, 0), FALSE)</f>
        <v>-2.776505012625524</v>
      </c>
      <c r="G469">
        <f>VLOOKUP('full data'!$A469, Sheet11!$A$2:$AF$799, MATCH('full data'!G$1, Sheet11!$A$1:$AF$1, 0), FALSE)</f>
        <v>-3.971130753685931</v>
      </c>
      <c r="H469">
        <f>VLOOKUP('full data'!$A469, Sheet11!$A$2:$AF$799, MATCH('full data'!H$1, Sheet11!$A$1:$AF$1, 0), FALSE)</f>
        <v>0.60695581285843292</v>
      </c>
      <c r="I469">
        <f>VLOOKUP('full data'!$A469, Sheet11!$A$2:$AF$799, MATCH('full data'!I$1, Sheet11!$A$1:$AF$1, 0), FALSE)</f>
        <v>54.8125</v>
      </c>
      <c r="J469">
        <f>VLOOKUP('full data'!$A469, Sheet11!$A$2:$AF$799, MATCH('full data'!J$1, Sheet11!$A$1:$AF$1, 0), FALSE)</f>
        <v>0.84615384615384615</v>
      </c>
      <c r="K469">
        <f>VLOOKUP('full data'!$A469, Sheet11!$A$2:$AF$799, MATCH('full data'!K$1, Sheet11!$A$1:$AF$1, 0), FALSE)</f>
        <v>-15.25</v>
      </c>
      <c r="L469">
        <f>VLOOKUP('full data'!$A469, Sheet11!$A$2:$AF$799, MATCH('full data'!L$1, Sheet11!$A$1:$AF$1, 0), FALSE)</f>
        <v>0.9375</v>
      </c>
      <c r="M469">
        <f>VLOOKUP('full data'!$A469, Sheet11!$A$2:$AF$799, MATCH('full data'!M$1, Sheet11!$A$1:$AF$1, 0), FALSE)</f>
        <v>0.75</v>
      </c>
      <c r="N469">
        <f>VLOOKUP('full data'!$A469, Sheet11!$A$2:$AF$799, MATCH('full data'!N$1, Sheet11!$A$1:$AF$1, 0), FALSE)</f>
        <v>0.875</v>
      </c>
      <c r="O469">
        <f>VLOOKUP('full data'!$A469, Sheet11!$A$2:$AF$799, MATCH('full data'!O$1, Sheet11!$A$1:$AF$1, 0), FALSE)</f>
        <v>18.125</v>
      </c>
      <c r="P469">
        <f>VLOOKUP('full data'!$A469, Sheet11!$A$2:$AF$799, MATCH('full data'!P$1, Sheet11!$A$1:$AF$1, 0), FALSE)</f>
        <v>1.125</v>
      </c>
      <c r="Q469">
        <f>VLOOKUP('full data'!$A469, Sheet11!$A$2:$AF$799, MATCH('full data'!Q$1, Sheet11!$A$1:$AF$1, 0), FALSE)</f>
        <v>1.625</v>
      </c>
      <c r="R469">
        <f>VLOOKUP('full data'!$A469, Sheet11!$A$2:$AF$799, MATCH('full data'!R$1, Sheet11!$A$1:$AF$1, 0), FALSE)</f>
        <v>7</v>
      </c>
      <c r="S469">
        <f>VLOOKUP('full data'!$A469, Sheet11!$A$2:$AF$799, MATCH('full data'!S$1, Sheet11!$A$1:$AF$1, 0), FALSE)</f>
        <v>9</v>
      </c>
      <c r="T469">
        <f>VLOOKUP('full data'!$A469, Sheet11!$A$2:$AF$799, MATCH('full data'!T$1, Sheet11!$A$1:$AF$1, 0), FALSE)</f>
        <v>0</v>
      </c>
      <c r="U469">
        <f>VLOOKUP('full data'!$A469, Sheet11!$A$2:$AF$799, MATCH('full data'!U$1, Sheet11!$A$1:$AF$1, 0), FALSE)</f>
        <v>0.4375</v>
      </c>
      <c r="V469">
        <f>VLOOKUP('full data'!$A469, Sheet11!$A$2:$AF$799, MATCH('full data'!V$1, Sheet11!$A$1:$AF$1, 0), FALSE)</f>
        <v>0.34821429999999998</v>
      </c>
      <c r="W469">
        <f>VLOOKUP('full data'!$A469, Sheet11!$A$2:$AF$799, MATCH('full data'!W$1, Sheet11!$A$1:$AF$1, 0), FALSE)</f>
        <v>0.44921879999999997</v>
      </c>
      <c r="X469" t="str">
        <f>VLOOKUP('full data'!$A469, Sheet11!$A$2:$AF$799, MATCH('full data'!X$1, Sheet11!$A$1:$AF$1, 0), FALSE)</f>
        <v>0</v>
      </c>
      <c r="Y469">
        <f>VLOOKUP('full data'!$A469, Sheet11!$A$2:$AF$799, MATCH('full data'!Y$1, Sheet11!$A$1:$AF$1, 0), FALSE)</f>
        <v>2</v>
      </c>
      <c r="Z469" t="str">
        <f>VLOOKUP('full data'!$A469, Sheet11!$A$2:$AF$799, MATCH('full data'!Z$1, Sheet11!$A$1:$AF$1, 0), FALSE)</f>
        <v>NFC West</v>
      </c>
      <c r="AA469" t="s">
        <v>892</v>
      </c>
      <c r="AB469">
        <f>VLOOKUP('full data'!$A469, Sheet11!$A$2:$AF$799, MATCH('full data'!AB$1, Sheet11!$A$1:$AF$1, 0), FALSE)</f>
        <v>9.0909090909090912E-2</v>
      </c>
      <c r="AC469">
        <f>VLOOKUP('full data'!$A469, Sheet11!$A$2:$AF$799, MATCH('full data'!AC$1, Sheet11!$A$1:$AF$1, 0), FALSE)</f>
        <v>0.16666666666666671</v>
      </c>
      <c r="AD469" t="str">
        <f>VLOOKUP('full data'!$A469, Sheet11!$A$2:$AF$799, MATCH('full data'!AD$1, Sheet11!$A$1:$AF$1, 0), FALSE)</f>
        <v>0</v>
      </c>
      <c r="AE469" t="str">
        <f>VLOOKUP('full data'!$A469, Sheet11!$A$2:$AF$799, MATCH('full data'!AE$1, Sheet11!$A$1:$AF$1, 0), FALSE)</f>
        <v>0</v>
      </c>
      <c r="AF469">
        <f>VLOOKUP('full data'!$A469, Sheet11!$A$2:$AF$799, MATCH('full data'!AF$1, Sheet11!$A$1:$AF$1, 0), FALSE)</f>
        <v>0.1875</v>
      </c>
      <c r="AG469">
        <f>VLOOKUP('full data'!$A469, Sheet11!$A$2:$AF$799, MATCH('full data'!AG$1, Sheet11!$A$1:$AF$1, 0), FALSE)</f>
        <v>0.5</v>
      </c>
      <c r="AH469" s="3">
        <f>VLOOKUP('full data'!$A469, Sheet11!$A$2:$AF$799, MATCH('full data'!AH$1, Sheet11!$A$1:$AF$1, 0), FALSE)</f>
        <v>1.9509422221316299E-3</v>
      </c>
      <c r="AI469" s="2">
        <f t="shared" si="7"/>
        <v>0.19756677729230629</v>
      </c>
      <c r="AJ469" s="2">
        <f>AH469/SUMIFS($AH$2:$AH$799, $B$2:$B$799, B469)</f>
        <v>9.6885783739958679E-4</v>
      </c>
      <c r="AK469">
        <f>IF(AJ469=_xlfn.MAXIFS($AJ$2:$AJ$799, $B$2:$B$799, B469, $AA$2:$AA$799, AA469), 1, 0)</f>
        <v>0</v>
      </c>
      <c r="AL469" s="2">
        <f>AJ469-AI469</f>
        <v>-0.19659791945490671</v>
      </c>
      <c r="AM469">
        <f>IF(AK469=AE469, 1, 0)</f>
        <v>0</v>
      </c>
    </row>
    <row r="470" spans="1:39" hidden="1" x14ac:dyDescent="0.45">
      <c r="A470" t="s">
        <v>404</v>
      </c>
      <c r="B470">
        <v>2010</v>
      </c>
      <c r="C470" t="s">
        <v>33</v>
      </c>
      <c r="D470" t="str">
        <f>VLOOKUP(C470, ids!$A$2:$B$37,2,FALSE)</f>
        <v>Arizona Cardinals</v>
      </c>
      <c r="E470">
        <f>VLOOKUP('full data'!$A470, Sheet11!$A$2:$AF$799, MATCH('full data'!E$1, Sheet11!$A$1:$AF$1, 0), FALSE)</f>
        <v>16</v>
      </c>
      <c r="F470">
        <f>VLOOKUP('full data'!$A470, Sheet11!$A$2:$AF$799, MATCH('full data'!F$1, Sheet11!$A$1:$AF$1, 0), FALSE)</f>
        <v>-10.413869493849679</v>
      </c>
      <c r="G470">
        <f>VLOOKUP('full data'!$A470, Sheet11!$A$2:$AF$799, MATCH('full data'!G$1, Sheet11!$A$1:$AF$1, 0), FALSE)</f>
        <v>-2.5074559940578509</v>
      </c>
      <c r="H470">
        <f>VLOOKUP('full data'!$A470, Sheet11!$A$2:$AF$799, MATCH('full data'!H$1, Sheet11!$A$1:$AF$1, 0), FALSE)</f>
        <v>-5.3243303766394057</v>
      </c>
      <c r="I470">
        <f>VLOOKUP('full data'!$A470, Sheet11!$A$2:$AF$799, MATCH('full data'!I$1, Sheet11!$A$1:$AF$1, 0), FALSE)</f>
        <v>54.375</v>
      </c>
      <c r="J470">
        <f>VLOOKUP('full data'!$A470, Sheet11!$A$2:$AF$799, MATCH('full data'!J$1, Sheet11!$A$1:$AF$1, 0), FALSE)</f>
        <v>0.88888888888888884</v>
      </c>
      <c r="K470">
        <f>VLOOKUP('full data'!$A470, Sheet11!$A$2:$AF$799, MATCH('full data'!K$1, Sheet11!$A$1:$AF$1, 0), FALSE)</f>
        <v>-22.0625</v>
      </c>
      <c r="L470">
        <f>VLOOKUP('full data'!$A470, Sheet11!$A$2:$AF$799, MATCH('full data'!L$1, Sheet11!$A$1:$AF$1, 0), FALSE)</f>
        <v>1.1875</v>
      </c>
      <c r="M470">
        <f>VLOOKUP('full data'!$A470, Sheet11!$A$2:$AF$799, MATCH('full data'!M$1, Sheet11!$A$1:$AF$1, 0), FALSE)</f>
        <v>0.8125</v>
      </c>
      <c r="N470">
        <f>VLOOKUP('full data'!$A470, Sheet11!$A$2:$AF$799, MATCH('full data'!N$1, Sheet11!$A$1:$AF$1, 0), FALSE)</f>
        <v>1.0625</v>
      </c>
      <c r="O470">
        <f>VLOOKUP('full data'!$A470, Sheet11!$A$2:$AF$799, MATCH('full data'!O$1, Sheet11!$A$1:$AF$1, 0), FALSE)</f>
        <v>14.1875</v>
      </c>
      <c r="P470">
        <f>VLOOKUP('full data'!$A470, Sheet11!$A$2:$AF$799, MATCH('full data'!P$1, Sheet11!$A$1:$AF$1, 0), FALSE)</f>
        <v>1.8125</v>
      </c>
      <c r="Q470">
        <f>VLOOKUP('full data'!$A470, Sheet11!$A$2:$AF$799, MATCH('full data'!Q$1, Sheet11!$A$1:$AF$1, 0), FALSE)</f>
        <v>1.875</v>
      </c>
      <c r="R470">
        <f>VLOOKUP('full data'!$A470, Sheet11!$A$2:$AF$799, MATCH('full data'!R$1, Sheet11!$A$1:$AF$1, 0), FALSE)</f>
        <v>5</v>
      </c>
      <c r="S470">
        <f>VLOOKUP('full data'!$A470, Sheet11!$A$2:$AF$799, MATCH('full data'!S$1, Sheet11!$A$1:$AF$1, 0), FALSE)</f>
        <v>11</v>
      </c>
      <c r="T470">
        <f>VLOOKUP('full data'!$A470, Sheet11!$A$2:$AF$799, MATCH('full data'!T$1, Sheet11!$A$1:$AF$1, 0), FALSE)</f>
        <v>0</v>
      </c>
      <c r="U470">
        <f>VLOOKUP('full data'!$A470, Sheet11!$A$2:$AF$799, MATCH('full data'!U$1, Sheet11!$A$1:$AF$1, 0), FALSE)</f>
        <v>0.3125</v>
      </c>
      <c r="V470">
        <f>VLOOKUP('full data'!$A470, Sheet11!$A$2:$AF$799, MATCH('full data'!V$1, Sheet11!$A$1:$AF$1, 0), FALSE)</f>
        <v>0.45</v>
      </c>
      <c r="W470">
        <f>VLOOKUP('full data'!$A470, Sheet11!$A$2:$AF$799, MATCH('full data'!W$1, Sheet11!$A$1:$AF$1, 0), FALSE)</f>
        <v>0.46484375</v>
      </c>
      <c r="X470" t="str">
        <f>VLOOKUP('full data'!$A470, Sheet11!$A$2:$AF$799, MATCH('full data'!X$1, Sheet11!$A$1:$AF$1, 0), FALSE)</f>
        <v>0</v>
      </c>
      <c r="Y470">
        <f>VLOOKUP('full data'!$A470, Sheet11!$A$2:$AF$799, MATCH('full data'!Y$1, Sheet11!$A$1:$AF$1, 0), FALSE)</f>
        <v>4</v>
      </c>
      <c r="Z470" t="str">
        <f>VLOOKUP('full data'!$A470, Sheet11!$A$2:$AF$799, MATCH('full data'!Z$1, Sheet11!$A$1:$AF$1, 0), FALSE)</f>
        <v>NFC West</v>
      </c>
      <c r="AA470" t="s">
        <v>892</v>
      </c>
      <c r="AB470">
        <f>VLOOKUP('full data'!$A470, Sheet11!$A$2:$AF$799, MATCH('full data'!AB$1, Sheet11!$A$1:$AF$1, 0), FALSE)</f>
        <v>0.28125</v>
      </c>
      <c r="AC470">
        <f>VLOOKUP('full data'!$A470, Sheet11!$A$2:$AF$799, MATCH('full data'!AC$1, Sheet11!$A$1:$AF$1, 0), FALSE)</f>
        <v>0.08</v>
      </c>
      <c r="AD470" t="str">
        <f>VLOOKUP('full data'!$A470, Sheet11!$A$2:$AF$799, MATCH('full data'!AD$1, Sheet11!$A$1:$AF$1, 0), FALSE)</f>
        <v>0</v>
      </c>
      <c r="AE470" t="str">
        <f>VLOOKUP('full data'!$A470, Sheet11!$A$2:$AF$799, MATCH('full data'!AE$1, Sheet11!$A$1:$AF$1, 0), FALSE)</f>
        <v>0</v>
      </c>
      <c r="AF470">
        <f>VLOOKUP('full data'!$A470, Sheet11!$A$2:$AF$799, MATCH('full data'!AF$1, Sheet11!$A$1:$AF$1, 0), FALSE)</f>
        <v>0.625</v>
      </c>
      <c r="AG470">
        <f>VLOOKUP('full data'!$A470, Sheet11!$A$2:$AF$799, MATCH('full data'!AG$1, Sheet11!$A$1:$AF$1, 0), FALSE)</f>
        <v>0.5</v>
      </c>
      <c r="AH470" s="3">
        <f>VLOOKUP('full data'!$A470, Sheet11!$A$2:$AF$799, MATCH('full data'!AH$1, Sheet11!$A$1:$AF$1, 0), FALSE)</f>
        <v>1.7137544581955939E-3</v>
      </c>
      <c r="AI470" s="2">
        <f t="shared" si="7"/>
        <v>0.19756677729230629</v>
      </c>
      <c r="AJ470" s="2">
        <f>AH470/SUMIFS($AH$2:$AH$799, $B$2:$B$799, B470)</f>
        <v>8.5106797083263786E-4</v>
      </c>
      <c r="AK470">
        <f>IF(AJ470=_xlfn.MAXIFS($AJ$2:$AJ$799, $B$2:$B$799, B470, $AA$2:$AA$799, AA470), 1, 0)</f>
        <v>0</v>
      </c>
      <c r="AL470" s="2">
        <f>AJ470-AI470</f>
        <v>-0.19671570932147364</v>
      </c>
      <c r="AM470">
        <f>IF(AK470=AE470, 1, 0)</f>
        <v>0</v>
      </c>
    </row>
    <row r="471" spans="1:39" hidden="1" x14ac:dyDescent="0.45">
      <c r="A471" t="s">
        <v>434</v>
      </c>
      <c r="B471">
        <v>2010</v>
      </c>
      <c r="C471" t="s">
        <v>106</v>
      </c>
      <c r="D471" t="str">
        <f>VLOOKUP(C471, ids!$A$2:$B$37,2,FALSE)</f>
        <v>Tennessee Titans</v>
      </c>
      <c r="E471">
        <f>VLOOKUP('full data'!$A471, Sheet11!$A$2:$AF$799, MATCH('full data'!E$1, Sheet11!$A$1:$AF$1, 0), FALSE)</f>
        <v>16</v>
      </c>
      <c r="F471">
        <f>VLOOKUP('full data'!$A471, Sheet11!$A$2:$AF$799, MATCH('full data'!F$1, Sheet11!$A$1:$AF$1, 0), FALSE)</f>
        <v>1.725930207863243</v>
      </c>
      <c r="G471">
        <f>VLOOKUP('full data'!$A471, Sheet11!$A$2:$AF$799, MATCH('full data'!G$1, Sheet11!$A$1:$AF$1, 0), FALSE)</f>
        <v>-3.5394427753530069</v>
      </c>
      <c r="H471">
        <f>VLOOKUP('full data'!$A471, Sheet11!$A$2:$AF$799, MATCH('full data'!H$1, Sheet11!$A$1:$AF$1, 0), FALSE)</f>
        <v>4.9593101352268034</v>
      </c>
      <c r="I471">
        <f>VLOOKUP('full data'!$A471, Sheet11!$A$2:$AF$799, MATCH('full data'!I$1, Sheet11!$A$1:$AF$1, 0), FALSE)</f>
        <v>65</v>
      </c>
      <c r="J471">
        <f>VLOOKUP('full data'!$A471, Sheet11!$A$2:$AF$799, MATCH('full data'!J$1, Sheet11!$A$1:$AF$1, 0), FALSE)</f>
        <v>0.92307692307692313</v>
      </c>
      <c r="K471">
        <f>VLOOKUP('full data'!$A471, Sheet11!$A$2:$AF$799, MATCH('full data'!K$1, Sheet11!$A$1:$AF$1, 0), FALSE)</f>
        <v>-10.6875</v>
      </c>
      <c r="L471">
        <f>VLOOKUP('full data'!$A471, Sheet11!$A$2:$AF$799, MATCH('full data'!L$1, Sheet11!$A$1:$AF$1, 0), FALSE)</f>
        <v>0.9375</v>
      </c>
      <c r="M471">
        <f>VLOOKUP('full data'!$A471, Sheet11!$A$2:$AF$799, MATCH('full data'!M$1, Sheet11!$A$1:$AF$1, 0), FALSE)</f>
        <v>0.5</v>
      </c>
      <c r="N471">
        <f>VLOOKUP('full data'!$A471, Sheet11!$A$2:$AF$799, MATCH('full data'!N$1, Sheet11!$A$1:$AF$1, 0), FALSE)</f>
        <v>1.0625</v>
      </c>
      <c r="O471">
        <f>VLOOKUP('full data'!$A471, Sheet11!$A$2:$AF$799, MATCH('full data'!O$1, Sheet11!$A$1:$AF$1, 0), FALSE)</f>
        <v>17</v>
      </c>
      <c r="P471">
        <f>VLOOKUP('full data'!$A471, Sheet11!$A$2:$AF$799, MATCH('full data'!P$1, Sheet11!$A$1:$AF$1, 0), FALSE)</f>
        <v>1.5</v>
      </c>
      <c r="Q471">
        <f>VLOOKUP('full data'!$A471, Sheet11!$A$2:$AF$799, MATCH('full data'!Q$1, Sheet11!$A$1:$AF$1, 0), FALSE)</f>
        <v>1.5625</v>
      </c>
      <c r="R471">
        <f>VLOOKUP('full data'!$A471, Sheet11!$A$2:$AF$799, MATCH('full data'!R$1, Sheet11!$A$1:$AF$1, 0), FALSE)</f>
        <v>6</v>
      </c>
      <c r="S471">
        <f>VLOOKUP('full data'!$A471, Sheet11!$A$2:$AF$799, MATCH('full data'!S$1, Sheet11!$A$1:$AF$1, 0), FALSE)</f>
        <v>10</v>
      </c>
      <c r="T471">
        <f>VLOOKUP('full data'!$A471, Sheet11!$A$2:$AF$799, MATCH('full data'!T$1, Sheet11!$A$1:$AF$1, 0), FALSE)</f>
        <v>0</v>
      </c>
      <c r="U471">
        <f>VLOOKUP('full data'!$A471, Sheet11!$A$2:$AF$799, MATCH('full data'!U$1, Sheet11!$A$1:$AF$1, 0), FALSE)</f>
        <v>0.375</v>
      </c>
      <c r="V471">
        <f>VLOOKUP('full data'!$A471, Sheet11!$A$2:$AF$799, MATCH('full data'!V$1, Sheet11!$A$1:$AF$1, 0), FALSE)</f>
        <v>0.5</v>
      </c>
      <c r="W471">
        <f>VLOOKUP('full data'!$A471, Sheet11!$A$2:$AF$799, MATCH('full data'!W$1, Sheet11!$A$1:$AF$1, 0), FALSE)</f>
        <v>0.5078125</v>
      </c>
      <c r="X471" t="str">
        <f>VLOOKUP('full data'!$A471, Sheet11!$A$2:$AF$799, MATCH('full data'!X$1, Sheet11!$A$1:$AF$1, 0), FALSE)</f>
        <v>0</v>
      </c>
      <c r="Y471">
        <f>VLOOKUP('full data'!$A471, Sheet11!$A$2:$AF$799, MATCH('full data'!Y$1, Sheet11!$A$1:$AF$1, 0), FALSE)</f>
        <v>4</v>
      </c>
      <c r="Z471" t="str">
        <f>VLOOKUP('full data'!$A471, Sheet11!$A$2:$AF$799, MATCH('full data'!Z$1, Sheet11!$A$1:$AF$1, 0), FALSE)</f>
        <v>AFC South</v>
      </c>
      <c r="AA471" t="s">
        <v>891</v>
      </c>
      <c r="AB471">
        <f>VLOOKUP('full data'!$A471, Sheet11!$A$2:$AF$799, MATCH('full data'!AB$1, Sheet11!$A$1:$AF$1, 0), FALSE)</f>
        <v>0.23076923076923081</v>
      </c>
      <c r="AC471">
        <f>VLOOKUP('full data'!$A471, Sheet11!$A$2:$AF$799, MATCH('full data'!AC$1, Sheet11!$A$1:$AF$1, 0), FALSE)</f>
        <v>0.1875</v>
      </c>
      <c r="AD471" t="str">
        <f>VLOOKUP('full data'!$A471, Sheet11!$A$2:$AF$799, MATCH('full data'!AD$1, Sheet11!$A$1:$AF$1, 0), FALSE)</f>
        <v>0</v>
      </c>
      <c r="AE471" t="str">
        <f>VLOOKUP('full data'!$A471, Sheet11!$A$2:$AF$799, MATCH('full data'!AE$1, Sheet11!$A$1:$AF$1, 0), FALSE)</f>
        <v>0</v>
      </c>
      <c r="AF471">
        <f>VLOOKUP('full data'!$A471, Sheet11!$A$2:$AF$799, MATCH('full data'!AF$1, Sheet11!$A$1:$AF$1, 0), FALSE)</f>
        <v>0.5625</v>
      </c>
      <c r="AG471">
        <f>VLOOKUP('full data'!$A471, Sheet11!$A$2:$AF$799, MATCH('full data'!AG$1, Sheet11!$A$1:$AF$1, 0), FALSE)</f>
        <v>0.5</v>
      </c>
      <c r="AH471" s="3">
        <f>VLOOKUP('full data'!$A471, Sheet11!$A$2:$AF$799, MATCH('full data'!AH$1, Sheet11!$A$1:$AF$1, 0), FALSE)</f>
        <v>1.488429301774405E-3</v>
      </c>
      <c r="AI471" s="2">
        <f t="shared" si="7"/>
        <v>0.53446851141934371</v>
      </c>
      <c r="AJ471" s="2">
        <f>AH471/SUMIFS($AH$2:$AH$799, $B$2:$B$799, B471)</f>
        <v>7.3916919634026471E-4</v>
      </c>
      <c r="AK471">
        <f>IF(AJ471=_xlfn.MAXIFS($AJ$2:$AJ$799, $B$2:$B$799, B471, $AA$2:$AA$799, AA471), 1, 0)</f>
        <v>0</v>
      </c>
      <c r="AL471" s="2">
        <f>AJ471-AI471</f>
        <v>-0.53372934222300339</v>
      </c>
      <c r="AM471">
        <f>IF(AK471=AE471, 1, 0)</f>
        <v>0</v>
      </c>
    </row>
    <row r="472" spans="1:39" hidden="1" x14ac:dyDescent="0.45">
      <c r="A472" t="s">
        <v>424</v>
      </c>
      <c r="B472">
        <v>2010</v>
      </c>
      <c r="C472" t="s">
        <v>79</v>
      </c>
      <c r="D472" t="str">
        <f>VLOOKUP(C472, ids!$A$2:$B$37,2,FALSE)</f>
        <v>Minnesota Vikings</v>
      </c>
      <c r="E472">
        <f>VLOOKUP('full data'!$A472, Sheet11!$A$2:$AF$799, MATCH('full data'!E$1, Sheet11!$A$1:$AF$1, 0), FALSE)</f>
        <v>16</v>
      </c>
      <c r="F472">
        <f>VLOOKUP('full data'!$A472, Sheet11!$A$2:$AF$799, MATCH('full data'!F$1, Sheet11!$A$1:$AF$1, 0), FALSE)</f>
        <v>-5.0543056303202247</v>
      </c>
      <c r="G472">
        <f>VLOOKUP('full data'!$A472, Sheet11!$A$2:$AF$799, MATCH('full data'!G$1, Sheet11!$A$1:$AF$1, 0), FALSE)</f>
        <v>-2.0961787081698282</v>
      </c>
      <c r="H472">
        <f>VLOOKUP('full data'!$A472, Sheet11!$A$2:$AF$799, MATCH('full data'!H$1, Sheet11!$A$1:$AF$1, 0), FALSE)</f>
        <v>-1.956845404706034</v>
      </c>
      <c r="I472">
        <f>VLOOKUP('full data'!$A472, Sheet11!$A$2:$AF$799, MATCH('full data'!I$1, Sheet11!$A$1:$AF$1, 0), FALSE)</f>
        <v>48.0625</v>
      </c>
      <c r="J472">
        <f>VLOOKUP('full data'!$A472, Sheet11!$A$2:$AF$799, MATCH('full data'!J$1, Sheet11!$A$1:$AF$1, 0), FALSE)</f>
        <v>0.94444444444444442</v>
      </c>
      <c r="K472">
        <f>VLOOKUP('full data'!$A472, Sheet11!$A$2:$AF$799, MATCH('full data'!K$1, Sheet11!$A$1:$AF$1, 0), FALSE)</f>
        <v>-14.375</v>
      </c>
      <c r="L472">
        <f>VLOOKUP('full data'!$A472, Sheet11!$A$2:$AF$799, MATCH('full data'!L$1, Sheet11!$A$1:$AF$1, 0), FALSE)</f>
        <v>1.625</v>
      </c>
      <c r="M472">
        <f>VLOOKUP('full data'!$A472, Sheet11!$A$2:$AF$799, MATCH('full data'!M$1, Sheet11!$A$1:$AF$1, 0), FALSE)</f>
        <v>0.625</v>
      </c>
      <c r="N472">
        <f>VLOOKUP('full data'!$A472, Sheet11!$A$2:$AF$799, MATCH('full data'!N$1, Sheet11!$A$1:$AF$1, 0), FALSE)</f>
        <v>0.9375</v>
      </c>
      <c r="O472">
        <f>VLOOKUP('full data'!$A472, Sheet11!$A$2:$AF$799, MATCH('full data'!O$1, Sheet11!$A$1:$AF$1, 0), FALSE)</f>
        <v>11.0625</v>
      </c>
      <c r="P472">
        <f>VLOOKUP('full data'!$A472, Sheet11!$A$2:$AF$799, MATCH('full data'!P$1, Sheet11!$A$1:$AF$1, 0), FALSE)</f>
        <v>2.0625</v>
      </c>
      <c r="Q472">
        <f>VLOOKUP('full data'!$A472, Sheet11!$A$2:$AF$799, MATCH('full data'!Q$1, Sheet11!$A$1:$AF$1, 0), FALSE)</f>
        <v>1.5625</v>
      </c>
      <c r="R472">
        <f>VLOOKUP('full data'!$A472, Sheet11!$A$2:$AF$799, MATCH('full data'!R$1, Sheet11!$A$1:$AF$1, 0), FALSE)</f>
        <v>6</v>
      </c>
      <c r="S472">
        <f>VLOOKUP('full data'!$A472, Sheet11!$A$2:$AF$799, MATCH('full data'!S$1, Sheet11!$A$1:$AF$1, 0), FALSE)</f>
        <v>10</v>
      </c>
      <c r="T472">
        <f>VLOOKUP('full data'!$A472, Sheet11!$A$2:$AF$799, MATCH('full data'!T$1, Sheet11!$A$1:$AF$1, 0), FALSE)</f>
        <v>0</v>
      </c>
      <c r="U472">
        <f>VLOOKUP('full data'!$A472, Sheet11!$A$2:$AF$799, MATCH('full data'!U$1, Sheet11!$A$1:$AF$1, 0), FALSE)</f>
        <v>0.375</v>
      </c>
      <c r="V472">
        <f>VLOOKUP('full data'!$A472, Sheet11!$A$2:$AF$799, MATCH('full data'!V$1, Sheet11!$A$1:$AF$1, 0), FALSE)</f>
        <v>0.38541666666666669</v>
      </c>
      <c r="W472">
        <f>VLOOKUP('full data'!$A472, Sheet11!$A$2:$AF$799, MATCH('full data'!W$1, Sheet11!$A$1:$AF$1, 0), FALSE)</f>
        <v>0.5390625</v>
      </c>
      <c r="X472" t="str">
        <f>VLOOKUP('full data'!$A472, Sheet11!$A$2:$AF$799, MATCH('full data'!X$1, Sheet11!$A$1:$AF$1, 0), FALSE)</f>
        <v>0</v>
      </c>
      <c r="Y472">
        <f>VLOOKUP('full data'!$A472, Sheet11!$A$2:$AF$799, MATCH('full data'!Y$1, Sheet11!$A$1:$AF$1, 0), FALSE)</f>
        <v>4</v>
      </c>
      <c r="Z472" t="str">
        <f>VLOOKUP('full data'!$A472, Sheet11!$A$2:$AF$799, MATCH('full data'!Z$1, Sheet11!$A$1:$AF$1, 0), FALSE)</f>
        <v>NFC North</v>
      </c>
      <c r="AA472" t="s">
        <v>892</v>
      </c>
      <c r="AB472">
        <f>VLOOKUP('full data'!$A472, Sheet11!$A$2:$AF$799, MATCH('full data'!AB$1, Sheet11!$A$1:$AF$1, 0), FALSE)</f>
        <v>0.23076923076923081</v>
      </c>
      <c r="AC472">
        <f>VLOOKUP('full data'!$A472, Sheet11!$A$2:$AF$799, MATCH('full data'!AC$1, Sheet11!$A$1:$AF$1, 0), FALSE)</f>
        <v>0.234375</v>
      </c>
      <c r="AD472" t="str">
        <f>VLOOKUP('full data'!$A472, Sheet11!$A$2:$AF$799, MATCH('full data'!AD$1, Sheet11!$A$1:$AF$1, 0), FALSE)</f>
        <v>0</v>
      </c>
      <c r="AE472" t="str">
        <f>VLOOKUP('full data'!$A472, Sheet11!$A$2:$AF$799, MATCH('full data'!AE$1, Sheet11!$A$1:$AF$1, 0), FALSE)</f>
        <v>0</v>
      </c>
      <c r="AF472">
        <f>VLOOKUP('full data'!$A472, Sheet11!$A$2:$AF$799, MATCH('full data'!AF$1, Sheet11!$A$1:$AF$1, 0), FALSE)</f>
        <v>0.4375</v>
      </c>
      <c r="AG472">
        <f>VLOOKUP('full data'!$A472, Sheet11!$A$2:$AF$799, MATCH('full data'!AG$1, Sheet11!$A$1:$AF$1, 0), FALSE)</f>
        <v>0.5</v>
      </c>
      <c r="AH472" s="3">
        <f>VLOOKUP('full data'!$A472, Sheet11!$A$2:$AF$799, MATCH('full data'!AH$1, Sheet11!$A$1:$AF$1, 0), FALSE)</f>
        <v>1.27900125852658E-3</v>
      </c>
      <c r="AI472" s="2">
        <f t="shared" si="7"/>
        <v>0.19756677729230629</v>
      </c>
      <c r="AJ472" s="2">
        <f>AH472/SUMIFS($AH$2:$AH$799, $B$2:$B$799, B472)</f>
        <v>6.3516509064705934E-4</v>
      </c>
      <c r="AK472">
        <f>IF(AJ472=_xlfn.MAXIFS($AJ$2:$AJ$799, $B$2:$B$799, B472, $AA$2:$AA$799, AA472), 1, 0)</f>
        <v>0</v>
      </c>
      <c r="AL472" s="2">
        <f>AJ472-AI472</f>
        <v>-0.19693161220165922</v>
      </c>
      <c r="AM472">
        <f>IF(AK472=AE472, 1, 0)</f>
        <v>0</v>
      </c>
    </row>
    <row r="473" spans="1:39" hidden="1" x14ac:dyDescent="0.45">
      <c r="A473" t="s">
        <v>412</v>
      </c>
      <c r="B473">
        <v>2010</v>
      </c>
      <c r="C473" t="s">
        <v>57</v>
      </c>
      <c r="D473" t="str">
        <f>VLOOKUP(C473, ids!$A$2:$B$37,2,FALSE)</f>
        <v>Dallas Cowboys</v>
      </c>
      <c r="E473">
        <f>VLOOKUP('full data'!$A473, Sheet11!$A$2:$AF$799, MATCH('full data'!E$1, Sheet11!$A$1:$AF$1, 0), FALSE)</f>
        <v>16</v>
      </c>
      <c r="F473">
        <f>VLOOKUP('full data'!$A473, Sheet11!$A$2:$AF$799, MATCH('full data'!F$1, Sheet11!$A$1:$AF$1, 0), FALSE)</f>
        <v>2.6831670333565629</v>
      </c>
      <c r="G473">
        <f>VLOOKUP('full data'!$A473, Sheet11!$A$2:$AF$799, MATCH('full data'!G$1, Sheet11!$A$1:$AF$1, 0), FALSE)</f>
        <v>-1.140263178868125</v>
      </c>
      <c r="H473">
        <f>VLOOKUP('full data'!$A473, Sheet11!$A$2:$AF$799, MATCH('full data'!H$1, Sheet11!$A$1:$AF$1, 0), FALSE)</f>
        <v>4.894757271193944</v>
      </c>
      <c r="I473">
        <f>VLOOKUP('full data'!$A473, Sheet11!$A$2:$AF$799, MATCH('full data'!I$1, Sheet11!$A$1:$AF$1, 0), FALSE)</f>
        <v>54.5625</v>
      </c>
      <c r="J473">
        <f>VLOOKUP('full data'!$A473, Sheet11!$A$2:$AF$799, MATCH('full data'!J$1, Sheet11!$A$1:$AF$1, 0), FALSE)</f>
        <v>0.75</v>
      </c>
      <c r="K473">
        <f>VLOOKUP('full data'!$A473, Sheet11!$A$2:$AF$799, MATCH('full data'!K$1, Sheet11!$A$1:$AF$1, 0), FALSE)</f>
        <v>-10.375</v>
      </c>
      <c r="L473">
        <f>VLOOKUP('full data'!$A473, Sheet11!$A$2:$AF$799, MATCH('full data'!L$1, Sheet11!$A$1:$AF$1, 0), FALSE)</f>
        <v>1.1875</v>
      </c>
      <c r="M473">
        <f>VLOOKUP('full data'!$A473, Sheet11!$A$2:$AF$799, MATCH('full data'!M$1, Sheet11!$A$1:$AF$1, 0), FALSE)</f>
        <v>0.625</v>
      </c>
      <c r="N473">
        <f>VLOOKUP('full data'!$A473, Sheet11!$A$2:$AF$799, MATCH('full data'!N$1, Sheet11!$A$1:$AF$1, 0), FALSE)</f>
        <v>1.25</v>
      </c>
      <c r="O473">
        <f>VLOOKUP('full data'!$A473, Sheet11!$A$2:$AF$799, MATCH('full data'!O$1, Sheet11!$A$1:$AF$1, 0), FALSE)</f>
        <v>16.0625</v>
      </c>
      <c r="P473">
        <f>VLOOKUP('full data'!$A473, Sheet11!$A$2:$AF$799, MATCH('full data'!P$1, Sheet11!$A$1:$AF$1, 0), FALSE)</f>
        <v>1.375</v>
      </c>
      <c r="Q473">
        <f>VLOOKUP('full data'!$A473, Sheet11!$A$2:$AF$799, MATCH('full data'!Q$1, Sheet11!$A$1:$AF$1, 0), FALSE)</f>
        <v>1.875</v>
      </c>
      <c r="R473">
        <f>VLOOKUP('full data'!$A473, Sheet11!$A$2:$AF$799, MATCH('full data'!R$1, Sheet11!$A$1:$AF$1, 0), FALSE)</f>
        <v>6</v>
      </c>
      <c r="S473">
        <f>VLOOKUP('full data'!$A473, Sheet11!$A$2:$AF$799, MATCH('full data'!S$1, Sheet11!$A$1:$AF$1, 0), FALSE)</f>
        <v>10</v>
      </c>
      <c r="T473">
        <f>VLOOKUP('full data'!$A473, Sheet11!$A$2:$AF$799, MATCH('full data'!T$1, Sheet11!$A$1:$AF$1, 0), FALSE)</f>
        <v>0</v>
      </c>
      <c r="U473">
        <f>VLOOKUP('full data'!$A473, Sheet11!$A$2:$AF$799, MATCH('full data'!U$1, Sheet11!$A$1:$AF$1, 0), FALSE)</f>
        <v>0.375</v>
      </c>
      <c r="V473">
        <f>VLOOKUP('full data'!$A473, Sheet11!$A$2:$AF$799, MATCH('full data'!V$1, Sheet11!$A$1:$AF$1, 0), FALSE)</f>
        <v>0.5</v>
      </c>
      <c r="W473">
        <f>VLOOKUP('full data'!$A473, Sheet11!$A$2:$AF$799, MATCH('full data'!W$1, Sheet11!$A$1:$AF$1, 0), FALSE)</f>
        <v>0.51171875</v>
      </c>
      <c r="X473" t="str">
        <f>VLOOKUP('full data'!$A473, Sheet11!$A$2:$AF$799, MATCH('full data'!X$1, Sheet11!$A$1:$AF$1, 0), FALSE)</f>
        <v>0</v>
      </c>
      <c r="Y473">
        <f>VLOOKUP('full data'!$A473, Sheet11!$A$2:$AF$799, MATCH('full data'!Y$1, Sheet11!$A$1:$AF$1, 0), FALSE)</f>
        <v>3</v>
      </c>
      <c r="Z473" t="str">
        <f>VLOOKUP('full data'!$A473, Sheet11!$A$2:$AF$799, MATCH('full data'!Z$1, Sheet11!$A$1:$AF$1, 0), FALSE)</f>
        <v>NFC East</v>
      </c>
      <c r="AA473" t="s">
        <v>892</v>
      </c>
      <c r="AB473">
        <f>VLOOKUP('full data'!$A473, Sheet11!$A$2:$AF$799, MATCH('full data'!AB$1, Sheet11!$A$1:$AF$1, 0), FALSE)</f>
        <v>0.20833333333333329</v>
      </c>
      <c r="AC473">
        <f>VLOOKUP('full data'!$A473, Sheet11!$A$2:$AF$799, MATCH('full data'!AC$1, Sheet11!$A$1:$AF$1, 0), FALSE)</f>
        <v>0.19230769230769229</v>
      </c>
      <c r="AD473" t="str">
        <f>VLOOKUP('full data'!$A473, Sheet11!$A$2:$AF$799, MATCH('full data'!AD$1, Sheet11!$A$1:$AF$1, 0), FALSE)</f>
        <v>0</v>
      </c>
      <c r="AE473" t="str">
        <f>VLOOKUP('full data'!$A473, Sheet11!$A$2:$AF$799, MATCH('full data'!AE$1, Sheet11!$A$1:$AF$1, 0), FALSE)</f>
        <v>0</v>
      </c>
      <c r="AF473">
        <f>VLOOKUP('full data'!$A473, Sheet11!$A$2:$AF$799, MATCH('full data'!AF$1, Sheet11!$A$1:$AF$1, 0), FALSE)</f>
        <v>0.1875</v>
      </c>
      <c r="AG473">
        <f>VLOOKUP('full data'!$A473, Sheet11!$A$2:$AF$799, MATCH('full data'!AG$1, Sheet11!$A$1:$AF$1, 0), FALSE)</f>
        <v>0.5</v>
      </c>
      <c r="AH473" s="3">
        <f>VLOOKUP('full data'!$A473, Sheet11!$A$2:$AF$799, MATCH('full data'!AH$1, Sheet11!$A$1:$AF$1, 0), FALSE)</f>
        <v>1.1615750649391981E-3</v>
      </c>
      <c r="AI473" s="2">
        <f t="shared" si="7"/>
        <v>0.19756677729230629</v>
      </c>
      <c r="AJ473" s="2">
        <f>AH473/SUMIFS($AH$2:$AH$799, $B$2:$B$799, B473)</f>
        <v>5.7685004334195259E-4</v>
      </c>
      <c r="AK473">
        <f>IF(AJ473=_xlfn.MAXIFS($AJ$2:$AJ$799, $B$2:$B$799, B473, $AA$2:$AA$799, AA473), 1, 0)</f>
        <v>0</v>
      </c>
      <c r="AL473" s="2">
        <f>AJ473-AI473</f>
        <v>-0.19698992724896433</v>
      </c>
      <c r="AM473">
        <f>IF(AK473=AE473, 1, 0)</f>
        <v>0</v>
      </c>
    </row>
    <row r="474" spans="1:39" hidden="1" x14ac:dyDescent="0.45">
      <c r="A474" t="s">
        <v>416</v>
      </c>
      <c r="B474">
        <v>2010</v>
      </c>
      <c r="C474" t="s">
        <v>154</v>
      </c>
      <c r="D474" t="str">
        <f>VLOOKUP(C474, ids!$A$2:$B$37,2,FALSE)</f>
        <v>Houston Texans</v>
      </c>
      <c r="E474">
        <f>VLOOKUP('full data'!$A474, Sheet11!$A$2:$AF$799, MATCH('full data'!E$1, Sheet11!$A$1:$AF$1, 0), FALSE)</f>
        <v>16</v>
      </c>
      <c r="F474">
        <f>VLOOKUP('full data'!$A474, Sheet11!$A$2:$AF$799, MATCH('full data'!F$1, Sheet11!$A$1:$AF$1, 0), FALSE)</f>
        <v>4.8730641194123958</v>
      </c>
      <c r="G474">
        <f>VLOOKUP('full data'!$A474, Sheet11!$A$2:$AF$799, MATCH('full data'!G$1, Sheet11!$A$1:$AF$1, 0), FALSE)</f>
        <v>1.077504547252303</v>
      </c>
      <c r="H474">
        <f>VLOOKUP('full data'!$A474, Sheet11!$A$2:$AF$799, MATCH('full data'!H$1, Sheet11!$A$1:$AF$1, 0), FALSE)</f>
        <v>8.7457387090453036</v>
      </c>
      <c r="I474">
        <f>VLOOKUP('full data'!$A474, Sheet11!$A$2:$AF$799, MATCH('full data'!I$1, Sheet11!$A$1:$AF$1, 0), FALSE)</f>
        <v>43.125</v>
      </c>
      <c r="J474">
        <f>VLOOKUP('full data'!$A474, Sheet11!$A$2:$AF$799, MATCH('full data'!J$1, Sheet11!$A$1:$AF$1, 0), FALSE)</f>
        <v>0.9</v>
      </c>
      <c r="K474">
        <f>VLOOKUP('full data'!$A474, Sheet11!$A$2:$AF$799, MATCH('full data'!K$1, Sheet11!$A$1:$AF$1, 0), FALSE)</f>
        <v>-14.125</v>
      </c>
      <c r="L474">
        <f>VLOOKUP('full data'!$A474, Sheet11!$A$2:$AF$799, MATCH('full data'!L$1, Sheet11!$A$1:$AF$1, 0), FALSE)</f>
        <v>0.75</v>
      </c>
      <c r="M474">
        <f>VLOOKUP('full data'!$A474, Sheet11!$A$2:$AF$799, MATCH('full data'!M$1, Sheet11!$A$1:$AF$1, 0), FALSE)</f>
        <v>0.3125</v>
      </c>
      <c r="N474">
        <f>VLOOKUP('full data'!$A474, Sheet11!$A$2:$AF$799, MATCH('full data'!N$1, Sheet11!$A$1:$AF$1, 0), FALSE)</f>
        <v>0.8125</v>
      </c>
      <c r="O474">
        <f>VLOOKUP('full data'!$A474, Sheet11!$A$2:$AF$799, MATCH('full data'!O$1, Sheet11!$A$1:$AF$1, 0), FALSE)</f>
        <v>13.6875</v>
      </c>
      <c r="P474">
        <f>VLOOKUP('full data'!$A474, Sheet11!$A$2:$AF$799, MATCH('full data'!P$1, Sheet11!$A$1:$AF$1, 0), FALSE)</f>
        <v>1.0625</v>
      </c>
      <c r="Q474">
        <f>VLOOKUP('full data'!$A474, Sheet11!$A$2:$AF$799, MATCH('full data'!Q$1, Sheet11!$A$1:$AF$1, 0), FALSE)</f>
        <v>1.125</v>
      </c>
      <c r="R474">
        <f>VLOOKUP('full data'!$A474, Sheet11!$A$2:$AF$799, MATCH('full data'!R$1, Sheet11!$A$1:$AF$1, 0), FALSE)</f>
        <v>6</v>
      </c>
      <c r="S474">
        <f>VLOOKUP('full data'!$A474, Sheet11!$A$2:$AF$799, MATCH('full data'!S$1, Sheet11!$A$1:$AF$1, 0), FALSE)</f>
        <v>10</v>
      </c>
      <c r="T474">
        <f>VLOOKUP('full data'!$A474, Sheet11!$A$2:$AF$799, MATCH('full data'!T$1, Sheet11!$A$1:$AF$1, 0), FALSE)</f>
        <v>0</v>
      </c>
      <c r="U474">
        <f>VLOOKUP('full data'!$A474, Sheet11!$A$2:$AF$799, MATCH('full data'!U$1, Sheet11!$A$1:$AF$1, 0), FALSE)</f>
        <v>0.375</v>
      </c>
      <c r="V474">
        <f>VLOOKUP('full data'!$A474, Sheet11!$A$2:$AF$799, MATCH('full data'!V$1, Sheet11!$A$1:$AF$1, 0), FALSE)</f>
        <v>0.5</v>
      </c>
      <c r="W474">
        <f>VLOOKUP('full data'!$A474, Sheet11!$A$2:$AF$799, MATCH('full data'!W$1, Sheet11!$A$1:$AF$1, 0), FALSE)</f>
        <v>0.5234375</v>
      </c>
      <c r="X474" t="str">
        <f>VLOOKUP('full data'!$A474, Sheet11!$A$2:$AF$799, MATCH('full data'!X$1, Sheet11!$A$1:$AF$1, 0), FALSE)</f>
        <v>0</v>
      </c>
      <c r="Y474">
        <f>VLOOKUP('full data'!$A474, Sheet11!$A$2:$AF$799, MATCH('full data'!Y$1, Sheet11!$A$1:$AF$1, 0), FALSE)</f>
        <v>3</v>
      </c>
      <c r="Z474" t="str">
        <f>VLOOKUP('full data'!$A474, Sheet11!$A$2:$AF$799, MATCH('full data'!Z$1, Sheet11!$A$1:$AF$1, 0), FALSE)</f>
        <v>AFC South</v>
      </c>
      <c r="AA474" t="s">
        <v>891</v>
      </c>
      <c r="AB474">
        <f>VLOOKUP('full data'!$A474, Sheet11!$A$2:$AF$799, MATCH('full data'!AB$1, Sheet11!$A$1:$AF$1, 0), FALSE)</f>
        <v>0.1785714285714286</v>
      </c>
      <c r="AC474">
        <f>VLOOKUP('full data'!$A474, Sheet11!$A$2:$AF$799, MATCH('full data'!AC$1, Sheet11!$A$1:$AF$1, 0), FALSE)</f>
        <v>3.2258064516129031E-2</v>
      </c>
      <c r="AD474" t="str">
        <f>VLOOKUP('full data'!$A474, Sheet11!$A$2:$AF$799, MATCH('full data'!AD$1, Sheet11!$A$1:$AF$1, 0), FALSE)</f>
        <v>0</v>
      </c>
      <c r="AE474" t="str">
        <f>VLOOKUP('full data'!$A474, Sheet11!$A$2:$AF$799, MATCH('full data'!AE$1, Sheet11!$A$1:$AF$1, 0), FALSE)</f>
        <v>0</v>
      </c>
      <c r="AF474">
        <f>VLOOKUP('full data'!$A474, Sheet11!$A$2:$AF$799, MATCH('full data'!AF$1, Sheet11!$A$1:$AF$1, 0), FALSE)</f>
        <v>0.3125</v>
      </c>
      <c r="AG474">
        <f>VLOOKUP('full data'!$A474, Sheet11!$A$2:$AF$799, MATCH('full data'!AG$1, Sheet11!$A$1:$AF$1, 0), FALSE)</f>
        <v>0.5</v>
      </c>
      <c r="AH474" s="3">
        <f>VLOOKUP('full data'!$A474, Sheet11!$A$2:$AF$799, MATCH('full data'!AH$1, Sheet11!$A$1:$AF$1, 0), FALSE)</f>
        <v>1.0456883959777891E-3</v>
      </c>
      <c r="AI474" s="2">
        <f t="shared" si="7"/>
        <v>0.53446851141934371</v>
      </c>
      <c r="AJ474" s="2">
        <f>AH474/SUMIFS($AH$2:$AH$799, $B$2:$B$799, B474)</f>
        <v>5.1929953969314844E-4</v>
      </c>
      <c r="AK474">
        <f>IF(AJ474=_xlfn.MAXIFS($AJ$2:$AJ$799, $B$2:$B$799, B474, $AA$2:$AA$799, AA474), 1, 0)</f>
        <v>0</v>
      </c>
      <c r="AL474" s="2">
        <f>AJ474-AI474</f>
        <v>-0.53394921187965061</v>
      </c>
      <c r="AM474">
        <f>IF(AK474=AE474, 1, 0)</f>
        <v>0</v>
      </c>
    </row>
    <row r="475" spans="1:39" hidden="1" x14ac:dyDescent="0.45">
      <c r="A475" t="s">
        <v>435</v>
      </c>
      <c r="B475">
        <v>2010</v>
      </c>
      <c r="C475" t="s">
        <v>108</v>
      </c>
      <c r="D475" t="str">
        <f>VLOOKUP(C475, ids!$A$2:$B$37,2,FALSE)</f>
        <v>Washigngton Redskins</v>
      </c>
      <c r="E475">
        <f>VLOOKUP('full data'!$A475, Sheet11!$A$2:$AF$799, MATCH('full data'!E$1, Sheet11!$A$1:$AF$1, 0), FALSE)</f>
        <v>16</v>
      </c>
      <c r="F475">
        <f>VLOOKUP('full data'!$A475, Sheet11!$A$2:$AF$799, MATCH('full data'!F$1, Sheet11!$A$1:$AF$1, 0), FALSE)</f>
        <v>-1.400270726589657</v>
      </c>
      <c r="G475">
        <f>VLOOKUP('full data'!$A475, Sheet11!$A$2:$AF$799, MATCH('full data'!G$1, Sheet11!$A$1:$AF$1, 0), FALSE)</f>
        <v>-2.3879844327864208</v>
      </c>
      <c r="H475">
        <f>VLOOKUP('full data'!$A475, Sheet11!$A$2:$AF$799, MATCH('full data'!H$1, Sheet11!$A$1:$AF$1, 0), FALSE)</f>
        <v>2.7243273570988471</v>
      </c>
      <c r="I475">
        <f>VLOOKUP('full data'!$A475, Sheet11!$A$2:$AF$799, MATCH('full data'!I$1, Sheet11!$A$1:$AF$1, 0), FALSE)</f>
        <v>40.4375</v>
      </c>
      <c r="J475">
        <f>VLOOKUP('full data'!$A475, Sheet11!$A$2:$AF$799, MATCH('full data'!J$1, Sheet11!$A$1:$AF$1, 0), FALSE)</f>
        <v>0.68571428571428572</v>
      </c>
      <c r="K475">
        <f>VLOOKUP('full data'!$A475, Sheet11!$A$2:$AF$799, MATCH('full data'!K$1, Sheet11!$A$1:$AF$1, 0), FALSE)</f>
        <v>-21.75</v>
      </c>
      <c r="L475">
        <f>VLOOKUP('full data'!$A475, Sheet11!$A$2:$AF$799, MATCH('full data'!L$1, Sheet11!$A$1:$AF$1, 0), FALSE)</f>
        <v>1.1875</v>
      </c>
      <c r="M475">
        <f>VLOOKUP('full data'!$A475, Sheet11!$A$2:$AF$799, MATCH('full data'!M$1, Sheet11!$A$1:$AF$1, 0), FALSE)</f>
        <v>0.8125</v>
      </c>
      <c r="N475">
        <f>VLOOKUP('full data'!$A475, Sheet11!$A$2:$AF$799, MATCH('full data'!N$1, Sheet11!$A$1:$AF$1, 0), FALSE)</f>
        <v>0.875</v>
      </c>
      <c r="O475">
        <f>VLOOKUP('full data'!$A475, Sheet11!$A$2:$AF$799, MATCH('full data'!O$1, Sheet11!$A$1:$AF$1, 0), FALSE)</f>
        <v>11</v>
      </c>
      <c r="P475">
        <f>VLOOKUP('full data'!$A475, Sheet11!$A$2:$AF$799, MATCH('full data'!P$1, Sheet11!$A$1:$AF$1, 0), FALSE)</f>
        <v>1.5625</v>
      </c>
      <c r="Q475">
        <f>VLOOKUP('full data'!$A475, Sheet11!$A$2:$AF$799, MATCH('full data'!Q$1, Sheet11!$A$1:$AF$1, 0), FALSE)</f>
        <v>1.6875</v>
      </c>
      <c r="R475">
        <f>VLOOKUP('full data'!$A475, Sheet11!$A$2:$AF$799, MATCH('full data'!R$1, Sheet11!$A$1:$AF$1, 0), FALSE)</f>
        <v>6</v>
      </c>
      <c r="S475">
        <f>VLOOKUP('full data'!$A475, Sheet11!$A$2:$AF$799, MATCH('full data'!S$1, Sheet11!$A$1:$AF$1, 0), FALSE)</f>
        <v>10</v>
      </c>
      <c r="T475">
        <f>VLOOKUP('full data'!$A475, Sheet11!$A$2:$AF$799, MATCH('full data'!T$1, Sheet11!$A$1:$AF$1, 0), FALSE)</f>
        <v>0</v>
      </c>
      <c r="U475">
        <f>VLOOKUP('full data'!$A475, Sheet11!$A$2:$AF$799, MATCH('full data'!U$1, Sheet11!$A$1:$AF$1, 0), FALSE)</f>
        <v>0.375</v>
      </c>
      <c r="V475">
        <f>VLOOKUP('full data'!$A475, Sheet11!$A$2:$AF$799, MATCH('full data'!V$1, Sheet11!$A$1:$AF$1, 0), FALSE)</f>
        <v>0.53125</v>
      </c>
      <c r="W475">
        <f>VLOOKUP('full data'!$A475, Sheet11!$A$2:$AF$799, MATCH('full data'!W$1, Sheet11!$A$1:$AF$1, 0), FALSE)</f>
        <v>0.515625</v>
      </c>
      <c r="X475" t="str">
        <f>VLOOKUP('full data'!$A475, Sheet11!$A$2:$AF$799, MATCH('full data'!X$1, Sheet11!$A$1:$AF$1, 0), FALSE)</f>
        <v>0</v>
      </c>
      <c r="Y475">
        <f>VLOOKUP('full data'!$A475, Sheet11!$A$2:$AF$799, MATCH('full data'!Y$1, Sheet11!$A$1:$AF$1, 0), FALSE)</f>
        <v>4</v>
      </c>
      <c r="Z475" t="str">
        <f>VLOOKUP('full data'!$A475, Sheet11!$A$2:$AF$799, MATCH('full data'!Z$1, Sheet11!$A$1:$AF$1, 0), FALSE)</f>
        <v>NFC East</v>
      </c>
      <c r="AA475" t="s">
        <v>892</v>
      </c>
      <c r="AB475">
        <f>VLOOKUP('full data'!$A475, Sheet11!$A$2:$AF$799, MATCH('full data'!AB$1, Sheet11!$A$1:$AF$1, 0), FALSE)</f>
        <v>9.6774193548387094E-2</v>
      </c>
      <c r="AC475">
        <f>VLOOKUP('full data'!$A475, Sheet11!$A$2:$AF$799, MATCH('full data'!AC$1, Sheet11!$A$1:$AF$1, 0), FALSE)</f>
        <v>0.20833333333333329</v>
      </c>
      <c r="AD475" t="str">
        <f>VLOOKUP('full data'!$A475, Sheet11!$A$2:$AF$799, MATCH('full data'!AD$1, Sheet11!$A$1:$AF$1, 0), FALSE)</f>
        <v>0</v>
      </c>
      <c r="AE475" t="str">
        <f>VLOOKUP('full data'!$A475, Sheet11!$A$2:$AF$799, MATCH('full data'!AE$1, Sheet11!$A$1:$AF$1, 0), FALSE)</f>
        <v>0</v>
      </c>
      <c r="AF475">
        <f>VLOOKUP('full data'!$A475, Sheet11!$A$2:$AF$799, MATCH('full data'!AF$1, Sheet11!$A$1:$AF$1, 0), FALSE)</f>
        <v>0.375</v>
      </c>
      <c r="AG475">
        <f>VLOOKUP('full data'!$A475, Sheet11!$A$2:$AF$799, MATCH('full data'!AG$1, Sheet11!$A$1:$AF$1, 0), FALSE)</f>
        <v>0.5</v>
      </c>
      <c r="AH475" s="3">
        <f>VLOOKUP('full data'!$A475, Sheet11!$A$2:$AF$799, MATCH('full data'!AH$1, Sheet11!$A$1:$AF$1, 0), FALSE)</f>
        <v>8.4553823678138341E-4</v>
      </c>
      <c r="AI475" s="2">
        <f t="shared" si="7"/>
        <v>0.19756677729230629</v>
      </c>
      <c r="AJ475" s="2">
        <f>AH475/SUMIFS($AH$2:$AH$799, $B$2:$B$799, B475)</f>
        <v>4.1990292599828672E-4</v>
      </c>
      <c r="AK475">
        <f>IF(AJ475=_xlfn.MAXIFS($AJ$2:$AJ$799, $B$2:$B$799, B475, $AA$2:$AA$799, AA475), 1, 0)</f>
        <v>0</v>
      </c>
      <c r="AL475" s="2">
        <f>AJ475-AI475</f>
        <v>-0.19714687436630801</v>
      </c>
      <c r="AM475">
        <f>IF(AK475=AE475, 1, 0)</f>
        <v>0</v>
      </c>
    </row>
    <row r="476" spans="1:39" hidden="1" x14ac:dyDescent="0.45">
      <c r="A476" t="s">
        <v>432</v>
      </c>
      <c r="B476">
        <v>2010</v>
      </c>
      <c r="C476" t="s">
        <v>100</v>
      </c>
      <c r="D476" t="str">
        <f>VLOOKUP(C476, ids!$A$2:$B$37,2,FALSE)</f>
        <v>San Francisco 49ers</v>
      </c>
      <c r="E476">
        <f>VLOOKUP('full data'!$A476, Sheet11!$A$2:$AF$799, MATCH('full data'!E$1, Sheet11!$A$1:$AF$1, 0), FALSE)</f>
        <v>16</v>
      </c>
      <c r="F476">
        <f>VLOOKUP('full data'!$A476, Sheet11!$A$2:$AF$799, MATCH('full data'!F$1, Sheet11!$A$1:$AF$1, 0), FALSE)</f>
        <v>-1.616118045068669</v>
      </c>
      <c r="G476">
        <f>VLOOKUP('full data'!$A476, Sheet11!$A$2:$AF$799, MATCH('full data'!G$1, Sheet11!$A$1:$AF$1, 0), FALSE)</f>
        <v>-2.1789033770479249</v>
      </c>
      <c r="H476">
        <f>VLOOKUP('full data'!$A476, Sheet11!$A$2:$AF$799, MATCH('full data'!H$1, Sheet11!$A$1:$AF$1, 0), FALSE)</f>
        <v>3.070815925218314</v>
      </c>
      <c r="I476">
        <f>VLOOKUP('full data'!$A476, Sheet11!$A$2:$AF$799, MATCH('full data'!I$1, Sheet11!$A$1:$AF$1, 0), FALSE)</f>
        <v>58.375</v>
      </c>
      <c r="J476">
        <f>VLOOKUP('full data'!$A476, Sheet11!$A$2:$AF$799, MATCH('full data'!J$1, Sheet11!$A$1:$AF$1, 0), FALSE)</f>
        <v>0.81481481481481477</v>
      </c>
      <c r="K476">
        <f>VLOOKUP('full data'!$A476, Sheet11!$A$2:$AF$799, MATCH('full data'!K$1, Sheet11!$A$1:$AF$1, 0), FALSE)</f>
        <v>-16.0625</v>
      </c>
      <c r="L476">
        <f>VLOOKUP('full data'!$A476, Sheet11!$A$2:$AF$799, MATCH('full data'!L$1, Sheet11!$A$1:$AF$1, 0), FALSE)</f>
        <v>0.9375</v>
      </c>
      <c r="M476">
        <f>VLOOKUP('full data'!$A476, Sheet11!$A$2:$AF$799, MATCH('full data'!M$1, Sheet11!$A$1:$AF$1, 0), FALSE)</f>
        <v>0.4375</v>
      </c>
      <c r="N476">
        <f>VLOOKUP('full data'!$A476, Sheet11!$A$2:$AF$799, MATCH('full data'!N$1, Sheet11!$A$1:$AF$1, 0), FALSE)</f>
        <v>0.9375</v>
      </c>
      <c r="O476">
        <f>VLOOKUP('full data'!$A476, Sheet11!$A$2:$AF$799, MATCH('full data'!O$1, Sheet11!$A$1:$AF$1, 0), FALSE)</f>
        <v>15.1875</v>
      </c>
      <c r="P476">
        <f>VLOOKUP('full data'!$A476, Sheet11!$A$2:$AF$799, MATCH('full data'!P$1, Sheet11!$A$1:$AF$1, 0), FALSE)</f>
        <v>1.1875</v>
      </c>
      <c r="Q476">
        <f>VLOOKUP('full data'!$A476, Sheet11!$A$2:$AF$799, MATCH('full data'!Q$1, Sheet11!$A$1:$AF$1, 0), FALSE)</f>
        <v>1.375</v>
      </c>
      <c r="R476">
        <f>VLOOKUP('full data'!$A476, Sheet11!$A$2:$AF$799, MATCH('full data'!R$1, Sheet11!$A$1:$AF$1, 0), FALSE)</f>
        <v>6</v>
      </c>
      <c r="S476">
        <f>VLOOKUP('full data'!$A476, Sheet11!$A$2:$AF$799, MATCH('full data'!S$1, Sheet11!$A$1:$AF$1, 0), FALSE)</f>
        <v>10</v>
      </c>
      <c r="T476">
        <f>VLOOKUP('full data'!$A476, Sheet11!$A$2:$AF$799, MATCH('full data'!T$1, Sheet11!$A$1:$AF$1, 0), FALSE)</f>
        <v>0</v>
      </c>
      <c r="U476">
        <f>VLOOKUP('full data'!$A476, Sheet11!$A$2:$AF$799, MATCH('full data'!U$1, Sheet11!$A$1:$AF$1, 0), FALSE)</f>
        <v>0.375</v>
      </c>
      <c r="V476">
        <f>VLOOKUP('full data'!$A476, Sheet11!$A$2:$AF$799, MATCH('full data'!V$1, Sheet11!$A$1:$AF$1, 0), FALSE)</f>
        <v>0.375</v>
      </c>
      <c r="W476">
        <f>VLOOKUP('full data'!$A476, Sheet11!$A$2:$AF$799, MATCH('full data'!W$1, Sheet11!$A$1:$AF$1, 0), FALSE)</f>
        <v>0.48828125</v>
      </c>
      <c r="X476" t="str">
        <f>VLOOKUP('full data'!$A476, Sheet11!$A$2:$AF$799, MATCH('full data'!X$1, Sheet11!$A$1:$AF$1, 0), FALSE)</f>
        <v>0</v>
      </c>
      <c r="Y476">
        <f>VLOOKUP('full data'!$A476, Sheet11!$A$2:$AF$799, MATCH('full data'!Y$1, Sheet11!$A$1:$AF$1, 0), FALSE)</f>
        <v>3</v>
      </c>
      <c r="Z476" t="str">
        <f>VLOOKUP('full data'!$A476, Sheet11!$A$2:$AF$799, MATCH('full data'!Z$1, Sheet11!$A$1:$AF$1, 0), FALSE)</f>
        <v>NFC West</v>
      </c>
      <c r="AA476" t="s">
        <v>892</v>
      </c>
      <c r="AB476">
        <f>VLOOKUP('full data'!$A476, Sheet11!$A$2:$AF$799, MATCH('full data'!AB$1, Sheet11!$A$1:$AF$1, 0), FALSE)</f>
        <v>0.08</v>
      </c>
      <c r="AC476">
        <f>VLOOKUP('full data'!$A476, Sheet11!$A$2:$AF$799, MATCH('full data'!AC$1, Sheet11!$A$1:$AF$1, 0), FALSE)</f>
        <v>0.28125</v>
      </c>
      <c r="AD476" t="str">
        <f>VLOOKUP('full data'!$A476, Sheet11!$A$2:$AF$799, MATCH('full data'!AD$1, Sheet11!$A$1:$AF$1, 0), FALSE)</f>
        <v>0</v>
      </c>
      <c r="AE476" t="str">
        <f>VLOOKUP('full data'!$A476, Sheet11!$A$2:$AF$799, MATCH('full data'!AE$1, Sheet11!$A$1:$AF$1, 0), FALSE)</f>
        <v>0</v>
      </c>
      <c r="AF476">
        <f>VLOOKUP('full data'!$A476, Sheet11!$A$2:$AF$799, MATCH('full data'!AF$1, Sheet11!$A$1:$AF$1, 0), FALSE)</f>
        <v>0.25</v>
      </c>
      <c r="AG476">
        <f>VLOOKUP('full data'!$A476, Sheet11!$A$2:$AF$799, MATCH('full data'!AG$1, Sheet11!$A$1:$AF$1, 0), FALSE)</f>
        <v>0.5</v>
      </c>
      <c r="AH476" s="3">
        <f>VLOOKUP('full data'!$A476, Sheet11!$A$2:$AF$799, MATCH('full data'!AH$1, Sheet11!$A$1:$AF$1, 0), FALSE)</f>
        <v>6.670133476641731E-4</v>
      </c>
      <c r="AI476" s="2">
        <f t="shared" si="7"/>
        <v>0.19756677729230629</v>
      </c>
      <c r="AJ476" s="2">
        <f>AH476/SUMIFS($AH$2:$AH$799, $B$2:$B$799, B476)</f>
        <v>3.3124564233812949E-4</v>
      </c>
      <c r="AK476">
        <f>IF(AJ476=_xlfn.MAXIFS($AJ$2:$AJ$799, $B$2:$B$799, B476, $AA$2:$AA$799, AA476), 1, 0)</f>
        <v>0</v>
      </c>
      <c r="AL476" s="2">
        <f>AJ476-AI476</f>
        <v>-0.19723553164996815</v>
      </c>
      <c r="AM476">
        <f>IF(AK476=AE476, 1, 0)</f>
        <v>0</v>
      </c>
    </row>
    <row r="477" spans="1:39" hidden="1" x14ac:dyDescent="0.45">
      <c r="A477" t="s">
        <v>411</v>
      </c>
      <c r="B477">
        <v>2010</v>
      </c>
      <c r="C477" t="s">
        <v>55</v>
      </c>
      <c r="D477" t="str">
        <f>VLOOKUP(C477, ids!$A$2:$B$37,2,FALSE)</f>
        <v>Cleveland Browns</v>
      </c>
      <c r="E477">
        <f>VLOOKUP('full data'!$A477, Sheet11!$A$2:$AF$799, MATCH('full data'!E$1, Sheet11!$A$1:$AF$1, 0), FALSE)</f>
        <v>16</v>
      </c>
      <c r="F477">
        <f>VLOOKUP('full data'!$A477, Sheet11!$A$2:$AF$799, MATCH('full data'!F$1, Sheet11!$A$1:$AF$1, 0), FALSE)</f>
        <v>-2.0276891577557938</v>
      </c>
      <c r="G477">
        <f>VLOOKUP('full data'!$A477, Sheet11!$A$2:$AF$799, MATCH('full data'!G$1, Sheet11!$A$1:$AF$1, 0), FALSE)</f>
        <v>-2.958521995001191</v>
      </c>
      <c r="H477">
        <f>VLOOKUP('full data'!$A477, Sheet11!$A$2:$AF$799, MATCH('full data'!H$1, Sheet11!$A$1:$AF$1, 0), FALSE)</f>
        <v>1.1599104847396411</v>
      </c>
      <c r="I477">
        <f>VLOOKUP('full data'!$A477, Sheet11!$A$2:$AF$799, MATCH('full data'!I$1, Sheet11!$A$1:$AF$1, 0), FALSE)</f>
        <v>42.5</v>
      </c>
      <c r="J477">
        <f>VLOOKUP('full data'!$A477, Sheet11!$A$2:$AF$799, MATCH('full data'!J$1, Sheet11!$A$1:$AF$1, 0), FALSE)</f>
        <v>0.8214285714285714</v>
      </c>
      <c r="K477">
        <f>VLOOKUP('full data'!$A477, Sheet11!$A$2:$AF$799, MATCH('full data'!K$1, Sheet11!$A$1:$AF$1, 0), FALSE)</f>
        <v>-13.375</v>
      </c>
      <c r="L477">
        <f>VLOOKUP('full data'!$A477, Sheet11!$A$2:$AF$799, MATCH('full data'!L$1, Sheet11!$A$1:$AF$1, 0), FALSE)</f>
        <v>1.125</v>
      </c>
      <c r="M477">
        <f>VLOOKUP('full data'!$A477, Sheet11!$A$2:$AF$799, MATCH('full data'!M$1, Sheet11!$A$1:$AF$1, 0), FALSE)</f>
        <v>0.5625</v>
      </c>
      <c r="N477">
        <f>VLOOKUP('full data'!$A477, Sheet11!$A$2:$AF$799, MATCH('full data'!N$1, Sheet11!$A$1:$AF$1, 0), FALSE)</f>
        <v>1.1875</v>
      </c>
      <c r="O477">
        <f>VLOOKUP('full data'!$A477, Sheet11!$A$2:$AF$799, MATCH('full data'!O$1, Sheet11!$A$1:$AF$1, 0), FALSE)</f>
        <v>11.125</v>
      </c>
      <c r="P477">
        <f>VLOOKUP('full data'!$A477, Sheet11!$A$2:$AF$799, MATCH('full data'!P$1, Sheet11!$A$1:$AF$1, 0), FALSE)</f>
        <v>1.5625</v>
      </c>
      <c r="Q477">
        <f>VLOOKUP('full data'!$A477, Sheet11!$A$2:$AF$799, MATCH('full data'!Q$1, Sheet11!$A$1:$AF$1, 0), FALSE)</f>
        <v>1.75</v>
      </c>
      <c r="R477">
        <f>VLOOKUP('full data'!$A477, Sheet11!$A$2:$AF$799, MATCH('full data'!R$1, Sheet11!$A$1:$AF$1, 0), FALSE)</f>
        <v>5</v>
      </c>
      <c r="S477">
        <f>VLOOKUP('full data'!$A477, Sheet11!$A$2:$AF$799, MATCH('full data'!S$1, Sheet11!$A$1:$AF$1, 0), FALSE)</f>
        <v>11</v>
      </c>
      <c r="T477">
        <f>VLOOKUP('full data'!$A477, Sheet11!$A$2:$AF$799, MATCH('full data'!T$1, Sheet11!$A$1:$AF$1, 0), FALSE)</f>
        <v>0</v>
      </c>
      <c r="U477">
        <f>VLOOKUP('full data'!$A477, Sheet11!$A$2:$AF$799, MATCH('full data'!U$1, Sheet11!$A$1:$AF$1, 0), FALSE)</f>
        <v>0.3125</v>
      </c>
      <c r="V477">
        <f>VLOOKUP('full data'!$A477, Sheet11!$A$2:$AF$799, MATCH('full data'!V$1, Sheet11!$A$1:$AF$1, 0), FALSE)</f>
        <v>0.47499999999999998</v>
      </c>
      <c r="W477">
        <f>VLOOKUP('full data'!$A477, Sheet11!$A$2:$AF$799, MATCH('full data'!W$1, Sheet11!$A$1:$AF$1, 0), FALSE)</f>
        <v>0.5703125</v>
      </c>
      <c r="X477" t="str">
        <f>VLOOKUP('full data'!$A477, Sheet11!$A$2:$AF$799, MATCH('full data'!X$1, Sheet11!$A$1:$AF$1, 0), FALSE)</f>
        <v>0</v>
      </c>
      <c r="Y477">
        <f>VLOOKUP('full data'!$A477, Sheet11!$A$2:$AF$799, MATCH('full data'!Y$1, Sheet11!$A$1:$AF$1, 0), FALSE)</f>
        <v>3</v>
      </c>
      <c r="Z477" t="str">
        <f>VLOOKUP('full data'!$A477, Sheet11!$A$2:$AF$799, MATCH('full data'!Z$1, Sheet11!$A$1:$AF$1, 0), FALSE)</f>
        <v>AFC North</v>
      </c>
      <c r="AA477" t="s">
        <v>891</v>
      </c>
      <c r="AB477">
        <f>VLOOKUP('full data'!$A477, Sheet11!$A$2:$AF$799, MATCH('full data'!AB$1, Sheet11!$A$1:$AF$1, 0), FALSE)</f>
        <v>0.24</v>
      </c>
      <c r="AC477">
        <f>VLOOKUP('full data'!$A477, Sheet11!$A$2:$AF$799, MATCH('full data'!AC$1, Sheet11!$A$1:$AF$1, 0), FALSE)</f>
        <v>0.2857142857142857</v>
      </c>
      <c r="AD477" t="str">
        <f>VLOOKUP('full data'!$A477, Sheet11!$A$2:$AF$799, MATCH('full data'!AD$1, Sheet11!$A$1:$AF$1, 0), FALSE)</f>
        <v>0</v>
      </c>
      <c r="AE477" t="str">
        <f>VLOOKUP('full data'!$A477, Sheet11!$A$2:$AF$799, MATCH('full data'!AE$1, Sheet11!$A$1:$AF$1, 0), FALSE)</f>
        <v>0</v>
      </c>
      <c r="AF477">
        <f>VLOOKUP('full data'!$A477, Sheet11!$A$2:$AF$799, MATCH('full data'!AF$1, Sheet11!$A$1:$AF$1, 0), FALSE)</f>
        <v>0.4375</v>
      </c>
      <c r="AG477">
        <f>VLOOKUP('full data'!$A477, Sheet11!$A$2:$AF$799, MATCH('full data'!AG$1, Sheet11!$A$1:$AF$1, 0), FALSE)</f>
        <v>0.5</v>
      </c>
      <c r="AH477" s="3">
        <f>VLOOKUP('full data'!$A477, Sheet11!$A$2:$AF$799, MATCH('full data'!AH$1, Sheet11!$A$1:$AF$1, 0), FALSE)</f>
        <v>5.462540082091877E-4</v>
      </c>
      <c r="AI477" s="2">
        <f t="shared" si="7"/>
        <v>0.53446851141934371</v>
      </c>
      <c r="AJ477" s="2">
        <f>AH477/SUMIFS($AH$2:$AH$799, $B$2:$B$799, B477)</f>
        <v>2.7127532074535304E-4</v>
      </c>
      <c r="AK477">
        <f>IF(AJ477=_xlfn.MAXIFS($AJ$2:$AJ$799, $B$2:$B$799, B477, $AA$2:$AA$799, AA477), 1, 0)</f>
        <v>0</v>
      </c>
      <c r="AL477" s="2">
        <f>AJ477-AI477</f>
        <v>-0.53419723609859837</v>
      </c>
      <c r="AM477">
        <f>IF(AK477=AE477, 1, 0)</f>
        <v>0</v>
      </c>
    </row>
    <row r="478" spans="1:39" hidden="1" x14ac:dyDescent="0.45">
      <c r="A478" t="s">
        <v>410</v>
      </c>
      <c r="B478">
        <v>2010</v>
      </c>
      <c r="C478" t="s">
        <v>53</v>
      </c>
      <c r="D478" t="str">
        <f>VLOOKUP(C478, ids!$A$2:$B$37,2,FALSE)</f>
        <v>Cincinnati Bengals</v>
      </c>
      <c r="E478">
        <f>VLOOKUP('full data'!$A478, Sheet11!$A$2:$AF$799, MATCH('full data'!E$1, Sheet11!$A$1:$AF$1, 0), FALSE)</f>
        <v>16</v>
      </c>
      <c r="F478">
        <f>VLOOKUP('full data'!$A478, Sheet11!$A$2:$AF$799, MATCH('full data'!F$1, Sheet11!$A$1:$AF$1, 0), FALSE)</f>
        <v>2.0949103749816009</v>
      </c>
      <c r="G478">
        <f>VLOOKUP('full data'!$A478, Sheet11!$A$2:$AF$799, MATCH('full data'!G$1, Sheet11!$A$1:$AF$1, 0), FALSE)</f>
        <v>-4.7471144512676293</v>
      </c>
      <c r="H478">
        <f>VLOOKUP('full data'!$A478, Sheet11!$A$2:$AF$799, MATCH('full data'!H$1, Sheet11!$A$1:$AF$1, 0), FALSE)</f>
        <v>3.78579358626653</v>
      </c>
      <c r="I478">
        <f>VLOOKUP('full data'!$A478, Sheet11!$A$2:$AF$799, MATCH('full data'!I$1, Sheet11!$A$1:$AF$1, 0), FALSE)</f>
        <v>45</v>
      </c>
      <c r="J478">
        <f>VLOOKUP('full data'!$A478, Sheet11!$A$2:$AF$799, MATCH('full data'!J$1, Sheet11!$A$1:$AF$1, 0), FALSE)</f>
        <v>0.77419354838709675</v>
      </c>
      <c r="K478">
        <f>VLOOKUP('full data'!$A478, Sheet11!$A$2:$AF$799, MATCH('full data'!K$1, Sheet11!$A$1:$AF$1, 0), FALSE)</f>
        <v>-13.8125</v>
      </c>
      <c r="L478">
        <f>VLOOKUP('full data'!$A478, Sheet11!$A$2:$AF$799, MATCH('full data'!L$1, Sheet11!$A$1:$AF$1, 0), FALSE)</f>
        <v>1.25</v>
      </c>
      <c r="M478">
        <f>VLOOKUP('full data'!$A478, Sheet11!$A$2:$AF$799, MATCH('full data'!M$1, Sheet11!$A$1:$AF$1, 0), FALSE)</f>
        <v>0.625</v>
      </c>
      <c r="N478">
        <f>VLOOKUP('full data'!$A478, Sheet11!$A$2:$AF$799, MATCH('full data'!N$1, Sheet11!$A$1:$AF$1, 0), FALSE)</f>
        <v>1</v>
      </c>
      <c r="O478">
        <f>VLOOKUP('full data'!$A478, Sheet11!$A$2:$AF$799, MATCH('full data'!O$1, Sheet11!$A$1:$AF$1, 0), FALSE)</f>
        <v>11.1875</v>
      </c>
      <c r="P478">
        <f>VLOOKUP('full data'!$A478, Sheet11!$A$2:$AF$799, MATCH('full data'!P$1, Sheet11!$A$1:$AF$1, 0), FALSE)</f>
        <v>1.75</v>
      </c>
      <c r="Q478">
        <f>VLOOKUP('full data'!$A478, Sheet11!$A$2:$AF$799, MATCH('full data'!Q$1, Sheet11!$A$1:$AF$1, 0), FALSE)</f>
        <v>1.625</v>
      </c>
      <c r="R478">
        <f>VLOOKUP('full data'!$A478, Sheet11!$A$2:$AF$799, MATCH('full data'!R$1, Sheet11!$A$1:$AF$1, 0), FALSE)</f>
        <v>4</v>
      </c>
      <c r="S478">
        <f>VLOOKUP('full data'!$A478, Sheet11!$A$2:$AF$799, MATCH('full data'!S$1, Sheet11!$A$1:$AF$1, 0), FALSE)</f>
        <v>12</v>
      </c>
      <c r="T478">
        <f>VLOOKUP('full data'!$A478, Sheet11!$A$2:$AF$799, MATCH('full data'!T$1, Sheet11!$A$1:$AF$1, 0), FALSE)</f>
        <v>0</v>
      </c>
      <c r="U478">
        <f>VLOOKUP('full data'!$A478, Sheet11!$A$2:$AF$799, MATCH('full data'!U$1, Sheet11!$A$1:$AF$1, 0), FALSE)</f>
        <v>0.25</v>
      </c>
      <c r="V478">
        <f>VLOOKUP('full data'!$A478, Sheet11!$A$2:$AF$799, MATCH('full data'!V$1, Sheet11!$A$1:$AF$1, 0), FALSE)</f>
        <v>0.4375</v>
      </c>
      <c r="W478">
        <f>VLOOKUP('full data'!$A478, Sheet11!$A$2:$AF$799, MATCH('full data'!W$1, Sheet11!$A$1:$AF$1, 0), FALSE)</f>
        <v>0.58203125</v>
      </c>
      <c r="X478" t="str">
        <f>VLOOKUP('full data'!$A478, Sheet11!$A$2:$AF$799, MATCH('full data'!X$1, Sheet11!$A$1:$AF$1, 0), FALSE)</f>
        <v>0</v>
      </c>
      <c r="Y478">
        <f>VLOOKUP('full data'!$A478, Sheet11!$A$2:$AF$799, MATCH('full data'!Y$1, Sheet11!$A$1:$AF$1, 0), FALSE)</f>
        <v>4</v>
      </c>
      <c r="Z478" t="str">
        <f>VLOOKUP('full data'!$A478, Sheet11!$A$2:$AF$799, MATCH('full data'!Z$1, Sheet11!$A$1:$AF$1, 0), FALSE)</f>
        <v>AFC North</v>
      </c>
      <c r="AA478" t="s">
        <v>891</v>
      </c>
      <c r="AB478">
        <f>VLOOKUP('full data'!$A478, Sheet11!$A$2:$AF$799, MATCH('full data'!AB$1, Sheet11!$A$1:$AF$1, 0), FALSE)</f>
        <v>0.21875</v>
      </c>
      <c r="AC478">
        <f>VLOOKUP('full data'!$A478, Sheet11!$A$2:$AF$799, MATCH('full data'!AC$1, Sheet11!$A$1:$AF$1, 0), FALSE)</f>
        <v>0.14285714285714279</v>
      </c>
      <c r="AD478" t="str">
        <f>VLOOKUP('full data'!$A478, Sheet11!$A$2:$AF$799, MATCH('full data'!AD$1, Sheet11!$A$1:$AF$1, 0), FALSE)</f>
        <v>0</v>
      </c>
      <c r="AE478" t="str">
        <f>VLOOKUP('full data'!$A478, Sheet11!$A$2:$AF$799, MATCH('full data'!AE$1, Sheet11!$A$1:$AF$1, 0), FALSE)</f>
        <v>0</v>
      </c>
      <c r="AF478">
        <f>VLOOKUP('full data'!$A478, Sheet11!$A$2:$AF$799, MATCH('full data'!AF$1, Sheet11!$A$1:$AF$1, 0), FALSE)</f>
        <v>0.5</v>
      </c>
      <c r="AG478">
        <f>VLOOKUP('full data'!$A478, Sheet11!$A$2:$AF$799, MATCH('full data'!AG$1, Sheet11!$A$1:$AF$1, 0), FALSE)</f>
        <v>0.5</v>
      </c>
      <c r="AH478" s="3">
        <f>VLOOKUP('full data'!$A478, Sheet11!$A$2:$AF$799, MATCH('full data'!AH$1, Sheet11!$A$1:$AF$1, 0), FALSE)</f>
        <v>2.087526709109199E-4</v>
      </c>
      <c r="AI478" s="2">
        <f t="shared" si="7"/>
        <v>0.53446851141934371</v>
      </c>
      <c r="AJ478" s="2">
        <f>AH478/SUMIFS($AH$2:$AH$799, $B$2:$B$799, B478)</f>
        <v>1.0366870889141871E-4</v>
      </c>
      <c r="AK478">
        <f>IF(AJ478=_xlfn.MAXIFS($AJ$2:$AJ$799, $B$2:$B$799, B478, $AA$2:$AA$799, AA478), 1, 0)</f>
        <v>0</v>
      </c>
      <c r="AL478" s="2">
        <f>AJ478-AI478</f>
        <v>-0.53436484271045226</v>
      </c>
      <c r="AM478">
        <f>IF(AK478=AE478, 1, 0)</f>
        <v>0</v>
      </c>
    </row>
    <row r="479" spans="1:39" hidden="1" x14ac:dyDescent="0.45">
      <c r="A479" t="s">
        <v>407</v>
      </c>
      <c r="B479">
        <v>2010</v>
      </c>
      <c r="C479" t="s">
        <v>45</v>
      </c>
      <c r="D479" t="str">
        <f>VLOOKUP(C479, ids!$A$2:$B$37,2,FALSE)</f>
        <v>Buffalo Bills</v>
      </c>
      <c r="E479">
        <f>VLOOKUP('full data'!$A479, Sheet11!$A$2:$AF$799, MATCH('full data'!E$1, Sheet11!$A$1:$AF$1, 0), FALSE)</f>
        <v>16</v>
      </c>
      <c r="F479">
        <f>VLOOKUP('full data'!$A479, Sheet11!$A$2:$AF$799, MATCH('full data'!F$1, Sheet11!$A$1:$AF$1, 0), FALSE)</f>
        <v>-2.297233113243871</v>
      </c>
      <c r="G479">
        <f>VLOOKUP('full data'!$A479, Sheet11!$A$2:$AF$799, MATCH('full data'!G$1, Sheet11!$A$1:$AF$1, 0), FALSE)</f>
        <v>-2.9840839350755219</v>
      </c>
      <c r="H479">
        <f>VLOOKUP('full data'!$A479, Sheet11!$A$2:$AF$799, MATCH('full data'!H$1, Sheet11!$A$1:$AF$1, 0), FALSE)</f>
        <v>0.76922832842017308</v>
      </c>
      <c r="I479">
        <f>VLOOKUP('full data'!$A479, Sheet11!$A$2:$AF$799, MATCH('full data'!I$1, Sheet11!$A$1:$AF$1, 0), FALSE)</f>
        <v>39.5625</v>
      </c>
      <c r="J479">
        <f>VLOOKUP('full data'!$A479, Sheet11!$A$2:$AF$799, MATCH('full data'!J$1, Sheet11!$A$1:$AF$1, 0), FALSE)</f>
        <v>0.76190476190476186</v>
      </c>
      <c r="K479">
        <f>VLOOKUP('full data'!$A479, Sheet11!$A$2:$AF$799, MATCH('full data'!K$1, Sheet11!$A$1:$AF$1, 0), FALSE)</f>
        <v>-13.3125</v>
      </c>
      <c r="L479">
        <f>VLOOKUP('full data'!$A479, Sheet11!$A$2:$AF$799, MATCH('full data'!L$1, Sheet11!$A$1:$AF$1, 0), FALSE)</f>
        <v>1.3125</v>
      </c>
      <c r="M479">
        <f>VLOOKUP('full data'!$A479, Sheet11!$A$2:$AF$799, MATCH('full data'!M$1, Sheet11!$A$1:$AF$1, 0), FALSE)</f>
        <v>0.6875</v>
      </c>
      <c r="N479">
        <f>VLOOKUP('full data'!$A479, Sheet11!$A$2:$AF$799, MATCH('full data'!N$1, Sheet11!$A$1:$AF$1, 0), FALSE)</f>
        <v>0.6875</v>
      </c>
      <c r="O479">
        <f>VLOOKUP('full data'!$A479, Sheet11!$A$2:$AF$799, MATCH('full data'!O$1, Sheet11!$A$1:$AF$1, 0), FALSE)</f>
        <v>11.3125</v>
      </c>
      <c r="P479">
        <f>VLOOKUP('full data'!$A479, Sheet11!$A$2:$AF$799, MATCH('full data'!P$1, Sheet11!$A$1:$AF$1, 0), FALSE)</f>
        <v>1.875</v>
      </c>
      <c r="Q479">
        <f>VLOOKUP('full data'!$A479, Sheet11!$A$2:$AF$799, MATCH('full data'!Q$1, Sheet11!$A$1:$AF$1, 0), FALSE)</f>
        <v>1.375</v>
      </c>
      <c r="R479">
        <f>VLOOKUP('full data'!$A479, Sheet11!$A$2:$AF$799, MATCH('full data'!R$1, Sheet11!$A$1:$AF$1, 0), FALSE)</f>
        <v>4</v>
      </c>
      <c r="S479">
        <f>VLOOKUP('full data'!$A479, Sheet11!$A$2:$AF$799, MATCH('full data'!S$1, Sheet11!$A$1:$AF$1, 0), FALSE)</f>
        <v>12</v>
      </c>
      <c r="T479">
        <f>VLOOKUP('full data'!$A479, Sheet11!$A$2:$AF$799, MATCH('full data'!T$1, Sheet11!$A$1:$AF$1, 0), FALSE)</f>
        <v>0</v>
      </c>
      <c r="U479">
        <f>VLOOKUP('full data'!$A479, Sheet11!$A$2:$AF$799, MATCH('full data'!U$1, Sheet11!$A$1:$AF$1, 0), FALSE)</f>
        <v>0.25</v>
      </c>
      <c r="V479">
        <f>VLOOKUP('full data'!$A479, Sheet11!$A$2:$AF$799, MATCH('full data'!V$1, Sheet11!$A$1:$AF$1, 0), FALSE)</f>
        <v>0.34375</v>
      </c>
      <c r="W479">
        <f>VLOOKUP('full data'!$A479, Sheet11!$A$2:$AF$799, MATCH('full data'!W$1, Sheet11!$A$1:$AF$1, 0), FALSE)</f>
        <v>0.578125</v>
      </c>
      <c r="X479" t="str">
        <f>VLOOKUP('full data'!$A479, Sheet11!$A$2:$AF$799, MATCH('full data'!X$1, Sheet11!$A$1:$AF$1, 0), FALSE)</f>
        <v>0</v>
      </c>
      <c r="Y479">
        <f>VLOOKUP('full data'!$A479, Sheet11!$A$2:$AF$799, MATCH('full data'!Y$1, Sheet11!$A$1:$AF$1, 0), FALSE)</f>
        <v>4</v>
      </c>
      <c r="Z479" t="str">
        <f>VLOOKUP('full data'!$A479, Sheet11!$A$2:$AF$799, MATCH('full data'!Z$1, Sheet11!$A$1:$AF$1, 0), FALSE)</f>
        <v>AFC East</v>
      </c>
      <c r="AA479" t="s">
        <v>891</v>
      </c>
      <c r="AB479">
        <f>VLOOKUP('full data'!$A479, Sheet11!$A$2:$AF$799, MATCH('full data'!AB$1, Sheet11!$A$1:$AF$1, 0), FALSE)</f>
        <v>0.2105263157894737</v>
      </c>
      <c r="AC479">
        <f>VLOOKUP('full data'!$A479, Sheet11!$A$2:$AF$799, MATCH('full data'!AC$1, Sheet11!$A$1:$AF$1, 0), FALSE)</f>
        <v>0.32</v>
      </c>
      <c r="AD479" t="str">
        <f>VLOOKUP('full data'!$A479, Sheet11!$A$2:$AF$799, MATCH('full data'!AD$1, Sheet11!$A$1:$AF$1, 0), FALSE)</f>
        <v>0</v>
      </c>
      <c r="AE479" t="str">
        <f>VLOOKUP('full data'!$A479, Sheet11!$A$2:$AF$799, MATCH('full data'!AE$1, Sheet11!$A$1:$AF$1, 0), FALSE)</f>
        <v>0</v>
      </c>
      <c r="AF479">
        <f>VLOOKUP('full data'!$A479, Sheet11!$A$2:$AF$799, MATCH('full data'!AF$1, Sheet11!$A$1:$AF$1, 0), FALSE)</f>
        <v>0.5625</v>
      </c>
      <c r="AG479">
        <f>VLOOKUP('full data'!$A479, Sheet11!$A$2:$AF$799, MATCH('full data'!AG$1, Sheet11!$A$1:$AF$1, 0), FALSE)</f>
        <v>0.5</v>
      </c>
      <c r="AH479" s="3">
        <f>VLOOKUP('full data'!$A479, Sheet11!$A$2:$AF$799, MATCH('full data'!AH$1, Sheet11!$A$1:$AF$1, 0), FALSE)</f>
        <v>1.9156928384187651E-4</v>
      </c>
      <c r="AI479" s="2">
        <f t="shared" si="7"/>
        <v>0.53446851141934371</v>
      </c>
      <c r="AJ479" s="2">
        <f>AH479/SUMIFS($AH$2:$AH$799, $B$2:$B$799, B479)</f>
        <v>9.5135263335699875E-5</v>
      </c>
      <c r="AK479">
        <f>IF(AJ479=_xlfn.MAXIFS($AJ$2:$AJ$799, $B$2:$B$799, B479, $AA$2:$AA$799, AA479), 1, 0)</f>
        <v>0</v>
      </c>
      <c r="AL479" s="2">
        <f>AJ479-AI479</f>
        <v>-0.534373376156008</v>
      </c>
      <c r="AM479">
        <f>IF(AK479=AE479, 1, 0)</f>
        <v>0</v>
      </c>
    </row>
    <row r="480" spans="1:39" hidden="1" x14ac:dyDescent="0.45">
      <c r="A480" t="s">
        <v>413</v>
      </c>
      <c r="B480">
        <v>2010</v>
      </c>
      <c r="C480" t="s">
        <v>60</v>
      </c>
      <c r="D480" t="str">
        <f>VLOOKUP(C480, ids!$A$2:$B$37,2,FALSE)</f>
        <v>Denver Broncos</v>
      </c>
      <c r="E480">
        <f>VLOOKUP('full data'!$A480, Sheet11!$A$2:$AF$799, MATCH('full data'!E$1, Sheet11!$A$1:$AF$1, 0), FALSE)</f>
        <v>16</v>
      </c>
      <c r="F480">
        <f>VLOOKUP('full data'!$A480, Sheet11!$A$2:$AF$799, MATCH('full data'!F$1, Sheet11!$A$1:$AF$1, 0), FALSE)</f>
        <v>2.5723945794900751</v>
      </c>
      <c r="G480">
        <f>VLOOKUP('full data'!$A480, Sheet11!$A$2:$AF$799, MATCH('full data'!G$1, Sheet11!$A$1:$AF$1, 0), FALSE)</f>
        <v>-3.8399747944949101</v>
      </c>
      <c r="H480">
        <f>VLOOKUP('full data'!$A480, Sheet11!$A$2:$AF$799, MATCH('full data'!H$1, Sheet11!$A$1:$AF$1, 0), FALSE)</f>
        <v>5.9502684122101446</v>
      </c>
      <c r="I480">
        <f>VLOOKUP('full data'!$A480, Sheet11!$A$2:$AF$799, MATCH('full data'!I$1, Sheet11!$A$1:$AF$1, 0), FALSE)</f>
        <v>59</v>
      </c>
      <c r="J480">
        <f>VLOOKUP('full data'!$A480, Sheet11!$A$2:$AF$799, MATCH('full data'!J$1, Sheet11!$A$1:$AF$1, 0), FALSE)</f>
        <v>0.88</v>
      </c>
      <c r="K480">
        <f>VLOOKUP('full data'!$A480, Sheet11!$A$2:$AF$799, MATCH('full data'!K$1, Sheet11!$A$1:$AF$1, 0), FALSE)</f>
        <v>-16.75</v>
      </c>
      <c r="L480">
        <f>VLOOKUP('full data'!$A480, Sheet11!$A$2:$AF$799, MATCH('full data'!L$1, Sheet11!$A$1:$AF$1, 0), FALSE)</f>
        <v>0.75</v>
      </c>
      <c r="M480">
        <f>VLOOKUP('full data'!$A480, Sheet11!$A$2:$AF$799, MATCH('full data'!M$1, Sheet11!$A$1:$AF$1, 0), FALSE)</f>
        <v>0.5</v>
      </c>
      <c r="N480">
        <f>VLOOKUP('full data'!$A480, Sheet11!$A$2:$AF$799, MATCH('full data'!N$1, Sheet11!$A$1:$AF$1, 0), FALSE)</f>
        <v>0.625</v>
      </c>
      <c r="O480">
        <f>VLOOKUP('full data'!$A480, Sheet11!$A$2:$AF$799, MATCH('full data'!O$1, Sheet11!$A$1:$AF$1, 0), FALSE)</f>
        <v>9.75</v>
      </c>
      <c r="P480">
        <f>VLOOKUP('full data'!$A480, Sheet11!$A$2:$AF$799, MATCH('full data'!P$1, Sheet11!$A$1:$AF$1, 0), FALSE)</f>
        <v>1.3125</v>
      </c>
      <c r="Q480">
        <f>VLOOKUP('full data'!$A480, Sheet11!$A$2:$AF$799, MATCH('full data'!Q$1, Sheet11!$A$1:$AF$1, 0), FALSE)</f>
        <v>1.125</v>
      </c>
      <c r="R480">
        <f>VLOOKUP('full data'!$A480, Sheet11!$A$2:$AF$799, MATCH('full data'!R$1, Sheet11!$A$1:$AF$1, 0), FALSE)</f>
        <v>4</v>
      </c>
      <c r="S480">
        <f>VLOOKUP('full data'!$A480, Sheet11!$A$2:$AF$799, MATCH('full data'!S$1, Sheet11!$A$1:$AF$1, 0), FALSE)</f>
        <v>12</v>
      </c>
      <c r="T480">
        <f>VLOOKUP('full data'!$A480, Sheet11!$A$2:$AF$799, MATCH('full data'!T$1, Sheet11!$A$1:$AF$1, 0), FALSE)</f>
        <v>0</v>
      </c>
      <c r="U480">
        <f>VLOOKUP('full data'!$A480, Sheet11!$A$2:$AF$799, MATCH('full data'!U$1, Sheet11!$A$1:$AF$1, 0), FALSE)</f>
        <v>0.25</v>
      </c>
      <c r="V480">
        <f>VLOOKUP('full data'!$A480, Sheet11!$A$2:$AF$799, MATCH('full data'!V$1, Sheet11!$A$1:$AF$1, 0), FALSE)</f>
        <v>0.453125</v>
      </c>
      <c r="W480">
        <f>VLOOKUP('full data'!$A480, Sheet11!$A$2:$AF$799, MATCH('full data'!W$1, Sheet11!$A$1:$AF$1, 0), FALSE)</f>
        <v>0.515625</v>
      </c>
      <c r="X480" t="str">
        <f>VLOOKUP('full data'!$A480, Sheet11!$A$2:$AF$799, MATCH('full data'!X$1, Sheet11!$A$1:$AF$1, 0), FALSE)</f>
        <v>0</v>
      </c>
      <c r="Y480">
        <f>VLOOKUP('full data'!$A480, Sheet11!$A$2:$AF$799, MATCH('full data'!Y$1, Sheet11!$A$1:$AF$1, 0), FALSE)</f>
        <v>4</v>
      </c>
      <c r="Z480" t="str">
        <f>VLOOKUP('full data'!$A480, Sheet11!$A$2:$AF$799, MATCH('full data'!Z$1, Sheet11!$A$1:$AF$1, 0), FALSE)</f>
        <v>AFC West</v>
      </c>
      <c r="AA480" t="s">
        <v>891</v>
      </c>
      <c r="AB480">
        <f>VLOOKUP('full data'!$A480, Sheet11!$A$2:$AF$799, MATCH('full data'!AB$1, Sheet11!$A$1:$AF$1, 0), FALSE)</f>
        <v>0.1785714285714286</v>
      </c>
      <c r="AC480">
        <f>VLOOKUP('full data'!$A480, Sheet11!$A$2:$AF$799, MATCH('full data'!AC$1, Sheet11!$A$1:$AF$1, 0), FALSE)</f>
        <v>0.23333333333333331</v>
      </c>
      <c r="AD480" t="str">
        <f>VLOOKUP('full data'!$A480, Sheet11!$A$2:$AF$799, MATCH('full data'!AD$1, Sheet11!$A$1:$AF$1, 0), FALSE)</f>
        <v>0</v>
      </c>
      <c r="AE480" t="str">
        <f>VLOOKUP('full data'!$A480, Sheet11!$A$2:$AF$799, MATCH('full data'!AE$1, Sheet11!$A$1:$AF$1, 0), FALSE)</f>
        <v>0</v>
      </c>
      <c r="AF480">
        <f>VLOOKUP('full data'!$A480, Sheet11!$A$2:$AF$799, MATCH('full data'!AF$1, Sheet11!$A$1:$AF$1, 0), FALSE)</f>
        <v>0.5625</v>
      </c>
      <c r="AG480">
        <f>VLOOKUP('full data'!$A480, Sheet11!$A$2:$AF$799, MATCH('full data'!AG$1, Sheet11!$A$1:$AF$1, 0), FALSE)</f>
        <v>0.5</v>
      </c>
      <c r="AH480" s="3">
        <f>VLOOKUP('full data'!$A480, Sheet11!$A$2:$AF$799, MATCH('full data'!AH$1, Sheet11!$A$1:$AF$1, 0), FALSE)</f>
        <v>1.7579864016852161E-4</v>
      </c>
      <c r="AI480" s="2">
        <f t="shared" si="7"/>
        <v>0.53446851141934371</v>
      </c>
      <c r="AJ480" s="2">
        <f>AH480/SUMIFS($AH$2:$AH$799, $B$2:$B$799, B480)</f>
        <v>8.7303400582188149E-5</v>
      </c>
      <c r="AK480">
        <f>IF(AJ480=_xlfn.MAXIFS($AJ$2:$AJ$799, $B$2:$B$799, B480, $AA$2:$AA$799, AA480), 1, 0)</f>
        <v>0</v>
      </c>
      <c r="AL480" s="2">
        <f>AJ480-AI480</f>
        <v>-0.53438120801876154</v>
      </c>
      <c r="AM480">
        <f>IF(AK480=AE480, 1, 0)</f>
        <v>0</v>
      </c>
    </row>
    <row r="481" spans="1:39" hidden="1" x14ac:dyDescent="0.45">
      <c r="A481" t="s">
        <v>408</v>
      </c>
      <c r="B481">
        <v>2010</v>
      </c>
      <c r="C481" t="s">
        <v>48</v>
      </c>
      <c r="D481" t="str">
        <f>VLOOKUP(C481, ids!$A$2:$B$37,2,FALSE)</f>
        <v>Carolina Panthers</v>
      </c>
      <c r="E481">
        <f>VLOOKUP('full data'!$A481, Sheet11!$A$2:$AF$799, MATCH('full data'!E$1, Sheet11!$A$1:$AF$1, 0), FALSE)</f>
        <v>16</v>
      </c>
      <c r="F481">
        <f>VLOOKUP('full data'!$A481, Sheet11!$A$2:$AF$799, MATCH('full data'!F$1, Sheet11!$A$1:$AF$1, 0), FALSE)</f>
        <v>-9.8783539827023041</v>
      </c>
      <c r="G481">
        <f>VLOOKUP('full data'!$A481, Sheet11!$A$2:$AF$799, MATCH('full data'!G$1, Sheet11!$A$1:$AF$1, 0), FALSE)</f>
        <v>-5.3641761862444026</v>
      </c>
      <c r="H481">
        <f>VLOOKUP('full data'!$A481, Sheet11!$A$2:$AF$799, MATCH('full data'!H$1, Sheet11!$A$1:$AF$1, 0), FALSE)</f>
        <v>-3.9149287177377809</v>
      </c>
      <c r="I481">
        <f>VLOOKUP('full data'!$A481, Sheet11!$A$2:$AF$799, MATCH('full data'!I$1, Sheet11!$A$1:$AF$1, 0), FALSE)</f>
        <v>57.375</v>
      </c>
      <c r="J481">
        <f>VLOOKUP('full data'!$A481, Sheet11!$A$2:$AF$799, MATCH('full data'!J$1, Sheet11!$A$1:$AF$1, 0), FALSE)</f>
        <v>0.86206896551724133</v>
      </c>
      <c r="K481">
        <f>VLOOKUP('full data'!$A481, Sheet11!$A$2:$AF$799, MATCH('full data'!K$1, Sheet11!$A$1:$AF$1, 0), FALSE)</f>
        <v>-21.625</v>
      </c>
      <c r="L481">
        <f>VLOOKUP('full data'!$A481, Sheet11!$A$2:$AF$799, MATCH('full data'!L$1, Sheet11!$A$1:$AF$1, 0), FALSE)</f>
        <v>1.3125</v>
      </c>
      <c r="M481">
        <f>VLOOKUP('full data'!$A481, Sheet11!$A$2:$AF$799, MATCH('full data'!M$1, Sheet11!$A$1:$AF$1, 0), FALSE)</f>
        <v>0.75</v>
      </c>
      <c r="N481">
        <f>VLOOKUP('full data'!$A481, Sheet11!$A$2:$AF$799, MATCH('full data'!N$1, Sheet11!$A$1:$AF$1, 0), FALSE)</f>
        <v>1.0625</v>
      </c>
      <c r="O481">
        <f>VLOOKUP('full data'!$A481, Sheet11!$A$2:$AF$799, MATCH('full data'!O$1, Sheet11!$A$1:$AF$1, 0), FALSE)</f>
        <v>14</v>
      </c>
      <c r="P481">
        <f>VLOOKUP('full data'!$A481, Sheet11!$A$2:$AF$799, MATCH('full data'!P$1, Sheet11!$A$1:$AF$1, 0), FALSE)</f>
        <v>2</v>
      </c>
      <c r="Q481">
        <f>VLOOKUP('full data'!$A481, Sheet11!$A$2:$AF$799, MATCH('full data'!Q$1, Sheet11!$A$1:$AF$1, 0), FALSE)</f>
        <v>1.8125</v>
      </c>
      <c r="R481">
        <f>VLOOKUP('full data'!$A481, Sheet11!$A$2:$AF$799, MATCH('full data'!R$1, Sheet11!$A$1:$AF$1, 0), FALSE)</f>
        <v>2</v>
      </c>
      <c r="S481">
        <f>VLOOKUP('full data'!$A481, Sheet11!$A$2:$AF$799, MATCH('full data'!S$1, Sheet11!$A$1:$AF$1, 0), FALSE)</f>
        <v>14</v>
      </c>
      <c r="T481">
        <f>VLOOKUP('full data'!$A481, Sheet11!$A$2:$AF$799, MATCH('full data'!T$1, Sheet11!$A$1:$AF$1, 0), FALSE)</f>
        <v>0</v>
      </c>
      <c r="U481">
        <f>VLOOKUP('full data'!$A481, Sheet11!$A$2:$AF$799, MATCH('full data'!U$1, Sheet11!$A$1:$AF$1, 0), FALSE)</f>
        <v>0.125</v>
      </c>
      <c r="V481">
        <f>VLOOKUP('full data'!$A481, Sheet11!$A$2:$AF$799, MATCH('full data'!V$1, Sheet11!$A$1:$AF$1, 0), FALSE)</f>
        <v>0.34375</v>
      </c>
      <c r="W481">
        <f>VLOOKUP('full data'!$A481, Sheet11!$A$2:$AF$799, MATCH('full data'!W$1, Sheet11!$A$1:$AF$1, 0), FALSE)</f>
        <v>0.57421875</v>
      </c>
      <c r="X481" t="str">
        <f>VLOOKUP('full data'!$A481, Sheet11!$A$2:$AF$799, MATCH('full data'!X$1, Sheet11!$A$1:$AF$1, 0), FALSE)</f>
        <v>0</v>
      </c>
      <c r="Y481">
        <f>VLOOKUP('full data'!$A481, Sheet11!$A$2:$AF$799, MATCH('full data'!Y$1, Sheet11!$A$1:$AF$1, 0), FALSE)</f>
        <v>4</v>
      </c>
      <c r="Z481" t="str">
        <f>VLOOKUP('full data'!$A481, Sheet11!$A$2:$AF$799, MATCH('full data'!Z$1, Sheet11!$A$1:$AF$1, 0), FALSE)</f>
        <v>NFC South</v>
      </c>
      <c r="AA481" t="s">
        <v>892</v>
      </c>
      <c r="AB481">
        <f>VLOOKUP('full data'!$A481, Sheet11!$A$2:$AF$799, MATCH('full data'!AB$1, Sheet11!$A$1:$AF$1, 0), FALSE)</f>
        <v>0.125</v>
      </c>
      <c r="AC481">
        <f>VLOOKUP('full data'!$A481, Sheet11!$A$2:$AF$799, MATCH('full data'!AC$1, Sheet11!$A$1:$AF$1, 0), FALSE)</f>
        <v>0.15625</v>
      </c>
      <c r="AD481" t="str">
        <f>VLOOKUP('full data'!$A481, Sheet11!$A$2:$AF$799, MATCH('full data'!AD$1, Sheet11!$A$1:$AF$1, 0), FALSE)</f>
        <v>0</v>
      </c>
      <c r="AE481" t="str">
        <f>VLOOKUP('full data'!$A481, Sheet11!$A$2:$AF$799, MATCH('full data'!AE$1, Sheet11!$A$1:$AF$1, 0), FALSE)</f>
        <v>0</v>
      </c>
      <c r="AF481">
        <f>VLOOKUP('full data'!$A481, Sheet11!$A$2:$AF$799, MATCH('full data'!AF$1, Sheet11!$A$1:$AF$1, 0), FALSE)</f>
        <v>0.6875</v>
      </c>
      <c r="AG481">
        <f>VLOOKUP('full data'!$A481, Sheet11!$A$2:$AF$799, MATCH('full data'!AG$1, Sheet11!$A$1:$AF$1, 0), FALSE)</f>
        <v>0.5</v>
      </c>
      <c r="AH481" s="3">
        <f>VLOOKUP('full data'!$A481, Sheet11!$A$2:$AF$799, MATCH('full data'!AH$1, Sheet11!$A$1:$AF$1, 0), FALSE)</f>
        <v>4.2592387406095412E-5</v>
      </c>
      <c r="AI481" s="2">
        <f t="shared" si="7"/>
        <v>0.19756677729230629</v>
      </c>
      <c r="AJ481" s="2">
        <f>AH481/SUMIFS($AH$2:$AH$799, $B$2:$B$799, B481)</f>
        <v>2.1151814689246489E-5</v>
      </c>
      <c r="AK481">
        <f>IF(AJ481=_xlfn.MAXIFS($AJ$2:$AJ$799, $B$2:$B$799, B481, $AA$2:$AA$799, AA481), 1, 0)</f>
        <v>0</v>
      </c>
      <c r="AL481" s="2">
        <f>AJ481-AI481</f>
        <v>-0.19754562547761703</v>
      </c>
      <c r="AM481">
        <f>IF(AK481=AE481, 1, 0)</f>
        <v>0</v>
      </c>
    </row>
    <row r="482" spans="1:39" x14ac:dyDescent="0.45">
      <c r="A482" t="s">
        <v>385</v>
      </c>
      <c r="B482">
        <v>2009</v>
      </c>
      <c r="C482" t="s">
        <v>68</v>
      </c>
      <c r="D482" t="str">
        <f>VLOOKUP(C482, ids!$A$2:$B$37,2,FALSE)</f>
        <v>Indiannapolis Colts</v>
      </c>
      <c r="E482">
        <f>VLOOKUP('full data'!$A482, Sheet11!$A$2:$AF$799, MATCH('full data'!E$1, Sheet11!$A$1:$AF$1, 0), FALSE)</f>
        <v>16</v>
      </c>
      <c r="F482">
        <f>VLOOKUP('full data'!$A482, Sheet11!$A$2:$AF$799, MATCH('full data'!F$1, Sheet11!$A$1:$AF$1, 0), FALSE)</f>
        <v>8.9840501769559236</v>
      </c>
      <c r="G482">
        <f>VLOOKUP('full data'!$A482, Sheet11!$A$2:$AF$799, MATCH('full data'!G$1, Sheet11!$A$1:$AF$1, 0), FALSE)</f>
        <v>-2.4478728097028539</v>
      </c>
      <c r="H482">
        <f>VLOOKUP('full data'!$A482, Sheet11!$A$2:$AF$799, MATCH('full data'!H$1, Sheet11!$A$1:$AF$1, 0), FALSE)</f>
        <v>10.290639849953431</v>
      </c>
      <c r="I482">
        <f>VLOOKUP('full data'!$A482, Sheet11!$A$2:$AF$799, MATCH('full data'!I$1, Sheet11!$A$1:$AF$1, 0), FALSE)</f>
        <v>34.125</v>
      </c>
      <c r="J482">
        <f>VLOOKUP('full data'!$A482, Sheet11!$A$2:$AF$799, MATCH('full data'!J$1, Sheet11!$A$1:$AF$1, 0), FALSE)</f>
        <v>0.8</v>
      </c>
      <c r="K482">
        <f>VLOOKUP('full data'!$A482, Sheet11!$A$2:$AF$799, MATCH('full data'!K$1, Sheet11!$A$1:$AF$1, 0), FALSE)</f>
        <v>-5.625</v>
      </c>
      <c r="L482">
        <f>VLOOKUP('full data'!$A482, Sheet11!$A$2:$AF$799, MATCH('full data'!L$1, Sheet11!$A$1:$AF$1, 0), FALSE)</f>
        <v>1.1875</v>
      </c>
      <c r="M482">
        <f>VLOOKUP('full data'!$A482, Sheet11!$A$2:$AF$799, MATCH('full data'!M$1, Sheet11!$A$1:$AF$1, 0), FALSE)</f>
        <v>0.5625</v>
      </c>
      <c r="N482">
        <f>VLOOKUP('full data'!$A482, Sheet11!$A$2:$AF$799, MATCH('full data'!N$1, Sheet11!$A$1:$AF$1, 0), FALSE)</f>
        <v>1</v>
      </c>
      <c r="O482">
        <f>VLOOKUP('full data'!$A482, Sheet11!$A$2:$AF$799, MATCH('full data'!O$1, Sheet11!$A$1:$AF$1, 0), FALSE)</f>
        <v>14.25</v>
      </c>
      <c r="P482">
        <f>VLOOKUP('full data'!$A482, Sheet11!$A$2:$AF$799, MATCH('full data'!P$1, Sheet11!$A$1:$AF$1, 0), FALSE)</f>
        <v>1.375</v>
      </c>
      <c r="Q482">
        <f>VLOOKUP('full data'!$A482, Sheet11!$A$2:$AF$799, MATCH('full data'!Q$1, Sheet11!$A$1:$AF$1, 0), FALSE)</f>
        <v>1.5625</v>
      </c>
      <c r="R482">
        <f>VLOOKUP('full data'!$A482, Sheet11!$A$2:$AF$799, MATCH('full data'!R$1, Sheet11!$A$1:$AF$1, 0), FALSE)</f>
        <v>14</v>
      </c>
      <c r="S482">
        <f>VLOOKUP('full data'!$A482, Sheet11!$A$2:$AF$799, MATCH('full data'!S$1, Sheet11!$A$1:$AF$1, 0), FALSE)</f>
        <v>2</v>
      </c>
      <c r="T482">
        <f>VLOOKUP('full data'!$A482, Sheet11!$A$2:$AF$799, MATCH('full data'!T$1, Sheet11!$A$1:$AF$1, 0), FALSE)</f>
        <v>0</v>
      </c>
      <c r="U482">
        <f>VLOOKUP('full data'!$A482, Sheet11!$A$2:$AF$799, MATCH('full data'!U$1, Sheet11!$A$1:$AF$1, 0), FALSE)</f>
        <v>0.875</v>
      </c>
      <c r="V482">
        <f>VLOOKUP('full data'!$A482, Sheet11!$A$2:$AF$799, MATCH('full data'!V$1, Sheet11!$A$1:$AF$1, 0), FALSE)</f>
        <v>0.4732142857142857</v>
      </c>
      <c r="W482">
        <f>VLOOKUP('full data'!$A482, Sheet11!$A$2:$AF$799, MATCH('full data'!W$1, Sheet11!$A$1:$AF$1, 0), FALSE)</f>
        <v>0.47265625</v>
      </c>
      <c r="X482" t="str">
        <f>VLOOKUP('full data'!$A482, Sheet11!$A$2:$AF$799, MATCH('full data'!X$1, Sheet11!$A$1:$AF$1, 0), FALSE)</f>
        <v>1</v>
      </c>
      <c r="Y482">
        <f>VLOOKUP('full data'!$A482, Sheet11!$A$2:$AF$799, MATCH('full data'!Y$1, Sheet11!$A$1:$AF$1, 0), FALSE)</f>
        <v>1</v>
      </c>
      <c r="Z482" t="str">
        <f>VLOOKUP('full data'!$A482, Sheet11!$A$2:$AF$799, MATCH('full data'!Z$1, Sheet11!$A$1:$AF$1, 0), FALSE)</f>
        <v>AFC South</v>
      </c>
      <c r="AA482" t="s">
        <v>891</v>
      </c>
      <c r="AB482">
        <f>VLOOKUP('full data'!$A482, Sheet11!$A$2:$AF$799, MATCH('full data'!AB$1, Sheet11!$A$1:$AF$1, 0), FALSE)</f>
        <v>0.15972222222222221</v>
      </c>
      <c r="AC482">
        <f>VLOOKUP('full data'!$A482, Sheet11!$A$2:$AF$799, MATCH('full data'!AC$1, Sheet11!$A$1:$AF$1, 0), FALSE)</f>
        <v>0.20634920634920631</v>
      </c>
      <c r="AD482" t="str">
        <f>VLOOKUP('full data'!$A482, Sheet11!$A$2:$AF$799, MATCH('full data'!AD$1, Sheet11!$A$1:$AF$1, 0), FALSE)</f>
        <v>0</v>
      </c>
      <c r="AE482" t="str">
        <f>VLOOKUP('full data'!$A482, Sheet11!$A$2:$AF$799, MATCH('full data'!AE$1, Sheet11!$A$1:$AF$1, 0), FALSE)</f>
        <v>1</v>
      </c>
      <c r="AF482">
        <f>VLOOKUP('full data'!$A482, Sheet11!$A$2:$AF$799, MATCH('full data'!AF$1, Sheet11!$A$1:$AF$1, 0), FALSE)</f>
        <v>0.1875</v>
      </c>
      <c r="AG482">
        <f>VLOOKUP('full data'!$A482, Sheet11!$A$2:$AF$799, MATCH('full data'!AG$1, Sheet11!$A$1:$AF$1, 0), FALSE)</f>
        <v>9.5</v>
      </c>
      <c r="AH482" s="3">
        <f>VLOOKUP('full data'!$A482, Sheet11!$A$2:$AF$799, MATCH('full data'!AH$1, Sheet11!$A$1:$AF$1, 0), FALSE)</f>
        <v>0.31187267615106801</v>
      </c>
      <c r="AI482" s="2">
        <f t="shared" si="7"/>
        <v>0.31187267615106801</v>
      </c>
      <c r="AJ482" s="2">
        <f>AH482/SUMIFS($AH$2:$AH$799, $B$2:$B$799, B482)</f>
        <v>0.20951791256205604</v>
      </c>
      <c r="AK482">
        <f>IF(AJ482=_xlfn.MAXIFS($AJ$2:$AJ$799, $B$2:$B$799, B482, $AA$2:$AA$799, AA482), 1, 0)</f>
        <v>1</v>
      </c>
      <c r="AL482" s="2">
        <f>AJ482-AI482</f>
        <v>-0.10235476358901197</v>
      </c>
      <c r="AM482">
        <f>IF(AK482=AE482, 1, 0)</f>
        <v>0</v>
      </c>
    </row>
    <row r="483" spans="1:39" hidden="1" x14ac:dyDescent="0.45">
      <c r="A483" t="s">
        <v>389</v>
      </c>
      <c r="B483">
        <v>2009</v>
      </c>
      <c r="C483" t="s">
        <v>195</v>
      </c>
      <c r="D483" t="str">
        <f>VLOOKUP(C483, ids!$A$2:$B$37,2,FALSE)</f>
        <v>Los Angeles Chargers</v>
      </c>
      <c r="E483">
        <f>VLOOKUP('full data'!$A483, Sheet11!$A$2:$AF$799, MATCH('full data'!E$1, Sheet11!$A$1:$AF$1, 0), FALSE)</f>
        <v>16</v>
      </c>
      <c r="F483">
        <f>VLOOKUP('full data'!$A483, Sheet11!$A$2:$AF$799, MATCH('full data'!F$1, Sheet11!$A$1:$AF$1, 0), FALSE)</f>
        <v>10.873843288600449</v>
      </c>
      <c r="G483">
        <f>VLOOKUP('full data'!$A483, Sheet11!$A$2:$AF$799, MATCH('full data'!G$1, Sheet11!$A$1:$AF$1, 0), FALSE)</f>
        <v>-3.3241039530808889</v>
      </c>
      <c r="H483">
        <f>VLOOKUP('full data'!$A483, Sheet11!$A$2:$AF$799, MATCH('full data'!H$1, Sheet11!$A$1:$AF$1, 0), FALSE)</f>
        <v>14.002251306595021</v>
      </c>
      <c r="I483">
        <f>VLOOKUP('full data'!$A483, Sheet11!$A$2:$AF$799, MATCH('full data'!I$1, Sheet11!$A$1:$AF$1, 0), FALSE)</f>
        <v>35.625</v>
      </c>
      <c r="J483">
        <f>VLOOKUP('full data'!$A483, Sheet11!$A$2:$AF$799, MATCH('full data'!J$1, Sheet11!$A$1:$AF$1, 0), FALSE)</f>
        <v>0.91428571428571426</v>
      </c>
      <c r="K483">
        <f>VLOOKUP('full data'!$A483, Sheet11!$A$2:$AF$799, MATCH('full data'!K$1, Sheet11!$A$1:$AF$1, 0), FALSE)</f>
        <v>-10.5</v>
      </c>
      <c r="L483">
        <f>VLOOKUP('full data'!$A483, Sheet11!$A$2:$AF$799, MATCH('full data'!L$1, Sheet11!$A$1:$AF$1, 0), FALSE)</f>
        <v>0.625</v>
      </c>
      <c r="M483">
        <f>VLOOKUP('full data'!$A483, Sheet11!$A$2:$AF$799, MATCH('full data'!M$1, Sheet11!$A$1:$AF$1, 0), FALSE)</f>
        <v>0.6875</v>
      </c>
      <c r="N483">
        <f>VLOOKUP('full data'!$A483, Sheet11!$A$2:$AF$799, MATCH('full data'!N$1, Sheet11!$A$1:$AF$1, 0), FALSE)</f>
        <v>0.875</v>
      </c>
      <c r="O483">
        <f>VLOOKUP('full data'!$A483, Sheet11!$A$2:$AF$799, MATCH('full data'!O$1, Sheet11!$A$1:$AF$1, 0), FALSE)</f>
        <v>13.125</v>
      </c>
      <c r="P483">
        <f>VLOOKUP('full data'!$A483, Sheet11!$A$2:$AF$799, MATCH('full data'!P$1, Sheet11!$A$1:$AF$1, 0), FALSE)</f>
        <v>0.9375</v>
      </c>
      <c r="Q483">
        <f>VLOOKUP('full data'!$A483, Sheet11!$A$2:$AF$799, MATCH('full data'!Q$1, Sheet11!$A$1:$AF$1, 0), FALSE)</f>
        <v>1.5625</v>
      </c>
      <c r="R483">
        <f>VLOOKUP('full data'!$A483, Sheet11!$A$2:$AF$799, MATCH('full data'!R$1, Sheet11!$A$1:$AF$1, 0), FALSE)</f>
        <v>13</v>
      </c>
      <c r="S483">
        <f>VLOOKUP('full data'!$A483, Sheet11!$A$2:$AF$799, MATCH('full data'!S$1, Sheet11!$A$1:$AF$1, 0), FALSE)</f>
        <v>3</v>
      </c>
      <c r="T483">
        <f>VLOOKUP('full data'!$A483, Sheet11!$A$2:$AF$799, MATCH('full data'!T$1, Sheet11!$A$1:$AF$1, 0), FALSE)</f>
        <v>0</v>
      </c>
      <c r="U483">
        <f>VLOOKUP('full data'!$A483, Sheet11!$A$2:$AF$799, MATCH('full data'!U$1, Sheet11!$A$1:$AF$1, 0), FALSE)</f>
        <v>0.8125</v>
      </c>
      <c r="V483">
        <f>VLOOKUP('full data'!$A483, Sheet11!$A$2:$AF$799, MATCH('full data'!V$1, Sheet11!$A$1:$AF$1, 0), FALSE)</f>
        <v>0.43269229999999997</v>
      </c>
      <c r="W483">
        <f>VLOOKUP('full data'!$A483, Sheet11!$A$2:$AF$799, MATCH('full data'!W$1, Sheet11!$A$1:$AF$1, 0), FALSE)</f>
        <v>0.453125</v>
      </c>
      <c r="X483" t="str">
        <f>VLOOKUP('full data'!$A483, Sheet11!$A$2:$AF$799, MATCH('full data'!X$1, Sheet11!$A$1:$AF$1, 0), FALSE)</f>
        <v>2</v>
      </c>
      <c r="Y483">
        <f>VLOOKUP('full data'!$A483, Sheet11!$A$2:$AF$799, MATCH('full data'!Y$1, Sheet11!$A$1:$AF$1, 0), FALSE)</f>
        <v>1</v>
      </c>
      <c r="Z483" t="str">
        <f>VLOOKUP('full data'!$A483, Sheet11!$A$2:$AF$799, MATCH('full data'!Z$1, Sheet11!$A$1:$AF$1, 0), FALSE)</f>
        <v>AFC West</v>
      </c>
      <c r="AA483" t="s">
        <v>891</v>
      </c>
      <c r="AB483">
        <f>VLOOKUP('full data'!$A483, Sheet11!$A$2:$AF$799, MATCH('full data'!AB$1, Sheet11!$A$1:$AF$1, 0), FALSE)</f>
        <v>0.17543859649122809</v>
      </c>
      <c r="AC483">
        <f>VLOOKUP('full data'!$A483, Sheet11!$A$2:$AF$799, MATCH('full data'!AC$1, Sheet11!$A$1:$AF$1, 0), FALSE)</f>
        <v>0.3</v>
      </c>
      <c r="AD483" t="str">
        <f>VLOOKUP('full data'!$A483, Sheet11!$A$2:$AF$799, MATCH('full data'!AD$1, Sheet11!$A$1:$AF$1, 0), FALSE)</f>
        <v>0</v>
      </c>
      <c r="AE483" t="str">
        <f>VLOOKUP('full data'!$A483, Sheet11!$A$2:$AF$799, MATCH('full data'!AE$1, Sheet11!$A$1:$AF$1, 0), FALSE)</f>
        <v>0</v>
      </c>
      <c r="AF483">
        <f>VLOOKUP('full data'!$A483, Sheet11!$A$2:$AF$799, MATCH('full data'!AF$1, Sheet11!$A$1:$AF$1, 0), FALSE)</f>
        <v>0.3125</v>
      </c>
      <c r="AG483">
        <f>VLOOKUP('full data'!$A483, Sheet11!$A$2:$AF$799, MATCH('full data'!AG$1, Sheet11!$A$1:$AF$1, 0), FALSE)</f>
        <v>0.5</v>
      </c>
      <c r="AH483" s="3">
        <f>VLOOKUP('full data'!$A483, Sheet11!$A$2:$AF$799, MATCH('full data'!AH$1, Sheet11!$A$1:$AF$1, 0), FALSE)</f>
        <v>0.22239543097392461</v>
      </c>
      <c r="AI483" s="2">
        <f t="shared" si="7"/>
        <v>0.31187267615106801</v>
      </c>
      <c r="AJ483" s="2">
        <f>AH483/SUMIFS($AH$2:$AH$799, $B$2:$B$799, B483)</f>
        <v>0.14940656884742592</v>
      </c>
      <c r="AK483">
        <f>IF(AJ483=_xlfn.MAXIFS($AJ$2:$AJ$799, $B$2:$B$799, B483, $AA$2:$AA$799, AA483), 1, 0)</f>
        <v>0</v>
      </c>
      <c r="AL483" s="2">
        <f>AJ483-AI483</f>
        <v>-0.16246610730364208</v>
      </c>
      <c r="AM483">
        <f>IF(AK483=AE483, 1, 0)</f>
        <v>0</v>
      </c>
    </row>
    <row r="484" spans="1:39" x14ac:dyDescent="0.45">
      <c r="A484" t="s">
        <v>392</v>
      </c>
      <c r="B484">
        <v>2009</v>
      </c>
      <c r="C484" t="s">
        <v>79</v>
      </c>
      <c r="D484" t="str">
        <f>VLOOKUP(C484, ids!$A$2:$B$37,2,FALSE)</f>
        <v>Minnesota Vikings</v>
      </c>
      <c r="E484">
        <f>VLOOKUP('full data'!$A484, Sheet11!$A$2:$AF$799, MATCH('full data'!E$1, Sheet11!$A$1:$AF$1, 0), FALSE)</f>
        <v>16</v>
      </c>
      <c r="F484">
        <f>VLOOKUP('full data'!$A484, Sheet11!$A$2:$AF$799, MATCH('full data'!F$1, Sheet11!$A$1:$AF$1, 0), FALSE)</f>
        <v>9.2961603564540809</v>
      </c>
      <c r="G484">
        <f>VLOOKUP('full data'!$A484, Sheet11!$A$2:$AF$799, MATCH('full data'!G$1, Sheet11!$A$1:$AF$1, 0), FALSE)</f>
        <v>-4.4774137339878104</v>
      </c>
      <c r="H484">
        <f>VLOOKUP('full data'!$A484, Sheet11!$A$2:$AF$799, MATCH('full data'!H$1, Sheet11!$A$1:$AF$1, 0), FALSE)</f>
        <v>12.937813297867541</v>
      </c>
      <c r="I484">
        <f>VLOOKUP('full data'!$A484, Sheet11!$A$2:$AF$799, MATCH('full data'!I$1, Sheet11!$A$1:$AF$1, 0), FALSE)</f>
        <v>47.3125</v>
      </c>
      <c r="J484">
        <f>VLOOKUP('full data'!$A484, Sheet11!$A$2:$AF$799, MATCH('full data'!J$1, Sheet11!$A$1:$AF$1, 0), FALSE)</f>
        <v>0.9285714285714286</v>
      </c>
      <c r="K484">
        <f>VLOOKUP('full data'!$A484, Sheet11!$A$2:$AF$799, MATCH('full data'!K$1, Sheet11!$A$1:$AF$1, 0), FALSE)</f>
        <v>-15.4375</v>
      </c>
      <c r="L484">
        <f>VLOOKUP('full data'!$A484, Sheet11!$A$2:$AF$799, MATCH('full data'!L$1, Sheet11!$A$1:$AF$1, 0), FALSE)</f>
        <v>0.4375</v>
      </c>
      <c r="M484">
        <f>VLOOKUP('full data'!$A484, Sheet11!$A$2:$AF$799, MATCH('full data'!M$1, Sheet11!$A$1:$AF$1, 0), FALSE)</f>
        <v>0.8125</v>
      </c>
      <c r="N484">
        <f>VLOOKUP('full data'!$A484, Sheet11!$A$2:$AF$799, MATCH('full data'!N$1, Sheet11!$A$1:$AF$1, 0), FALSE)</f>
        <v>0.6875</v>
      </c>
      <c r="O484">
        <f>VLOOKUP('full data'!$A484, Sheet11!$A$2:$AF$799, MATCH('full data'!O$1, Sheet11!$A$1:$AF$1, 0), FALSE)</f>
        <v>18.625</v>
      </c>
      <c r="P484">
        <f>VLOOKUP('full data'!$A484, Sheet11!$A$2:$AF$799, MATCH('full data'!P$1, Sheet11!$A$1:$AF$1, 0), FALSE)</f>
        <v>0.875</v>
      </c>
      <c r="Q484">
        <f>VLOOKUP('full data'!$A484, Sheet11!$A$2:$AF$799, MATCH('full data'!Q$1, Sheet11!$A$1:$AF$1, 0), FALSE)</f>
        <v>1.5</v>
      </c>
      <c r="R484">
        <f>VLOOKUP('full data'!$A484, Sheet11!$A$2:$AF$799, MATCH('full data'!R$1, Sheet11!$A$1:$AF$1, 0), FALSE)</f>
        <v>12</v>
      </c>
      <c r="S484">
        <f>VLOOKUP('full data'!$A484, Sheet11!$A$2:$AF$799, MATCH('full data'!S$1, Sheet11!$A$1:$AF$1, 0), FALSE)</f>
        <v>4</v>
      </c>
      <c r="T484">
        <f>VLOOKUP('full data'!$A484, Sheet11!$A$2:$AF$799, MATCH('full data'!T$1, Sheet11!$A$1:$AF$1, 0), FALSE)</f>
        <v>0</v>
      </c>
      <c r="U484">
        <f>VLOOKUP('full data'!$A484, Sheet11!$A$2:$AF$799, MATCH('full data'!U$1, Sheet11!$A$1:$AF$1, 0), FALSE)</f>
        <v>0.75</v>
      </c>
      <c r="V484">
        <f>VLOOKUP('full data'!$A484, Sheet11!$A$2:$AF$799, MATCH('full data'!V$1, Sheet11!$A$1:$AF$1, 0), FALSE)</f>
        <v>0.41145833333333331</v>
      </c>
      <c r="W484">
        <f>VLOOKUP('full data'!$A484, Sheet11!$A$2:$AF$799, MATCH('full data'!W$1, Sheet11!$A$1:$AF$1, 0), FALSE)</f>
        <v>0.44140625</v>
      </c>
      <c r="X484" t="str">
        <f>VLOOKUP('full data'!$A484, Sheet11!$A$2:$AF$799, MATCH('full data'!X$1, Sheet11!$A$1:$AF$1, 0), FALSE)</f>
        <v>2</v>
      </c>
      <c r="Y484">
        <f>VLOOKUP('full data'!$A484, Sheet11!$A$2:$AF$799, MATCH('full data'!Y$1, Sheet11!$A$1:$AF$1, 0), FALSE)</f>
        <v>1</v>
      </c>
      <c r="Z484" t="str">
        <f>VLOOKUP('full data'!$A484, Sheet11!$A$2:$AF$799, MATCH('full data'!Z$1, Sheet11!$A$1:$AF$1, 0), FALSE)</f>
        <v>NFC North</v>
      </c>
      <c r="AA484" t="s">
        <v>892</v>
      </c>
      <c r="AB484">
        <f>VLOOKUP('full data'!$A484, Sheet11!$A$2:$AF$799, MATCH('full data'!AB$1, Sheet11!$A$1:$AF$1, 0), FALSE)</f>
        <v>0.18320610687022901</v>
      </c>
      <c r="AC484">
        <f>VLOOKUP('full data'!$A484, Sheet11!$A$2:$AF$799, MATCH('full data'!AC$1, Sheet11!$A$1:$AF$1, 0), FALSE)</f>
        <v>0.12745098039215691</v>
      </c>
      <c r="AD484" t="str">
        <f>VLOOKUP('full data'!$A484, Sheet11!$A$2:$AF$799, MATCH('full data'!AD$1, Sheet11!$A$1:$AF$1, 0), FALSE)</f>
        <v>0</v>
      </c>
      <c r="AE484" t="str">
        <f>VLOOKUP('full data'!$A484, Sheet11!$A$2:$AF$799, MATCH('full data'!AE$1, Sheet11!$A$1:$AF$1, 0), FALSE)</f>
        <v>0</v>
      </c>
      <c r="AF484">
        <f>VLOOKUP('full data'!$A484, Sheet11!$A$2:$AF$799, MATCH('full data'!AF$1, Sheet11!$A$1:$AF$1, 0), FALSE)</f>
        <v>0.4375</v>
      </c>
      <c r="AG484">
        <f>VLOOKUP('full data'!$A484, Sheet11!$A$2:$AF$799, MATCH('full data'!AG$1, Sheet11!$A$1:$AF$1, 0), FALSE)</f>
        <v>0.5</v>
      </c>
      <c r="AH484" s="3">
        <f>VLOOKUP('full data'!$A484, Sheet11!$A$2:$AF$799, MATCH('full data'!AH$1, Sheet11!$A$1:$AF$1, 0), FALSE)</f>
        <v>0.21523148893672239</v>
      </c>
      <c r="AI484" s="2">
        <f t="shared" si="7"/>
        <v>0.21523148893672239</v>
      </c>
      <c r="AJ484" s="2">
        <f>AH484/SUMIFS($AH$2:$AH$799, $B$2:$B$799, B484)</f>
        <v>0.14459379012030488</v>
      </c>
      <c r="AK484">
        <f>IF(AJ484=_xlfn.MAXIFS($AJ$2:$AJ$799, $B$2:$B$799, B484, $AA$2:$AA$799, AA484), 1, 0)</f>
        <v>1</v>
      </c>
      <c r="AL484" s="2">
        <f>AJ484-AI484</f>
        <v>-7.0637698816417516E-2</v>
      </c>
      <c r="AM484">
        <f>IF(AK484=AE484, 1, 0)</f>
        <v>0</v>
      </c>
    </row>
    <row r="485" spans="1:39" hidden="1" x14ac:dyDescent="0.45">
      <c r="A485" t="s">
        <v>394</v>
      </c>
      <c r="B485">
        <v>2009</v>
      </c>
      <c r="C485" t="s">
        <v>83</v>
      </c>
      <c r="D485" t="str">
        <f>VLOOKUP(C485, ids!$A$2:$B$37,2,FALSE)</f>
        <v>New Orleans Saints</v>
      </c>
      <c r="E485">
        <f>VLOOKUP('full data'!$A485, Sheet11!$A$2:$AF$799, MATCH('full data'!E$1, Sheet11!$A$1:$AF$1, 0), FALSE)</f>
        <v>16</v>
      </c>
      <c r="F485">
        <f>VLOOKUP('full data'!$A485, Sheet11!$A$2:$AF$799, MATCH('full data'!F$1, Sheet11!$A$1:$AF$1, 0), FALSE)</f>
        <v>8.9488616214986703</v>
      </c>
      <c r="G485">
        <f>VLOOKUP('full data'!$A485, Sheet11!$A$2:$AF$799, MATCH('full data'!G$1, Sheet11!$A$1:$AF$1, 0), FALSE)</f>
        <v>-5.1925920636189733E-2</v>
      </c>
      <c r="H485">
        <f>VLOOKUP('full data'!$A485, Sheet11!$A$2:$AF$799, MATCH('full data'!H$1, Sheet11!$A$1:$AF$1, 0), FALSE)</f>
        <v>11.08776882397826</v>
      </c>
      <c r="I485">
        <f>VLOOKUP('full data'!$A485, Sheet11!$A$2:$AF$799, MATCH('full data'!I$1, Sheet11!$A$1:$AF$1, 0), FALSE)</f>
        <v>49.1875</v>
      </c>
      <c r="J485">
        <f>VLOOKUP('full data'!$A485, Sheet11!$A$2:$AF$799, MATCH('full data'!J$1, Sheet11!$A$1:$AF$1, 0), FALSE)</f>
        <v>0.7857142857142857</v>
      </c>
      <c r="K485">
        <f>VLOOKUP('full data'!$A485, Sheet11!$A$2:$AF$799, MATCH('full data'!K$1, Sheet11!$A$1:$AF$1, 0), FALSE)</f>
        <v>-9</v>
      </c>
      <c r="L485">
        <f>VLOOKUP('full data'!$A485, Sheet11!$A$2:$AF$799, MATCH('full data'!L$1, Sheet11!$A$1:$AF$1, 0), FALSE)</f>
        <v>0.75</v>
      </c>
      <c r="M485">
        <f>VLOOKUP('full data'!$A485, Sheet11!$A$2:$AF$799, MATCH('full data'!M$1, Sheet11!$A$1:$AF$1, 0), FALSE)</f>
        <v>0.8125</v>
      </c>
      <c r="N485">
        <f>VLOOKUP('full data'!$A485, Sheet11!$A$2:$AF$799, MATCH('full data'!N$1, Sheet11!$A$1:$AF$1, 0), FALSE)</f>
        <v>1.625</v>
      </c>
      <c r="O485">
        <f>VLOOKUP('full data'!$A485, Sheet11!$A$2:$AF$799, MATCH('full data'!O$1, Sheet11!$A$1:$AF$1, 0), FALSE)</f>
        <v>12.375</v>
      </c>
      <c r="P485">
        <f>VLOOKUP('full data'!$A485, Sheet11!$A$2:$AF$799, MATCH('full data'!P$1, Sheet11!$A$1:$AF$1, 0), FALSE)</f>
        <v>1.375</v>
      </c>
      <c r="Q485">
        <f>VLOOKUP('full data'!$A485, Sheet11!$A$2:$AF$799, MATCH('full data'!Q$1, Sheet11!$A$1:$AF$1, 0), FALSE)</f>
        <v>2.4375</v>
      </c>
      <c r="R485">
        <f>VLOOKUP('full data'!$A485, Sheet11!$A$2:$AF$799, MATCH('full data'!R$1, Sheet11!$A$1:$AF$1, 0), FALSE)</f>
        <v>13</v>
      </c>
      <c r="S485">
        <f>VLOOKUP('full data'!$A485, Sheet11!$A$2:$AF$799, MATCH('full data'!S$1, Sheet11!$A$1:$AF$1, 0), FALSE)</f>
        <v>3</v>
      </c>
      <c r="T485">
        <f>VLOOKUP('full data'!$A485, Sheet11!$A$2:$AF$799, MATCH('full data'!T$1, Sheet11!$A$1:$AF$1, 0), FALSE)</f>
        <v>0</v>
      </c>
      <c r="U485">
        <f>VLOOKUP('full data'!$A485, Sheet11!$A$2:$AF$799, MATCH('full data'!U$1, Sheet11!$A$1:$AF$1, 0), FALSE)</f>
        <v>0.8125</v>
      </c>
      <c r="V485">
        <f>VLOOKUP('full data'!$A485, Sheet11!$A$2:$AF$799, MATCH('full data'!V$1, Sheet11!$A$1:$AF$1, 0), FALSE)</f>
        <v>0.41826923076923078</v>
      </c>
      <c r="W485">
        <f>VLOOKUP('full data'!$A485, Sheet11!$A$2:$AF$799, MATCH('full data'!W$1, Sheet11!$A$1:$AF$1, 0), FALSE)</f>
        <v>0.42578125</v>
      </c>
      <c r="X485" t="str">
        <f>VLOOKUP('full data'!$A485, Sheet11!$A$2:$AF$799, MATCH('full data'!X$1, Sheet11!$A$1:$AF$1, 0), FALSE)</f>
        <v>1</v>
      </c>
      <c r="Y485">
        <f>VLOOKUP('full data'!$A485, Sheet11!$A$2:$AF$799, MATCH('full data'!Y$1, Sheet11!$A$1:$AF$1, 0), FALSE)</f>
        <v>1</v>
      </c>
      <c r="Z485" t="str">
        <f>VLOOKUP('full data'!$A485, Sheet11!$A$2:$AF$799, MATCH('full data'!Z$1, Sheet11!$A$1:$AF$1, 0), FALSE)</f>
        <v>NFC South</v>
      </c>
      <c r="AA485" t="s">
        <v>892</v>
      </c>
      <c r="AB485">
        <f>VLOOKUP('full data'!$A485, Sheet11!$A$2:$AF$799, MATCH('full data'!AB$1, Sheet11!$A$1:$AF$1, 0), FALSE)</f>
        <v>0.14814814814814811</v>
      </c>
      <c r="AC485">
        <f>VLOOKUP('full data'!$A485, Sheet11!$A$2:$AF$799, MATCH('full data'!AC$1, Sheet11!$A$1:$AF$1, 0), FALSE)</f>
        <v>0.15573770491803279</v>
      </c>
      <c r="AD485" t="str">
        <f>VLOOKUP('full data'!$A485, Sheet11!$A$2:$AF$799, MATCH('full data'!AD$1, Sheet11!$A$1:$AF$1, 0), FALSE)</f>
        <v>1</v>
      </c>
      <c r="AE485" t="str">
        <f>VLOOKUP('full data'!$A485, Sheet11!$A$2:$AF$799, MATCH('full data'!AE$1, Sheet11!$A$1:$AF$1, 0), FALSE)</f>
        <v>1</v>
      </c>
      <c r="AF485">
        <f>VLOOKUP('full data'!$A485, Sheet11!$A$2:$AF$799, MATCH('full data'!AF$1, Sheet11!$A$1:$AF$1, 0), FALSE)</f>
        <v>0.625</v>
      </c>
      <c r="AG485">
        <f>VLOOKUP('full data'!$A485, Sheet11!$A$2:$AF$799, MATCH('full data'!AG$1, Sheet11!$A$1:$AF$1, 0), FALSE)</f>
        <v>9.5</v>
      </c>
      <c r="AH485" s="3">
        <f>VLOOKUP('full data'!$A485, Sheet11!$A$2:$AF$799, MATCH('full data'!AH$1, Sheet11!$A$1:$AF$1, 0), FALSE)</f>
        <v>0.16687905792750851</v>
      </c>
      <c r="AI485" s="2">
        <f t="shared" si="7"/>
        <v>0.21523148893672239</v>
      </c>
      <c r="AJ485" s="2">
        <f>AH485/SUMIFS($AH$2:$AH$799, $B$2:$B$799, B485)</f>
        <v>0.11211034034401182</v>
      </c>
      <c r="AK485">
        <f>IF(AJ485=_xlfn.MAXIFS($AJ$2:$AJ$799, $B$2:$B$799, B485, $AA$2:$AA$799, AA485), 1, 0)</f>
        <v>0</v>
      </c>
      <c r="AL485" s="2">
        <f>AJ485-AI485</f>
        <v>-0.10312114859271057</v>
      </c>
      <c r="AM485">
        <f>IF(AK485=AE485, 1, 0)</f>
        <v>0</v>
      </c>
    </row>
    <row r="486" spans="1:39" hidden="1" x14ac:dyDescent="0.45">
      <c r="A486" t="s">
        <v>383</v>
      </c>
      <c r="B486">
        <v>2009</v>
      </c>
      <c r="C486" t="s">
        <v>66</v>
      </c>
      <c r="D486" t="str">
        <f>VLOOKUP(C486, ids!$A$2:$B$37,2,FALSE)</f>
        <v>Green Bay Packers</v>
      </c>
      <c r="E486">
        <f>VLOOKUP('full data'!$A486, Sheet11!$A$2:$AF$799, MATCH('full data'!E$1, Sheet11!$A$1:$AF$1, 0), FALSE)</f>
        <v>16</v>
      </c>
      <c r="F486">
        <f>VLOOKUP('full data'!$A486, Sheet11!$A$2:$AF$799, MATCH('full data'!F$1, Sheet11!$A$1:$AF$1, 0), FALSE)</f>
        <v>7.2219877176469751</v>
      </c>
      <c r="G486">
        <f>VLOOKUP('full data'!$A486, Sheet11!$A$2:$AF$799, MATCH('full data'!G$1, Sheet11!$A$1:$AF$1, 0), FALSE)</f>
        <v>-4.6396314764438257E-2</v>
      </c>
      <c r="H486">
        <f>VLOOKUP('full data'!$A486, Sheet11!$A$2:$AF$799, MATCH('full data'!H$1, Sheet11!$A$1:$AF$1, 0), FALSE)</f>
        <v>11.315224135066829</v>
      </c>
      <c r="I486">
        <f>VLOOKUP('full data'!$A486, Sheet11!$A$2:$AF$799, MATCH('full data'!I$1, Sheet11!$A$1:$AF$1, 0), FALSE)</f>
        <v>66.0625</v>
      </c>
      <c r="J486">
        <f>VLOOKUP('full data'!$A486, Sheet11!$A$2:$AF$799, MATCH('full data'!J$1, Sheet11!$A$1:$AF$1, 0), FALSE)</f>
        <v>0.75</v>
      </c>
      <c r="K486">
        <f>VLOOKUP('full data'!$A486, Sheet11!$A$2:$AF$799, MATCH('full data'!K$1, Sheet11!$A$1:$AF$1, 0), FALSE)</f>
        <v>-18.75</v>
      </c>
      <c r="L486">
        <f>VLOOKUP('full data'!$A486, Sheet11!$A$2:$AF$799, MATCH('full data'!L$1, Sheet11!$A$1:$AF$1, 0), FALSE)</f>
        <v>0.5</v>
      </c>
      <c r="M486">
        <f>VLOOKUP('full data'!$A486, Sheet11!$A$2:$AF$799, MATCH('full data'!M$1, Sheet11!$A$1:$AF$1, 0), FALSE)</f>
        <v>0.625</v>
      </c>
      <c r="N486">
        <f>VLOOKUP('full data'!$A486, Sheet11!$A$2:$AF$799, MATCH('full data'!N$1, Sheet11!$A$1:$AF$1, 0), FALSE)</f>
        <v>1.875</v>
      </c>
      <c r="O486">
        <f>VLOOKUP('full data'!$A486, Sheet11!$A$2:$AF$799, MATCH('full data'!O$1, Sheet11!$A$1:$AF$1, 0), FALSE)</f>
        <v>14.5</v>
      </c>
      <c r="P486">
        <f>VLOOKUP('full data'!$A486, Sheet11!$A$2:$AF$799, MATCH('full data'!P$1, Sheet11!$A$1:$AF$1, 0), FALSE)</f>
        <v>0.75</v>
      </c>
      <c r="Q486">
        <f>VLOOKUP('full data'!$A486, Sheet11!$A$2:$AF$799, MATCH('full data'!Q$1, Sheet11!$A$1:$AF$1, 0), FALSE)</f>
        <v>2.5</v>
      </c>
      <c r="R486">
        <f>VLOOKUP('full data'!$A486, Sheet11!$A$2:$AF$799, MATCH('full data'!R$1, Sheet11!$A$1:$AF$1, 0), FALSE)</f>
        <v>11</v>
      </c>
      <c r="S486">
        <f>VLOOKUP('full data'!$A486, Sheet11!$A$2:$AF$799, MATCH('full data'!S$1, Sheet11!$A$1:$AF$1, 0), FALSE)</f>
        <v>5</v>
      </c>
      <c r="T486">
        <f>VLOOKUP('full data'!$A486, Sheet11!$A$2:$AF$799, MATCH('full data'!T$1, Sheet11!$A$1:$AF$1, 0), FALSE)</f>
        <v>0</v>
      </c>
      <c r="U486">
        <f>VLOOKUP('full data'!$A486, Sheet11!$A$2:$AF$799, MATCH('full data'!U$1, Sheet11!$A$1:$AF$1, 0), FALSE)</f>
        <v>0.6875</v>
      </c>
      <c r="V486">
        <f>VLOOKUP('full data'!$A486, Sheet11!$A$2:$AF$799, MATCH('full data'!V$1, Sheet11!$A$1:$AF$1, 0), FALSE)</f>
        <v>0.38068181818181818</v>
      </c>
      <c r="W486">
        <f>VLOOKUP('full data'!$A486, Sheet11!$A$2:$AF$799, MATCH('full data'!W$1, Sheet11!$A$1:$AF$1, 0), FALSE)</f>
        <v>0.44140625</v>
      </c>
      <c r="X486" t="str">
        <f>VLOOKUP('full data'!$A486, Sheet11!$A$2:$AF$799, MATCH('full data'!X$1, Sheet11!$A$1:$AF$1, 0), FALSE)</f>
        <v>5</v>
      </c>
      <c r="Y486">
        <f>VLOOKUP('full data'!$A486, Sheet11!$A$2:$AF$799, MATCH('full data'!Y$1, Sheet11!$A$1:$AF$1, 0), FALSE)</f>
        <v>2</v>
      </c>
      <c r="Z486" t="str">
        <f>VLOOKUP('full data'!$A486, Sheet11!$A$2:$AF$799, MATCH('full data'!Z$1, Sheet11!$A$1:$AF$1, 0), FALSE)</f>
        <v>NFC North</v>
      </c>
      <c r="AA486" t="s">
        <v>892</v>
      </c>
      <c r="AB486">
        <f>VLOOKUP('full data'!$A486, Sheet11!$A$2:$AF$799, MATCH('full data'!AB$1, Sheet11!$A$1:$AF$1, 0), FALSE)</f>
        <v>0.22388059701492541</v>
      </c>
      <c r="AC486">
        <f>VLOOKUP('full data'!$A486, Sheet11!$A$2:$AF$799, MATCH('full data'!AC$1, Sheet11!$A$1:$AF$1, 0), FALSE)</f>
        <v>0.12962962962962959</v>
      </c>
      <c r="AD486" t="str">
        <f>VLOOKUP('full data'!$A486, Sheet11!$A$2:$AF$799, MATCH('full data'!AD$1, Sheet11!$A$1:$AF$1, 0), FALSE)</f>
        <v>0</v>
      </c>
      <c r="AE486" t="str">
        <f>VLOOKUP('full data'!$A486, Sheet11!$A$2:$AF$799, MATCH('full data'!AE$1, Sheet11!$A$1:$AF$1, 0), FALSE)</f>
        <v>0</v>
      </c>
      <c r="AF486">
        <f>VLOOKUP('full data'!$A486, Sheet11!$A$2:$AF$799, MATCH('full data'!AF$1, Sheet11!$A$1:$AF$1, 0), FALSE)</f>
        <v>0.25</v>
      </c>
      <c r="AG486">
        <f>VLOOKUP('full data'!$A486, Sheet11!$A$2:$AF$799, MATCH('full data'!AG$1, Sheet11!$A$1:$AF$1, 0), FALSE)</f>
        <v>0.5</v>
      </c>
      <c r="AH486" s="3">
        <f>VLOOKUP('full data'!$A486, Sheet11!$A$2:$AF$799, MATCH('full data'!AH$1, Sheet11!$A$1:$AF$1, 0), FALSE)</f>
        <v>0.12960718093098461</v>
      </c>
      <c r="AI486" s="2">
        <f t="shared" si="7"/>
        <v>0.21523148893672239</v>
      </c>
      <c r="AJ486" s="2">
        <f>AH486/SUMIFS($AH$2:$AH$799, $B$2:$B$799, B486)</f>
        <v>8.7070872436926752E-2</v>
      </c>
      <c r="AK486">
        <f>IF(AJ486=_xlfn.MAXIFS($AJ$2:$AJ$799, $B$2:$B$799, B486, $AA$2:$AA$799, AA486), 1, 0)</f>
        <v>0</v>
      </c>
      <c r="AL486" s="2">
        <f>AJ486-AI486</f>
        <v>-0.12816061649979565</v>
      </c>
      <c r="AM486">
        <f>IF(AK486=AE486, 1, 0)</f>
        <v>0</v>
      </c>
    </row>
    <row r="487" spans="1:39" hidden="1" x14ac:dyDescent="0.45">
      <c r="A487" t="s">
        <v>397</v>
      </c>
      <c r="B487">
        <v>2009</v>
      </c>
      <c r="C487" t="s">
        <v>92</v>
      </c>
      <c r="D487" t="str">
        <f>VLOOKUP(C487, ids!$A$2:$B$37,2,FALSE)</f>
        <v>Philadelphia Eagles</v>
      </c>
      <c r="E487">
        <f>VLOOKUP('full data'!$A487, Sheet11!$A$2:$AF$799, MATCH('full data'!E$1, Sheet11!$A$1:$AF$1, 0), FALSE)</f>
        <v>16</v>
      </c>
      <c r="F487">
        <f>VLOOKUP('full data'!$A487, Sheet11!$A$2:$AF$799, MATCH('full data'!F$1, Sheet11!$A$1:$AF$1, 0), FALSE)</f>
        <v>2.51304682391853</v>
      </c>
      <c r="G487">
        <f>VLOOKUP('full data'!$A487, Sheet11!$A$2:$AF$799, MATCH('full data'!G$1, Sheet11!$A$1:$AF$1, 0), FALSE)</f>
        <v>-0.70166896204992613</v>
      </c>
      <c r="H487">
        <f>VLOOKUP('full data'!$A487, Sheet11!$A$2:$AF$799, MATCH('full data'!H$1, Sheet11!$A$1:$AF$1, 0), FALSE)</f>
        <v>7.2922663305696043</v>
      </c>
      <c r="I487">
        <f>VLOOKUP('full data'!$A487, Sheet11!$A$2:$AF$799, MATCH('full data'!I$1, Sheet11!$A$1:$AF$1, 0), FALSE)</f>
        <v>59.5</v>
      </c>
      <c r="J487">
        <f>VLOOKUP('full data'!$A487, Sheet11!$A$2:$AF$799, MATCH('full data'!J$1, Sheet11!$A$1:$AF$1, 0), FALSE)</f>
        <v>0.86486486486486491</v>
      </c>
      <c r="K487">
        <f>VLOOKUP('full data'!$A487, Sheet11!$A$2:$AF$799, MATCH('full data'!K$1, Sheet11!$A$1:$AF$1, 0), FALSE)</f>
        <v>-18.625</v>
      </c>
      <c r="L487">
        <f>VLOOKUP('full data'!$A487, Sheet11!$A$2:$AF$799, MATCH('full data'!L$1, Sheet11!$A$1:$AF$1, 0), FALSE)</f>
        <v>0.8125</v>
      </c>
      <c r="M487">
        <f>VLOOKUP('full data'!$A487, Sheet11!$A$2:$AF$799, MATCH('full data'!M$1, Sheet11!$A$1:$AF$1, 0), FALSE)</f>
        <v>0.8125</v>
      </c>
      <c r="N487">
        <f>VLOOKUP('full data'!$A487, Sheet11!$A$2:$AF$799, MATCH('full data'!N$1, Sheet11!$A$1:$AF$1, 0), FALSE)</f>
        <v>1.5625</v>
      </c>
      <c r="O487">
        <f>VLOOKUP('full data'!$A487, Sheet11!$A$2:$AF$799, MATCH('full data'!O$1, Sheet11!$A$1:$AF$1, 0), FALSE)</f>
        <v>19.75</v>
      </c>
      <c r="P487">
        <f>VLOOKUP('full data'!$A487, Sheet11!$A$2:$AF$799, MATCH('full data'!P$1, Sheet11!$A$1:$AF$1, 0), FALSE)</f>
        <v>1.1875</v>
      </c>
      <c r="Q487">
        <f>VLOOKUP('full data'!$A487, Sheet11!$A$2:$AF$799, MATCH('full data'!Q$1, Sheet11!$A$1:$AF$1, 0), FALSE)</f>
        <v>2.375</v>
      </c>
      <c r="R487">
        <f>VLOOKUP('full data'!$A487, Sheet11!$A$2:$AF$799, MATCH('full data'!R$1, Sheet11!$A$1:$AF$1, 0), FALSE)</f>
        <v>11</v>
      </c>
      <c r="S487">
        <f>VLOOKUP('full data'!$A487, Sheet11!$A$2:$AF$799, MATCH('full data'!S$1, Sheet11!$A$1:$AF$1, 0), FALSE)</f>
        <v>5</v>
      </c>
      <c r="T487">
        <f>VLOOKUP('full data'!$A487, Sheet11!$A$2:$AF$799, MATCH('full data'!T$1, Sheet11!$A$1:$AF$1, 0), FALSE)</f>
        <v>0</v>
      </c>
      <c r="U487">
        <f>VLOOKUP('full data'!$A487, Sheet11!$A$2:$AF$799, MATCH('full data'!U$1, Sheet11!$A$1:$AF$1, 0), FALSE)</f>
        <v>0.6875</v>
      </c>
      <c r="V487">
        <f>VLOOKUP('full data'!$A487, Sheet11!$A$2:$AF$799, MATCH('full data'!V$1, Sheet11!$A$1:$AF$1, 0), FALSE)</f>
        <v>0.40340909090909088</v>
      </c>
      <c r="W487">
        <f>VLOOKUP('full data'!$A487, Sheet11!$A$2:$AF$799, MATCH('full data'!W$1, Sheet11!$A$1:$AF$1, 0), FALSE)</f>
        <v>0.484375</v>
      </c>
      <c r="X487" t="str">
        <f>VLOOKUP('full data'!$A487, Sheet11!$A$2:$AF$799, MATCH('full data'!X$1, Sheet11!$A$1:$AF$1, 0), FALSE)</f>
        <v>6</v>
      </c>
      <c r="Y487">
        <f>VLOOKUP('full data'!$A487, Sheet11!$A$2:$AF$799, MATCH('full data'!Y$1, Sheet11!$A$1:$AF$1, 0), FALSE)</f>
        <v>2</v>
      </c>
      <c r="Z487" t="str">
        <f>VLOOKUP('full data'!$A487, Sheet11!$A$2:$AF$799, MATCH('full data'!Z$1, Sheet11!$A$1:$AF$1, 0), FALSE)</f>
        <v>NFC East</v>
      </c>
      <c r="AA487" t="s">
        <v>892</v>
      </c>
      <c r="AB487">
        <f>VLOOKUP('full data'!$A487, Sheet11!$A$2:$AF$799, MATCH('full data'!AB$1, Sheet11!$A$1:$AF$1, 0), FALSE)</f>
        <v>0.16049382716049379</v>
      </c>
      <c r="AC487">
        <f>VLOOKUP('full data'!$A487, Sheet11!$A$2:$AF$799, MATCH('full data'!AC$1, Sheet11!$A$1:$AF$1, 0), FALSE)</f>
        <v>0.23255813953488369</v>
      </c>
      <c r="AD487" t="str">
        <f>VLOOKUP('full data'!$A487, Sheet11!$A$2:$AF$799, MATCH('full data'!AD$1, Sheet11!$A$1:$AF$1, 0), FALSE)</f>
        <v>0</v>
      </c>
      <c r="AE487" t="str">
        <f>VLOOKUP('full data'!$A487, Sheet11!$A$2:$AF$799, MATCH('full data'!AE$1, Sheet11!$A$1:$AF$1, 0), FALSE)</f>
        <v>0</v>
      </c>
      <c r="AF487">
        <f>VLOOKUP('full data'!$A487, Sheet11!$A$2:$AF$799, MATCH('full data'!AF$1, Sheet11!$A$1:$AF$1, 0), FALSE)</f>
        <v>0.375</v>
      </c>
      <c r="AG487">
        <f>VLOOKUP('full data'!$A487, Sheet11!$A$2:$AF$799, MATCH('full data'!AG$1, Sheet11!$A$1:$AF$1, 0), FALSE)</f>
        <v>0.5</v>
      </c>
      <c r="AH487" s="3">
        <f>VLOOKUP('full data'!$A487, Sheet11!$A$2:$AF$799, MATCH('full data'!AH$1, Sheet11!$A$1:$AF$1, 0), FALSE)</f>
        <v>0.1202701797717405</v>
      </c>
      <c r="AI487" s="2">
        <f t="shared" si="7"/>
        <v>0.21523148893672239</v>
      </c>
      <c r="AJ487" s="2">
        <f>AH487/SUMIFS($AH$2:$AH$799, $B$2:$B$799, B487)</f>
        <v>8.0798219710123825E-2</v>
      </c>
      <c r="AK487">
        <f>IF(AJ487=_xlfn.MAXIFS($AJ$2:$AJ$799, $B$2:$B$799, B487, $AA$2:$AA$799, AA487), 1, 0)</f>
        <v>0</v>
      </c>
      <c r="AL487" s="2">
        <f>AJ487-AI487</f>
        <v>-0.13443326922659857</v>
      </c>
      <c r="AM487">
        <f>IF(AK487=AE487, 1, 0)</f>
        <v>0</v>
      </c>
    </row>
    <row r="488" spans="1:39" hidden="1" x14ac:dyDescent="0.45">
      <c r="A488" t="s">
        <v>380</v>
      </c>
      <c r="B488">
        <v>2009</v>
      </c>
      <c r="C488" t="s">
        <v>57</v>
      </c>
      <c r="D488" t="str">
        <f>VLOOKUP(C488, ids!$A$2:$B$37,2,FALSE)</f>
        <v>Dallas Cowboys</v>
      </c>
      <c r="E488">
        <f>VLOOKUP('full data'!$A488, Sheet11!$A$2:$AF$799, MATCH('full data'!E$1, Sheet11!$A$1:$AF$1, 0), FALSE)</f>
        <v>16</v>
      </c>
      <c r="F488">
        <f>VLOOKUP('full data'!$A488, Sheet11!$A$2:$AF$799, MATCH('full data'!F$1, Sheet11!$A$1:$AF$1, 0), FALSE)</f>
        <v>7.0642441248942349</v>
      </c>
      <c r="G488">
        <f>VLOOKUP('full data'!$A488, Sheet11!$A$2:$AF$799, MATCH('full data'!G$1, Sheet11!$A$1:$AF$1, 0), FALSE)</f>
        <v>-0.27658954243361988</v>
      </c>
      <c r="H488">
        <f>VLOOKUP('full data'!$A488, Sheet11!$A$2:$AF$799, MATCH('full data'!H$1, Sheet11!$A$1:$AF$1, 0), FALSE)</f>
        <v>10.585501092333329</v>
      </c>
      <c r="I488">
        <f>VLOOKUP('full data'!$A488, Sheet11!$A$2:$AF$799, MATCH('full data'!I$1, Sheet11!$A$1:$AF$1, 0), FALSE)</f>
        <v>55.75</v>
      </c>
      <c r="J488">
        <f>VLOOKUP('full data'!$A488, Sheet11!$A$2:$AF$799, MATCH('full data'!J$1, Sheet11!$A$1:$AF$1, 0), FALSE)</f>
        <v>0.64516129032258063</v>
      </c>
      <c r="K488">
        <f>VLOOKUP('full data'!$A488, Sheet11!$A$2:$AF$799, MATCH('full data'!K$1, Sheet11!$A$1:$AF$1, 0), FALSE)</f>
        <v>-12.25</v>
      </c>
      <c r="L488">
        <f>VLOOKUP('full data'!$A488, Sheet11!$A$2:$AF$799, MATCH('full data'!L$1, Sheet11!$A$1:$AF$1, 0), FALSE)</f>
        <v>0.5625</v>
      </c>
      <c r="M488">
        <f>VLOOKUP('full data'!$A488, Sheet11!$A$2:$AF$799, MATCH('full data'!M$1, Sheet11!$A$1:$AF$1, 0), FALSE)</f>
        <v>0.625</v>
      </c>
      <c r="N488">
        <f>VLOOKUP('full data'!$A488, Sheet11!$A$2:$AF$799, MATCH('full data'!N$1, Sheet11!$A$1:$AF$1, 0), FALSE)</f>
        <v>0.6875</v>
      </c>
      <c r="O488">
        <f>VLOOKUP('full data'!$A488, Sheet11!$A$2:$AF$799, MATCH('full data'!O$1, Sheet11!$A$1:$AF$1, 0), FALSE)</f>
        <v>16.1875</v>
      </c>
      <c r="P488">
        <f>VLOOKUP('full data'!$A488, Sheet11!$A$2:$AF$799, MATCH('full data'!P$1, Sheet11!$A$1:$AF$1, 0), FALSE)</f>
        <v>0.9375</v>
      </c>
      <c r="Q488">
        <f>VLOOKUP('full data'!$A488, Sheet11!$A$2:$AF$799, MATCH('full data'!Q$1, Sheet11!$A$1:$AF$1, 0), FALSE)</f>
        <v>1.3125</v>
      </c>
      <c r="R488">
        <f>VLOOKUP('full data'!$A488, Sheet11!$A$2:$AF$799, MATCH('full data'!R$1, Sheet11!$A$1:$AF$1, 0), FALSE)</f>
        <v>11</v>
      </c>
      <c r="S488">
        <f>VLOOKUP('full data'!$A488, Sheet11!$A$2:$AF$799, MATCH('full data'!S$1, Sheet11!$A$1:$AF$1, 0), FALSE)</f>
        <v>5</v>
      </c>
      <c r="T488">
        <f>VLOOKUP('full data'!$A488, Sheet11!$A$2:$AF$799, MATCH('full data'!T$1, Sheet11!$A$1:$AF$1, 0), FALSE)</f>
        <v>0</v>
      </c>
      <c r="U488">
        <f>VLOOKUP('full data'!$A488, Sheet11!$A$2:$AF$799, MATCH('full data'!U$1, Sheet11!$A$1:$AF$1, 0), FALSE)</f>
        <v>0.6875</v>
      </c>
      <c r="V488">
        <f>VLOOKUP('full data'!$A488, Sheet11!$A$2:$AF$799, MATCH('full data'!V$1, Sheet11!$A$1:$AF$1, 0), FALSE)</f>
        <v>0.4375</v>
      </c>
      <c r="W488">
        <f>VLOOKUP('full data'!$A488, Sheet11!$A$2:$AF$799, MATCH('full data'!W$1, Sheet11!$A$1:$AF$1, 0), FALSE)</f>
        <v>0.48828125</v>
      </c>
      <c r="X488" t="str">
        <f>VLOOKUP('full data'!$A488, Sheet11!$A$2:$AF$799, MATCH('full data'!X$1, Sheet11!$A$1:$AF$1, 0), FALSE)</f>
        <v>3</v>
      </c>
      <c r="Y488">
        <f>VLOOKUP('full data'!$A488, Sheet11!$A$2:$AF$799, MATCH('full data'!Y$1, Sheet11!$A$1:$AF$1, 0), FALSE)</f>
        <v>1</v>
      </c>
      <c r="Z488" t="str">
        <f>VLOOKUP('full data'!$A488, Sheet11!$A$2:$AF$799, MATCH('full data'!Z$1, Sheet11!$A$1:$AF$1, 0), FALSE)</f>
        <v>NFC East</v>
      </c>
      <c r="AA488" t="s">
        <v>892</v>
      </c>
      <c r="AB488">
        <f>VLOOKUP('full data'!$A488, Sheet11!$A$2:$AF$799, MATCH('full data'!AB$1, Sheet11!$A$1:$AF$1, 0), FALSE)</f>
        <v>0.21848739495798319</v>
      </c>
      <c r="AC488">
        <f>VLOOKUP('full data'!$A488, Sheet11!$A$2:$AF$799, MATCH('full data'!AC$1, Sheet11!$A$1:$AF$1, 0), FALSE)</f>
        <v>0.15306122448979589</v>
      </c>
      <c r="AD488" t="str">
        <f>VLOOKUP('full data'!$A488, Sheet11!$A$2:$AF$799, MATCH('full data'!AD$1, Sheet11!$A$1:$AF$1, 0), FALSE)</f>
        <v>0</v>
      </c>
      <c r="AE488" t="str">
        <f>VLOOKUP('full data'!$A488, Sheet11!$A$2:$AF$799, MATCH('full data'!AE$1, Sheet11!$A$1:$AF$1, 0), FALSE)</f>
        <v>0</v>
      </c>
      <c r="AF488">
        <f>VLOOKUP('full data'!$A488, Sheet11!$A$2:$AF$799, MATCH('full data'!AF$1, Sheet11!$A$1:$AF$1, 0), FALSE)</f>
        <v>0.375</v>
      </c>
      <c r="AG488">
        <f>VLOOKUP('full data'!$A488, Sheet11!$A$2:$AF$799, MATCH('full data'!AG$1, Sheet11!$A$1:$AF$1, 0), FALSE)</f>
        <v>0.5</v>
      </c>
      <c r="AH488" s="3">
        <f>VLOOKUP('full data'!$A488, Sheet11!$A$2:$AF$799, MATCH('full data'!AH$1, Sheet11!$A$1:$AF$1, 0), FALSE)</f>
        <v>9.1288588953373787E-2</v>
      </c>
      <c r="AI488" s="2">
        <f t="shared" si="7"/>
        <v>0.21523148893672239</v>
      </c>
      <c r="AJ488" s="2">
        <f>AH488/SUMIFS($AH$2:$AH$799, $B$2:$B$799, B488)</f>
        <v>6.1328215200813919E-2</v>
      </c>
      <c r="AK488">
        <f>IF(AJ488=_xlfn.MAXIFS($AJ$2:$AJ$799, $B$2:$B$799, B488, $AA$2:$AA$799, AA488), 1, 0)</f>
        <v>0</v>
      </c>
      <c r="AL488" s="2">
        <f>AJ488-AI488</f>
        <v>-0.15390327373590848</v>
      </c>
      <c r="AM488">
        <f>IF(AK488=AE488, 1, 0)</f>
        <v>0</v>
      </c>
    </row>
    <row r="489" spans="1:39" hidden="1" x14ac:dyDescent="0.45">
      <c r="A489" t="s">
        <v>398</v>
      </c>
      <c r="B489">
        <v>2009</v>
      </c>
      <c r="C489" t="s">
        <v>94</v>
      </c>
      <c r="D489" t="str">
        <f>VLOOKUP(C489, ids!$A$2:$B$37,2,FALSE)</f>
        <v>Pittsburgh Steelers</v>
      </c>
      <c r="E489">
        <f>VLOOKUP('full data'!$A489, Sheet11!$A$2:$AF$799, MATCH('full data'!E$1, Sheet11!$A$1:$AF$1, 0), FALSE)</f>
        <v>16</v>
      </c>
      <c r="F489">
        <f>VLOOKUP('full data'!$A489, Sheet11!$A$2:$AF$799, MATCH('full data'!F$1, Sheet11!$A$1:$AF$1, 0), FALSE)</f>
        <v>5.0448059845852704</v>
      </c>
      <c r="G489">
        <f>VLOOKUP('full data'!$A489, Sheet11!$A$2:$AF$799, MATCH('full data'!G$1, Sheet11!$A$1:$AF$1, 0), FALSE)</f>
        <v>-1.674143610765537</v>
      </c>
      <c r="H489">
        <f>VLOOKUP('full data'!$A489, Sheet11!$A$2:$AF$799, MATCH('full data'!H$1, Sheet11!$A$1:$AF$1, 0), FALSE)</f>
        <v>9.7941036530566326</v>
      </c>
      <c r="I489">
        <f>VLOOKUP('full data'!$A489, Sheet11!$A$2:$AF$799, MATCH('full data'!I$1, Sheet11!$A$1:$AF$1, 0), FALSE)</f>
        <v>48.3125</v>
      </c>
      <c r="J489">
        <f>VLOOKUP('full data'!$A489, Sheet11!$A$2:$AF$799, MATCH('full data'!J$1, Sheet11!$A$1:$AF$1, 0), FALSE)</f>
        <v>0.87096774193548387</v>
      </c>
      <c r="K489">
        <f>VLOOKUP('full data'!$A489, Sheet11!$A$2:$AF$799, MATCH('full data'!K$1, Sheet11!$A$1:$AF$1, 0), FALSE)</f>
        <v>-21.75</v>
      </c>
      <c r="L489">
        <f>VLOOKUP('full data'!$A489, Sheet11!$A$2:$AF$799, MATCH('full data'!L$1, Sheet11!$A$1:$AF$1, 0), FALSE)</f>
        <v>0.875</v>
      </c>
      <c r="M489">
        <f>VLOOKUP('full data'!$A489, Sheet11!$A$2:$AF$799, MATCH('full data'!M$1, Sheet11!$A$1:$AF$1, 0), FALSE)</f>
        <v>0.625</v>
      </c>
      <c r="N489">
        <f>VLOOKUP('full data'!$A489, Sheet11!$A$2:$AF$799, MATCH('full data'!N$1, Sheet11!$A$1:$AF$1, 0), FALSE)</f>
        <v>0.75</v>
      </c>
      <c r="O489">
        <f>VLOOKUP('full data'!$A489, Sheet11!$A$2:$AF$799, MATCH('full data'!O$1, Sheet11!$A$1:$AF$1, 0), FALSE)</f>
        <v>19.375</v>
      </c>
      <c r="P489">
        <f>VLOOKUP('full data'!$A489, Sheet11!$A$2:$AF$799, MATCH('full data'!P$1, Sheet11!$A$1:$AF$1, 0), FALSE)</f>
        <v>1.3125</v>
      </c>
      <c r="Q489">
        <f>VLOOKUP('full data'!$A489, Sheet11!$A$2:$AF$799, MATCH('full data'!Q$1, Sheet11!$A$1:$AF$1, 0), FALSE)</f>
        <v>1.375</v>
      </c>
      <c r="R489">
        <f>VLOOKUP('full data'!$A489, Sheet11!$A$2:$AF$799, MATCH('full data'!R$1, Sheet11!$A$1:$AF$1, 0), FALSE)</f>
        <v>9</v>
      </c>
      <c r="S489">
        <f>VLOOKUP('full data'!$A489, Sheet11!$A$2:$AF$799, MATCH('full data'!S$1, Sheet11!$A$1:$AF$1, 0), FALSE)</f>
        <v>7</v>
      </c>
      <c r="T489">
        <f>VLOOKUP('full data'!$A489, Sheet11!$A$2:$AF$799, MATCH('full data'!T$1, Sheet11!$A$1:$AF$1, 0), FALSE)</f>
        <v>0</v>
      </c>
      <c r="U489">
        <f>VLOOKUP('full data'!$A489, Sheet11!$A$2:$AF$799, MATCH('full data'!U$1, Sheet11!$A$1:$AF$1, 0), FALSE)</f>
        <v>0.5625</v>
      </c>
      <c r="V489">
        <f>VLOOKUP('full data'!$A489, Sheet11!$A$2:$AF$799, MATCH('full data'!V$1, Sheet11!$A$1:$AF$1, 0), FALSE)</f>
        <v>0.52083333333333337</v>
      </c>
      <c r="W489">
        <f>VLOOKUP('full data'!$A489, Sheet11!$A$2:$AF$799, MATCH('full data'!W$1, Sheet11!$A$1:$AF$1, 0), FALSE)</f>
        <v>0.48828125</v>
      </c>
      <c r="X489" t="str">
        <f>VLOOKUP('full data'!$A489, Sheet11!$A$2:$AF$799, MATCH('full data'!X$1, Sheet11!$A$1:$AF$1, 0), FALSE)</f>
        <v>0</v>
      </c>
      <c r="Y489">
        <f>VLOOKUP('full data'!$A489, Sheet11!$A$2:$AF$799, MATCH('full data'!Y$1, Sheet11!$A$1:$AF$1, 0), FALSE)</f>
        <v>3</v>
      </c>
      <c r="Z489" t="str">
        <f>VLOOKUP('full data'!$A489, Sheet11!$A$2:$AF$799, MATCH('full data'!Z$1, Sheet11!$A$1:$AF$1, 0), FALSE)</f>
        <v>AFC North</v>
      </c>
      <c r="AA489" t="s">
        <v>891</v>
      </c>
      <c r="AB489">
        <f>VLOOKUP('full data'!$A489, Sheet11!$A$2:$AF$799, MATCH('full data'!AB$1, Sheet11!$A$1:$AF$1, 0), FALSE)</f>
        <v>0.23333333333333331</v>
      </c>
      <c r="AC489">
        <f>VLOOKUP('full data'!$A489, Sheet11!$A$2:$AF$799, MATCH('full data'!AC$1, Sheet11!$A$1:$AF$1, 0), FALSE)</f>
        <v>0.25</v>
      </c>
      <c r="AD489" t="str">
        <f>VLOOKUP('full data'!$A489, Sheet11!$A$2:$AF$799, MATCH('full data'!AD$1, Sheet11!$A$1:$AF$1, 0), FALSE)</f>
        <v>0</v>
      </c>
      <c r="AE489" t="str">
        <f>VLOOKUP('full data'!$A489, Sheet11!$A$2:$AF$799, MATCH('full data'!AE$1, Sheet11!$A$1:$AF$1, 0), FALSE)</f>
        <v>0</v>
      </c>
      <c r="AF489">
        <f>VLOOKUP('full data'!$A489, Sheet11!$A$2:$AF$799, MATCH('full data'!AF$1, Sheet11!$A$1:$AF$1, 0), FALSE)</f>
        <v>0.4375</v>
      </c>
      <c r="AG489">
        <f>VLOOKUP('full data'!$A489, Sheet11!$A$2:$AF$799, MATCH('full data'!AG$1, Sheet11!$A$1:$AF$1, 0), FALSE)</f>
        <v>0.5</v>
      </c>
      <c r="AH489" s="3">
        <f>VLOOKUP('full data'!$A489, Sheet11!$A$2:$AF$799, MATCH('full data'!AH$1, Sheet11!$A$1:$AF$1, 0), FALSE)</f>
        <v>4.8864983348300563E-2</v>
      </c>
      <c r="AI489" s="2">
        <f t="shared" si="7"/>
        <v>0.31187267615106801</v>
      </c>
      <c r="AJ489" s="2">
        <f>AH489/SUMIFS($AH$2:$AH$799, $B$2:$B$799, B489)</f>
        <v>3.2827785476007315E-2</v>
      </c>
      <c r="AK489">
        <f>IF(AJ489=_xlfn.MAXIFS($AJ$2:$AJ$799, $B$2:$B$799, B489, $AA$2:$AA$799, AA489), 1, 0)</f>
        <v>0</v>
      </c>
      <c r="AL489" s="2">
        <f>AJ489-AI489</f>
        <v>-0.27904489067506066</v>
      </c>
      <c r="AM489">
        <f>IF(AK489=AE489, 1, 0)</f>
        <v>0</v>
      </c>
    </row>
    <row r="490" spans="1:39" hidden="1" x14ac:dyDescent="0.45">
      <c r="A490" t="s">
        <v>378</v>
      </c>
      <c r="B490">
        <v>2009</v>
      </c>
      <c r="C490" t="s">
        <v>53</v>
      </c>
      <c r="D490" t="str">
        <f>VLOOKUP(C490, ids!$A$2:$B$37,2,FALSE)</f>
        <v>Cincinnati Bengals</v>
      </c>
      <c r="E490">
        <f>VLOOKUP('full data'!$A490, Sheet11!$A$2:$AF$799, MATCH('full data'!E$1, Sheet11!$A$1:$AF$1, 0), FALSE)</f>
        <v>16</v>
      </c>
      <c r="F490">
        <f>VLOOKUP('full data'!$A490, Sheet11!$A$2:$AF$799, MATCH('full data'!F$1, Sheet11!$A$1:$AF$1, 0), FALSE)</f>
        <v>1.7131750870633931</v>
      </c>
      <c r="G490">
        <f>VLOOKUP('full data'!$A490, Sheet11!$A$2:$AF$799, MATCH('full data'!G$1, Sheet11!$A$1:$AF$1, 0), FALSE)</f>
        <v>-1.8750083906687831</v>
      </c>
      <c r="H490">
        <f>VLOOKUP('full data'!$A490, Sheet11!$A$2:$AF$799, MATCH('full data'!H$1, Sheet11!$A$1:$AF$1, 0), FALSE)</f>
        <v>4.7894189835806902</v>
      </c>
      <c r="I490">
        <f>VLOOKUP('full data'!$A490, Sheet11!$A$2:$AF$799, MATCH('full data'!I$1, Sheet11!$A$1:$AF$1, 0), FALSE)</f>
        <v>53.9375</v>
      </c>
      <c r="J490">
        <f>VLOOKUP('full data'!$A490, Sheet11!$A$2:$AF$799, MATCH('full data'!J$1, Sheet11!$A$1:$AF$1, 0), FALSE)</f>
        <v>0.8214285714285714</v>
      </c>
      <c r="K490">
        <f>VLOOKUP('full data'!$A490, Sheet11!$A$2:$AF$799, MATCH('full data'!K$1, Sheet11!$A$1:$AF$1, 0), FALSE)</f>
        <v>-15.25</v>
      </c>
      <c r="L490">
        <f>VLOOKUP('full data'!$A490, Sheet11!$A$2:$AF$799, MATCH('full data'!L$1, Sheet11!$A$1:$AF$1, 0), FALSE)</f>
        <v>0.8125</v>
      </c>
      <c r="M490">
        <f>VLOOKUP('full data'!$A490, Sheet11!$A$2:$AF$799, MATCH('full data'!M$1, Sheet11!$A$1:$AF$1, 0), FALSE)</f>
        <v>0.375</v>
      </c>
      <c r="N490">
        <f>VLOOKUP('full data'!$A490, Sheet11!$A$2:$AF$799, MATCH('full data'!N$1, Sheet11!$A$1:$AF$1, 0), FALSE)</f>
        <v>1.1875</v>
      </c>
      <c r="O490">
        <f>VLOOKUP('full data'!$A490, Sheet11!$A$2:$AF$799, MATCH('full data'!O$1, Sheet11!$A$1:$AF$1, 0), FALSE)</f>
        <v>14.8125</v>
      </c>
      <c r="P490">
        <f>VLOOKUP('full data'!$A490, Sheet11!$A$2:$AF$799, MATCH('full data'!P$1, Sheet11!$A$1:$AF$1, 0), FALSE)</f>
        <v>1.125</v>
      </c>
      <c r="Q490">
        <f>VLOOKUP('full data'!$A490, Sheet11!$A$2:$AF$799, MATCH('full data'!Q$1, Sheet11!$A$1:$AF$1, 0), FALSE)</f>
        <v>1.5625</v>
      </c>
      <c r="R490">
        <f>VLOOKUP('full data'!$A490, Sheet11!$A$2:$AF$799, MATCH('full data'!R$1, Sheet11!$A$1:$AF$1, 0), FALSE)</f>
        <v>10</v>
      </c>
      <c r="S490">
        <f>VLOOKUP('full data'!$A490, Sheet11!$A$2:$AF$799, MATCH('full data'!S$1, Sheet11!$A$1:$AF$1, 0), FALSE)</f>
        <v>6</v>
      </c>
      <c r="T490">
        <f>VLOOKUP('full data'!$A490, Sheet11!$A$2:$AF$799, MATCH('full data'!T$1, Sheet11!$A$1:$AF$1, 0), FALSE)</f>
        <v>0</v>
      </c>
      <c r="U490">
        <f>VLOOKUP('full data'!$A490, Sheet11!$A$2:$AF$799, MATCH('full data'!U$1, Sheet11!$A$1:$AF$1, 0), FALSE)</f>
        <v>0.625</v>
      </c>
      <c r="V490">
        <f>VLOOKUP('full data'!$A490, Sheet11!$A$2:$AF$799, MATCH('full data'!V$1, Sheet11!$A$1:$AF$1, 0), FALSE)</f>
        <v>0.4375</v>
      </c>
      <c r="W490">
        <f>VLOOKUP('full data'!$A490, Sheet11!$A$2:$AF$799, MATCH('full data'!W$1, Sheet11!$A$1:$AF$1, 0), FALSE)</f>
        <v>0.4921875</v>
      </c>
      <c r="X490" t="str">
        <f>VLOOKUP('full data'!$A490, Sheet11!$A$2:$AF$799, MATCH('full data'!X$1, Sheet11!$A$1:$AF$1, 0), FALSE)</f>
        <v>4</v>
      </c>
      <c r="Y490">
        <f>VLOOKUP('full data'!$A490, Sheet11!$A$2:$AF$799, MATCH('full data'!Y$1, Sheet11!$A$1:$AF$1, 0), FALSE)</f>
        <v>1</v>
      </c>
      <c r="Z490" t="str">
        <f>VLOOKUP('full data'!$A490, Sheet11!$A$2:$AF$799, MATCH('full data'!Z$1, Sheet11!$A$1:$AF$1, 0), FALSE)</f>
        <v>AFC North</v>
      </c>
      <c r="AA490" t="s">
        <v>891</v>
      </c>
      <c r="AB490">
        <f>VLOOKUP('full data'!$A490, Sheet11!$A$2:$AF$799, MATCH('full data'!AB$1, Sheet11!$A$1:$AF$1, 0), FALSE)</f>
        <v>0.1951219512195122</v>
      </c>
      <c r="AC490">
        <f>VLOOKUP('full data'!$A490, Sheet11!$A$2:$AF$799, MATCH('full data'!AC$1, Sheet11!$A$1:$AF$1, 0), FALSE)</f>
        <v>0.28000000000000003</v>
      </c>
      <c r="AD490" t="str">
        <f>VLOOKUP('full data'!$A490, Sheet11!$A$2:$AF$799, MATCH('full data'!AD$1, Sheet11!$A$1:$AF$1, 0), FALSE)</f>
        <v>0</v>
      </c>
      <c r="AE490" t="str">
        <f>VLOOKUP('full data'!$A490, Sheet11!$A$2:$AF$799, MATCH('full data'!AE$1, Sheet11!$A$1:$AF$1, 0), FALSE)</f>
        <v>0</v>
      </c>
      <c r="AF490">
        <f>VLOOKUP('full data'!$A490, Sheet11!$A$2:$AF$799, MATCH('full data'!AF$1, Sheet11!$A$1:$AF$1, 0), FALSE)</f>
        <v>0.3125</v>
      </c>
      <c r="AG490">
        <f>VLOOKUP('full data'!$A490, Sheet11!$A$2:$AF$799, MATCH('full data'!AG$1, Sheet11!$A$1:$AF$1, 0), FALSE)</f>
        <v>0.5</v>
      </c>
      <c r="AH490" s="3">
        <f>VLOOKUP('full data'!$A490, Sheet11!$A$2:$AF$799, MATCH('full data'!AH$1, Sheet11!$A$1:$AF$1, 0), FALSE)</f>
        <v>3.9545122949105699E-2</v>
      </c>
      <c r="AI490" s="2">
        <f t="shared" si="7"/>
        <v>0.31187267615106801</v>
      </c>
      <c r="AJ490" s="2">
        <f>AH490/SUMIFS($AH$2:$AH$799, $B$2:$B$799, B490)</f>
        <v>2.6566648013412734E-2</v>
      </c>
      <c r="AK490">
        <f>IF(AJ490=_xlfn.MAXIFS($AJ$2:$AJ$799, $B$2:$B$799, B490, $AA$2:$AA$799, AA490), 1, 0)</f>
        <v>0</v>
      </c>
      <c r="AL490" s="2">
        <f>AJ490-AI490</f>
        <v>-0.28530602813765527</v>
      </c>
      <c r="AM490">
        <f>IF(AK490=AE490, 1, 0)</f>
        <v>0</v>
      </c>
    </row>
    <row r="491" spans="1:39" hidden="1" x14ac:dyDescent="0.45">
      <c r="A491" t="s">
        <v>374</v>
      </c>
      <c r="B491">
        <v>2009</v>
      </c>
      <c r="C491" t="s">
        <v>40</v>
      </c>
      <c r="D491" t="str">
        <f>VLOOKUP(C491, ids!$A$2:$B$37,2,FALSE)</f>
        <v>Baltimore Ravens</v>
      </c>
      <c r="E491">
        <f>VLOOKUP('full data'!$A491, Sheet11!$A$2:$AF$799, MATCH('full data'!E$1, Sheet11!$A$1:$AF$1, 0), FALSE)</f>
        <v>16</v>
      </c>
      <c r="F491">
        <f>VLOOKUP('full data'!$A491, Sheet11!$A$2:$AF$799, MATCH('full data'!F$1, Sheet11!$A$1:$AF$1, 0), FALSE)</f>
        <v>2.701561746719213</v>
      </c>
      <c r="G491">
        <f>VLOOKUP('full data'!$A491, Sheet11!$A$2:$AF$799, MATCH('full data'!G$1, Sheet11!$A$1:$AF$1, 0), FALSE)</f>
        <v>0.69766407083360338</v>
      </c>
      <c r="H491">
        <f>VLOOKUP('full data'!$A491, Sheet11!$A$2:$AF$799, MATCH('full data'!H$1, Sheet11!$A$1:$AF$1, 0), FALSE)</f>
        <v>5.6438158979683974</v>
      </c>
      <c r="I491">
        <f>VLOOKUP('full data'!$A491, Sheet11!$A$2:$AF$799, MATCH('full data'!I$1, Sheet11!$A$1:$AF$1, 0), FALSE)</f>
        <v>68.375</v>
      </c>
      <c r="J491">
        <f>VLOOKUP('full data'!$A491, Sheet11!$A$2:$AF$799, MATCH('full data'!J$1, Sheet11!$A$1:$AF$1, 0), FALSE)</f>
        <v>0.7</v>
      </c>
      <c r="K491">
        <f>VLOOKUP('full data'!$A491, Sheet11!$A$2:$AF$799, MATCH('full data'!K$1, Sheet11!$A$1:$AF$1, 0), FALSE)</f>
        <v>-14</v>
      </c>
      <c r="L491">
        <f>VLOOKUP('full data'!$A491, Sheet11!$A$2:$AF$799, MATCH('full data'!L$1, Sheet11!$A$1:$AF$1, 0), FALSE)</f>
        <v>0.8125</v>
      </c>
      <c r="M491">
        <f>VLOOKUP('full data'!$A491, Sheet11!$A$2:$AF$799, MATCH('full data'!M$1, Sheet11!$A$1:$AF$1, 0), FALSE)</f>
        <v>0.625</v>
      </c>
      <c r="N491">
        <f>VLOOKUP('full data'!$A491, Sheet11!$A$2:$AF$799, MATCH('full data'!N$1, Sheet11!$A$1:$AF$1, 0), FALSE)</f>
        <v>1.375</v>
      </c>
      <c r="O491">
        <f>VLOOKUP('full data'!$A491, Sheet11!$A$2:$AF$799, MATCH('full data'!O$1, Sheet11!$A$1:$AF$1, 0), FALSE)</f>
        <v>11.875</v>
      </c>
      <c r="P491">
        <f>VLOOKUP('full data'!$A491, Sheet11!$A$2:$AF$799, MATCH('full data'!P$1, Sheet11!$A$1:$AF$1, 0), FALSE)</f>
        <v>1.125</v>
      </c>
      <c r="Q491">
        <f>VLOOKUP('full data'!$A491, Sheet11!$A$2:$AF$799, MATCH('full data'!Q$1, Sheet11!$A$1:$AF$1, 0), FALSE)</f>
        <v>2</v>
      </c>
      <c r="R491">
        <f>VLOOKUP('full data'!$A491, Sheet11!$A$2:$AF$799, MATCH('full data'!R$1, Sheet11!$A$1:$AF$1, 0), FALSE)</f>
        <v>9</v>
      </c>
      <c r="S491">
        <f>VLOOKUP('full data'!$A491, Sheet11!$A$2:$AF$799, MATCH('full data'!S$1, Sheet11!$A$1:$AF$1, 0), FALSE)</f>
        <v>7</v>
      </c>
      <c r="T491">
        <f>VLOOKUP('full data'!$A491, Sheet11!$A$2:$AF$799, MATCH('full data'!T$1, Sheet11!$A$1:$AF$1, 0), FALSE)</f>
        <v>0</v>
      </c>
      <c r="U491">
        <f>VLOOKUP('full data'!$A491, Sheet11!$A$2:$AF$799, MATCH('full data'!U$1, Sheet11!$A$1:$AF$1, 0), FALSE)</f>
        <v>0.5625</v>
      </c>
      <c r="V491">
        <f>VLOOKUP('full data'!$A491, Sheet11!$A$2:$AF$799, MATCH('full data'!V$1, Sheet11!$A$1:$AF$1, 0), FALSE)</f>
        <v>0.40277777777777779</v>
      </c>
      <c r="W491">
        <f>VLOOKUP('full data'!$A491, Sheet11!$A$2:$AF$799, MATCH('full data'!W$1, Sheet11!$A$1:$AF$1, 0), FALSE)</f>
        <v>0.5234375</v>
      </c>
      <c r="X491" t="str">
        <f>VLOOKUP('full data'!$A491, Sheet11!$A$2:$AF$799, MATCH('full data'!X$1, Sheet11!$A$1:$AF$1, 0), FALSE)</f>
        <v>6</v>
      </c>
      <c r="Y491">
        <f>VLOOKUP('full data'!$A491, Sheet11!$A$2:$AF$799, MATCH('full data'!Y$1, Sheet11!$A$1:$AF$1, 0), FALSE)</f>
        <v>2</v>
      </c>
      <c r="Z491" t="str">
        <f>VLOOKUP('full data'!$A491, Sheet11!$A$2:$AF$799, MATCH('full data'!Z$1, Sheet11!$A$1:$AF$1, 0), FALSE)</f>
        <v>AFC North</v>
      </c>
      <c r="AA491" t="s">
        <v>891</v>
      </c>
      <c r="AB491">
        <f>VLOOKUP('full data'!$A491, Sheet11!$A$2:$AF$799, MATCH('full data'!AB$1, Sheet11!$A$1:$AF$1, 0), FALSE)</f>
        <v>0.30882352941176472</v>
      </c>
      <c r="AC491">
        <f>VLOOKUP('full data'!$A491, Sheet11!$A$2:$AF$799, MATCH('full data'!AC$1, Sheet11!$A$1:$AF$1, 0), FALSE)</f>
        <v>0.20930232558139539</v>
      </c>
      <c r="AD491" t="str">
        <f>VLOOKUP('full data'!$A491, Sheet11!$A$2:$AF$799, MATCH('full data'!AD$1, Sheet11!$A$1:$AF$1, 0), FALSE)</f>
        <v>0</v>
      </c>
      <c r="AE491" t="str">
        <f>VLOOKUP('full data'!$A491, Sheet11!$A$2:$AF$799, MATCH('full data'!AE$1, Sheet11!$A$1:$AF$1, 0), FALSE)</f>
        <v>0</v>
      </c>
      <c r="AF491">
        <f>VLOOKUP('full data'!$A491, Sheet11!$A$2:$AF$799, MATCH('full data'!AF$1, Sheet11!$A$1:$AF$1, 0), FALSE)</f>
        <v>0.3125</v>
      </c>
      <c r="AG491">
        <f>VLOOKUP('full data'!$A491, Sheet11!$A$2:$AF$799, MATCH('full data'!AG$1, Sheet11!$A$1:$AF$1, 0), FALSE)</f>
        <v>0.5</v>
      </c>
      <c r="AH491" s="3">
        <f>VLOOKUP('full data'!$A491, Sheet11!$A$2:$AF$799, MATCH('full data'!AH$1, Sheet11!$A$1:$AF$1, 0), FALSE)</f>
        <v>2.8393912084480891E-2</v>
      </c>
      <c r="AI491" s="2">
        <f t="shared" si="7"/>
        <v>0.31187267615106801</v>
      </c>
      <c r="AJ491" s="2">
        <f>AH491/SUMIFS($AH$2:$AH$799, $B$2:$B$799, B491)</f>
        <v>1.9075198452234148E-2</v>
      </c>
      <c r="AK491">
        <f>IF(AJ491=_xlfn.MAXIFS($AJ$2:$AJ$799, $B$2:$B$799, B491, $AA$2:$AA$799, AA491), 1, 0)</f>
        <v>0</v>
      </c>
      <c r="AL491" s="2">
        <f>AJ491-AI491</f>
        <v>-0.29279747769883385</v>
      </c>
      <c r="AM491">
        <f>IF(AK491=AE491, 1, 0)</f>
        <v>0</v>
      </c>
    </row>
    <row r="492" spans="1:39" hidden="1" x14ac:dyDescent="0.45">
      <c r="A492" t="s">
        <v>396</v>
      </c>
      <c r="B492">
        <v>2009</v>
      </c>
      <c r="C492" t="s">
        <v>88</v>
      </c>
      <c r="D492" t="str">
        <f>VLOOKUP(C492, ids!$A$2:$B$37,2,FALSE)</f>
        <v>New York Jets</v>
      </c>
      <c r="E492">
        <f>VLOOKUP('full data'!$A492, Sheet11!$A$2:$AF$799, MATCH('full data'!E$1, Sheet11!$A$1:$AF$1, 0), FALSE)</f>
        <v>16</v>
      </c>
      <c r="F492">
        <f>VLOOKUP('full data'!$A492, Sheet11!$A$2:$AF$799, MATCH('full data'!F$1, Sheet11!$A$1:$AF$1, 0), FALSE)</f>
        <v>-4.8294807172166321</v>
      </c>
      <c r="G492">
        <f>VLOOKUP('full data'!$A492, Sheet11!$A$2:$AF$799, MATCH('full data'!G$1, Sheet11!$A$1:$AF$1, 0), FALSE)</f>
        <v>0.32785723063473943</v>
      </c>
      <c r="H492">
        <f>VLOOKUP('full data'!$A492, Sheet11!$A$2:$AF$799, MATCH('full data'!H$1, Sheet11!$A$1:$AF$1, 0), FALSE)</f>
        <v>-1.9670317500849399</v>
      </c>
      <c r="I492">
        <f>VLOOKUP('full data'!$A492, Sheet11!$A$2:$AF$799, MATCH('full data'!I$1, Sheet11!$A$1:$AF$1, 0), FALSE)</f>
        <v>42.3125</v>
      </c>
      <c r="J492">
        <f>VLOOKUP('full data'!$A492, Sheet11!$A$2:$AF$799, MATCH('full data'!J$1, Sheet11!$A$1:$AF$1, 0), FALSE)</f>
        <v>0.83333333333333337</v>
      </c>
      <c r="K492">
        <f>VLOOKUP('full data'!$A492, Sheet11!$A$2:$AF$799, MATCH('full data'!K$1, Sheet11!$A$1:$AF$1, 0), FALSE)</f>
        <v>-13.5</v>
      </c>
      <c r="L492">
        <f>VLOOKUP('full data'!$A492, Sheet11!$A$2:$AF$799, MATCH('full data'!L$1, Sheet11!$A$1:$AF$1, 0), FALSE)</f>
        <v>1.3125</v>
      </c>
      <c r="M492">
        <f>VLOOKUP('full data'!$A492, Sheet11!$A$2:$AF$799, MATCH('full data'!M$1, Sheet11!$A$1:$AF$1, 0), FALSE)</f>
        <v>0.875</v>
      </c>
      <c r="N492">
        <f>VLOOKUP('full data'!$A492, Sheet11!$A$2:$AF$799, MATCH('full data'!N$1, Sheet11!$A$1:$AF$1, 0), FALSE)</f>
        <v>1.0625</v>
      </c>
      <c r="O492">
        <f>VLOOKUP('full data'!$A492, Sheet11!$A$2:$AF$799, MATCH('full data'!O$1, Sheet11!$A$1:$AF$1, 0), FALSE)</f>
        <v>15.3125</v>
      </c>
      <c r="P492">
        <f>VLOOKUP('full data'!$A492, Sheet11!$A$2:$AF$799, MATCH('full data'!P$1, Sheet11!$A$1:$AF$1, 0), FALSE)</f>
        <v>1.75</v>
      </c>
      <c r="Q492">
        <f>VLOOKUP('full data'!$A492, Sheet11!$A$2:$AF$799, MATCH('full data'!Q$1, Sheet11!$A$1:$AF$1, 0), FALSE)</f>
        <v>1.9375</v>
      </c>
      <c r="R492">
        <f>VLOOKUP('full data'!$A492, Sheet11!$A$2:$AF$799, MATCH('full data'!R$1, Sheet11!$A$1:$AF$1, 0), FALSE)</f>
        <v>9</v>
      </c>
      <c r="S492">
        <f>VLOOKUP('full data'!$A492, Sheet11!$A$2:$AF$799, MATCH('full data'!S$1, Sheet11!$A$1:$AF$1, 0), FALSE)</f>
        <v>7</v>
      </c>
      <c r="T492">
        <f>VLOOKUP('full data'!$A492, Sheet11!$A$2:$AF$799, MATCH('full data'!T$1, Sheet11!$A$1:$AF$1, 0), FALSE)</f>
        <v>0</v>
      </c>
      <c r="U492">
        <f>VLOOKUP('full data'!$A492, Sheet11!$A$2:$AF$799, MATCH('full data'!U$1, Sheet11!$A$1:$AF$1, 0), FALSE)</f>
        <v>0.5625</v>
      </c>
      <c r="V492">
        <f>VLOOKUP('full data'!$A492, Sheet11!$A$2:$AF$799, MATCH('full data'!V$1, Sheet11!$A$1:$AF$1, 0), FALSE)</f>
        <v>0.50694444444444442</v>
      </c>
      <c r="W492">
        <f>VLOOKUP('full data'!$A492, Sheet11!$A$2:$AF$799, MATCH('full data'!W$1, Sheet11!$A$1:$AF$1, 0), FALSE)</f>
        <v>0.515625</v>
      </c>
      <c r="X492" t="str">
        <f>VLOOKUP('full data'!$A492, Sheet11!$A$2:$AF$799, MATCH('full data'!X$1, Sheet11!$A$1:$AF$1, 0), FALSE)</f>
        <v>5</v>
      </c>
      <c r="Y492">
        <f>VLOOKUP('full data'!$A492, Sheet11!$A$2:$AF$799, MATCH('full data'!Y$1, Sheet11!$A$1:$AF$1, 0), FALSE)</f>
        <v>2</v>
      </c>
      <c r="Z492" t="str">
        <f>VLOOKUP('full data'!$A492, Sheet11!$A$2:$AF$799, MATCH('full data'!Z$1, Sheet11!$A$1:$AF$1, 0), FALSE)</f>
        <v>AFC East</v>
      </c>
      <c r="AA492" t="s">
        <v>891</v>
      </c>
      <c r="AB492">
        <f>VLOOKUP('full data'!$A492, Sheet11!$A$2:$AF$799, MATCH('full data'!AB$1, Sheet11!$A$1:$AF$1, 0), FALSE)</f>
        <v>0.26984126984126983</v>
      </c>
      <c r="AC492">
        <f>VLOOKUP('full data'!$A492, Sheet11!$A$2:$AF$799, MATCH('full data'!AC$1, Sheet11!$A$1:$AF$1, 0), FALSE)</f>
        <v>0.14393939393939401</v>
      </c>
      <c r="AD492" t="str">
        <f>VLOOKUP('full data'!$A492, Sheet11!$A$2:$AF$799, MATCH('full data'!AD$1, Sheet11!$A$1:$AF$1, 0), FALSE)</f>
        <v>0</v>
      </c>
      <c r="AE492" t="str">
        <f>VLOOKUP('full data'!$A492, Sheet11!$A$2:$AF$799, MATCH('full data'!AE$1, Sheet11!$A$1:$AF$1, 0), FALSE)</f>
        <v>0</v>
      </c>
      <c r="AF492">
        <f>VLOOKUP('full data'!$A492, Sheet11!$A$2:$AF$799, MATCH('full data'!AF$1, Sheet11!$A$1:$AF$1, 0), FALSE)</f>
        <v>0.4375</v>
      </c>
      <c r="AG492">
        <f>VLOOKUP('full data'!$A492, Sheet11!$A$2:$AF$799, MATCH('full data'!AG$1, Sheet11!$A$1:$AF$1, 0), FALSE)</f>
        <v>0.5</v>
      </c>
      <c r="AH492" s="3">
        <f>VLOOKUP('full data'!$A492, Sheet11!$A$2:$AF$799, MATCH('full data'!AH$1, Sheet11!$A$1:$AF$1, 0), FALSE)</f>
        <v>2.6560005739302939E-2</v>
      </c>
      <c r="AI492" s="2">
        <f t="shared" si="7"/>
        <v>0.31187267615106801</v>
      </c>
      <c r="AJ492" s="2">
        <f>AH492/SUMIFS($AH$2:$AH$799, $B$2:$B$799, B492)</f>
        <v>1.7843169298484642E-2</v>
      </c>
      <c r="AK492">
        <f>IF(AJ492=_xlfn.MAXIFS($AJ$2:$AJ$799, $B$2:$B$799, B492, $AA$2:$AA$799, AA492), 1, 0)</f>
        <v>0</v>
      </c>
      <c r="AL492" s="2">
        <f>AJ492-AI492</f>
        <v>-0.29402950685258339</v>
      </c>
      <c r="AM492">
        <f>IF(AK492=AE492, 1, 0)</f>
        <v>0</v>
      </c>
    </row>
    <row r="493" spans="1:39" hidden="1" x14ac:dyDescent="0.45">
      <c r="A493" t="s">
        <v>393</v>
      </c>
      <c r="B493">
        <v>2009</v>
      </c>
      <c r="C493" t="s">
        <v>81</v>
      </c>
      <c r="D493" t="str">
        <f>VLOOKUP(C493, ids!$A$2:$B$37,2,FALSE)</f>
        <v>New England Patriots</v>
      </c>
      <c r="E493">
        <f>VLOOKUP('full data'!$A493, Sheet11!$A$2:$AF$799, MATCH('full data'!E$1, Sheet11!$A$1:$AF$1, 0), FALSE)</f>
        <v>16</v>
      </c>
      <c r="F493">
        <f>VLOOKUP('full data'!$A493, Sheet11!$A$2:$AF$799, MATCH('full data'!F$1, Sheet11!$A$1:$AF$1, 0), FALSE)</f>
        <v>8.1920341330214832</v>
      </c>
      <c r="G493">
        <f>VLOOKUP('full data'!$A493, Sheet11!$A$2:$AF$799, MATCH('full data'!G$1, Sheet11!$A$1:$AF$1, 0), FALSE)</f>
        <v>-1.2654362464017219</v>
      </c>
      <c r="H493">
        <f>VLOOKUP('full data'!$A493, Sheet11!$A$2:$AF$799, MATCH('full data'!H$1, Sheet11!$A$1:$AF$1, 0), FALSE)</f>
        <v>10.410689431591489</v>
      </c>
      <c r="I493">
        <f>VLOOKUP('full data'!$A493, Sheet11!$A$2:$AF$799, MATCH('full data'!I$1, Sheet11!$A$1:$AF$1, 0), FALSE)</f>
        <v>46.4375</v>
      </c>
      <c r="J493">
        <f>VLOOKUP('full data'!$A493, Sheet11!$A$2:$AF$799, MATCH('full data'!J$1, Sheet11!$A$1:$AF$1, 0), FALSE)</f>
        <v>0.83870967741935487</v>
      </c>
      <c r="K493">
        <f>VLOOKUP('full data'!$A493, Sheet11!$A$2:$AF$799, MATCH('full data'!K$1, Sheet11!$A$1:$AF$1, 0), FALSE)</f>
        <v>-6.5</v>
      </c>
      <c r="L493">
        <f>VLOOKUP('full data'!$A493, Sheet11!$A$2:$AF$799, MATCH('full data'!L$1, Sheet11!$A$1:$AF$1, 0), FALSE)</f>
        <v>0.8125</v>
      </c>
      <c r="M493">
        <f>VLOOKUP('full data'!$A493, Sheet11!$A$2:$AF$799, MATCH('full data'!M$1, Sheet11!$A$1:$AF$1, 0), FALSE)</f>
        <v>0.625</v>
      </c>
      <c r="N493">
        <f>VLOOKUP('full data'!$A493, Sheet11!$A$2:$AF$799, MATCH('full data'!N$1, Sheet11!$A$1:$AF$1, 0), FALSE)</f>
        <v>1.125</v>
      </c>
      <c r="O493">
        <f>VLOOKUP('full data'!$A493, Sheet11!$A$2:$AF$799, MATCH('full data'!O$1, Sheet11!$A$1:$AF$1, 0), FALSE)</f>
        <v>14.3125</v>
      </c>
      <c r="P493">
        <f>VLOOKUP('full data'!$A493, Sheet11!$A$2:$AF$799, MATCH('full data'!P$1, Sheet11!$A$1:$AF$1, 0), FALSE)</f>
        <v>1.25</v>
      </c>
      <c r="Q493">
        <f>VLOOKUP('full data'!$A493, Sheet11!$A$2:$AF$799, MATCH('full data'!Q$1, Sheet11!$A$1:$AF$1, 0), FALSE)</f>
        <v>1.75</v>
      </c>
      <c r="R493">
        <f>VLOOKUP('full data'!$A493, Sheet11!$A$2:$AF$799, MATCH('full data'!R$1, Sheet11!$A$1:$AF$1, 0), FALSE)</f>
        <v>10</v>
      </c>
      <c r="S493">
        <f>VLOOKUP('full data'!$A493, Sheet11!$A$2:$AF$799, MATCH('full data'!S$1, Sheet11!$A$1:$AF$1, 0), FALSE)</f>
        <v>6</v>
      </c>
      <c r="T493">
        <f>VLOOKUP('full data'!$A493, Sheet11!$A$2:$AF$799, MATCH('full data'!T$1, Sheet11!$A$1:$AF$1, 0), FALSE)</f>
        <v>0</v>
      </c>
      <c r="U493">
        <f>VLOOKUP('full data'!$A493, Sheet11!$A$2:$AF$799, MATCH('full data'!U$1, Sheet11!$A$1:$AF$1, 0), FALSE)</f>
        <v>0.625</v>
      </c>
      <c r="V493">
        <f>VLOOKUP('full data'!$A493, Sheet11!$A$2:$AF$799, MATCH('full data'!V$1, Sheet11!$A$1:$AF$1, 0), FALSE)</f>
        <v>0.45</v>
      </c>
      <c r="W493">
        <f>VLOOKUP('full data'!$A493, Sheet11!$A$2:$AF$799, MATCH('full data'!W$1, Sheet11!$A$1:$AF$1, 0), FALSE)</f>
        <v>0.515625</v>
      </c>
      <c r="X493" t="str">
        <f>VLOOKUP('full data'!$A493, Sheet11!$A$2:$AF$799, MATCH('full data'!X$1, Sheet11!$A$1:$AF$1, 0), FALSE)</f>
        <v>3</v>
      </c>
      <c r="Y493">
        <f>VLOOKUP('full data'!$A493, Sheet11!$A$2:$AF$799, MATCH('full data'!Y$1, Sheet11!$A$1:$AF$1, 0), FALSE)</f>
        <v>1</v>
      </c>
      <c r="Z493" t="str">
        <f>VLOOKUP('full data'!$A493, Sheet11!$A$2:$AF$799, MATCH('full data'!Z$1, Sheet11!$A$1:$AF$1, 0), FALSE)</f>
        <v>AFC East</v>
      </c>
      <c r="AA493" t="s">
        <v>891</v>
      </c>
      <c r="AB493">
        <f>VLOOKUP('full data'!$A493, Sheet11!$A$2:$AF$799, MATCH('full data'!AB$1, Sheet11!$A$1:$AF$1, 0), FALSE)</f>
        <v>0.16363636363636361</v>
      </c>
      <c r="AC493">
        <f>VLOOKUP('full data'!$A493, Sheet11!$A$2:$AF$799, MATCH('full data'!AC$1, Sheet11!$A$1:$AF$1, 0), FALSE)</f>
        <v>0.22413793103448279</v>
      </c>
      <c r="AD493" t="str">
        <f>VLOOKUP('full data'!$A493, Sheet11!$A$2:$AF$799, MATCH('full data'!AD$1, Sheet11!$A$1:$AF$1, 0), FALSE)</f>
        <v>0</v>
      </c>
      <c r="AE493" t="str">
        <f>VLOOKUP('full data'!$A493, Sheet11!$A$2:$AF$799, MATCH('full data'!AE$1, Sheet11!$A$1:$AF$1, 0), FALSE)</f>
        <v>0</v>
      </c>
      <c r="AF493">
        <f>VLOOKUP('full data'!$A493, Sheet11!$A$2:$AF$799, MATCH('full data'!AF$1, Sheet11!$A$1:$AF$1, 0), FALSE)</f>
        <v>0.4375</v>
      </c>
      <c r="AG493">
        <f>VLOOKUP('full data'!$A493, Sheet11!$A$2:$AF$799, MATCH('full data'!AG$1, Sheet11!$A$1:$AF$1, 0), FALSE)</f>
        <v>0.5</v>
      </c>
      <c r="AH493" s="3">
        <f>VLOOKUP('full data'!$A493, Sheet11!$A$2:$AF$799, MATCH('full data'!AH$1, Sheet11!$A$1:$AF$1, 0), FALSE)</f>
        <v>1.6495406346905439E-2</v>
      </c>
      <c r="AI493" s="2">
        <f t="shared" si="7"/>
        <v>0.31187267615106801</v>
      </c>
      <c r="AJ493" s="2">
        <f>AH493/SUMIFS($AH$2:$AH$799, $B$2:$B$799, B493)</f>
        <v>1.1081711765580983E-2</v>
      </c>
      <c r="AK493">
        <f>IF(AJ493=_xlfn.MAXIFS($AJ$2:$AJ$799, $B$2:$B$799, B493, $AA$2:$AA$799, AA493), 1, 0)</f>
        <v>0</v>
      </c>
      <c r="AL493" s="2">
        <f>AJ493-AI493</f>
        <v>-0.30079096438548703</v>
      </c>
      <c r="AM493">
        <f>IF(AK493=AE493, 1, 0)</f>
        <v>0</v>
      </c>
    </row>
    <row r="494" spans="1:39" hidden="1" x14ac:dyDescent="0.45">
      <c r="A494" t="s">
        <v>372</v>
      </c>
      <c r="B494">
        <v>2009</v>
      </c>
      <c r="C494" t="s">
        <v>33</v>
      </c>
      <c r="D494" t="str">
        <f>VLOOKUP(C494, ids!$A$2:$B$37,2,FALSE)</f>
        <v>Arizona Cardinals</v>
      </c>
      <c r="E494">
        <f>VLOOKUP('full data'!$A494, Sheet11!$A$2:$AF$799, MATCH('full data'!E$1, Sheet11!$A$1:$AF$1, 0), FALSE)</f>
        <v>16</v>
      </c>
      <c r="F494">
        <f>VLOOKUP('full data'!$A494, Sheet11!$A$2:$AF$799, MATCH('full data'!F$1, Sheet11!$A$1:$AF$1, 0), FALSE)</f>
        <v>2.397080886910615</v>
      </c>
      <c r="G494">
        <f>VLOOKUP('full data'!$A494, Sheet11!$A$2:$AF$799, MATCH('full data'!G$1, Sheet11!$A$1:$AF$1, 0), FALSE)</f>
        <v>-2.863857679694775</v>
      </c>
      <c r="H494">
        <f>VLOOKUP('full data'!$A494, Sheet11!$A$2:$AF$799, MATCH('full data'!H$1, Sheet11!$A$1:$AF$1, 0), FALSE)</f>
        <v>4.6556545486649554</v>
      </c>
      <c r="I494">
        <f>VLOOKUP('full data'!$A494, Sheet11!$A$2:$AF$799, MATCH('full data'!I$1, Sheet11!$A$1:$AF$1, 0), FALSE)</f>
        <v>55.375</v>
      </c>
      <c r="J494">
        <f>VLOOKUP('full data'!$A494, Sheet11!$A$2:$AF$799, MATCH('full data'!J$1, Sheet11!$A$1:$AF$1, 0), FALSE)</f>
        <v>0.94736842105263153</v>
      </c>
      <c r="K494">
        <f>VLOOKUP('full data'!$A494, Sheet11!$A$2:$AF$799, MATCH('full data'!K$1, Sheet11!$A$1:$AF$1, 0), FALSE)</f>
        <v>-11.5</v>
      </c>
      <c r="L494">
        <f>VLOOKUP('full data'!$A494, Sheet11!$A$2:$AF$799, MATCH('full data'!L$1, Sheet11!$A$1:$AF$1, 0), FALSE)</f>
        <v>1.125</v>
      </c>
      <c r="M494">
        <f>VLOOKUP('full data'!$A494, Sheet11!$A$2:$AF$799, MATCH('full data'!M$1, Sheet11!$A$1:$AF$1, 0), FALSE)</f>
        <v>0.5</v>
      </c>
      <c r="N494">
        <f>VLOOKUP('full data'!$A494, Sheet11!$A$2:$AF$799, MATCH('full data'!N$1, Sheet11!$A$1:$AF$1, 0), FALSE)</f>
        <v>1.3125</v>
      </c>
      <c r="O494">
        <f>VLOOKUP('full data'!$A494, Sheet11!$A$2:$AF$799, MATCH('full data'!O$1, Sheet11!$A$1:$AF$1, 0), FALSE)</f>
        <v>15.25</v>
      </c>
      <c r="P494">
        <f>VLOOKUP('full data'!$A494, Sheet11!$A$2:$AF$799, MATCH('full data'!P$1, Sheet11!$A$1:$AF$1, 0), FALSE)</f>
        <v>1.875</v>
      </c>
      <c r="Q494">
        <f>VLOOKUP('full data'!$A494, Sheet11!$A$2:$AF$799, MATCH('full data'!Q$1, Sheet11!$A$1:$AF$1, 0), FALSE)</f>
        <v>1.8125</v>
      </c>
      <c r="R494">
        <f>VLOOKUP('full data'!$A494, Sheet11!$A$2:$AF$799, MATCH('full data'!R$1, Sheet11!$A$1:$AF$1, 0), FALSE)</f>
        <v>10</v>
      </c>
      <c r="S494">
        <f>VLOOKUP('full data'!$A494, Sheet11!$A$2:$AF$799, MATCH('full data'!S$1, Sheet11!$A$1:$AF$1, 0), FALSE)</f>
        <v>6</v>
      </c>
      <c r="T494">
        <f>VLOOKUP('full data'!$A494, Sheet11!$A$2:$AF$799, MATCH('full data'!T$1, Sheet11!$A$1:$AF$1, 0), FALSE)</f>
        <v>0</v>
      </c>
      <c r="U494">
        <f>VLOOKUP('full data'!$A494, Sheet11!$A$2:$AF$799, MATCH('full data'!U$1, Sheet11!$A$1:$AF$1, 0), FALSE)</f>
        <v>0.625</v>
      </c>
      <c r="V494">
        <f>VLOOKUP('full data'!$A494, Sheet11!$A$2:$AF$799, MATCH('full data'!V$1, Sheet11!$A$1:$AF$1, 0), FALSE)</f>
        <v>0.35625000000000001</v>
      </c>
      <c r="W494">
        <f>VLOOKUP('full data'!$A494, Sheet11!$A$2:$AF$799, MATCH('full data'!W$1, Sheet11!$A$1:$AF$1, 0), FALSE)</f>
        <v>0.4453125</v>
      </c>
      <c r="X494" t="str">
        <f>VLOOKUP('full data'!$A494, Sheet11!$A$2:$AF$799, MATCH('full data'!X$1, Sheet11!$A$1:$AF$1, 0), FALSE)</f>
        <v>4</v>
      </c>
      <c r="Y494">
        <f>VLOOKUP('full data'!$A494, Sheet11!$A$2:$AF$799, MATCH('full data'!Y$1, Sheet11!$A$1:$AF$1, 0), FALSE)</f>
        <v>1</v>
      </c>
      <c r="Z494" t="str">
        <f>VLOOKUP('full data'!$A494, Sheet11!$A$2:$AF$799, MATCH('full data'!Z$1, Sheet11!$A$1:$AF$1, 0), FALSE)</f>
        <v>NFC West</v>
      </c>
      <c r="AA494" t="s">
        <v>892</v>
      </c>
      <c r="AB494">
        <f>VLOOKUP('full data'!$A494, Sheet11!$A$2:$AF$799, MATCH('full data'!AB$1, Sheet11!$A$1:$AF$1, 0), FALSE)</f>
        <v>0.1</v>
      </c>
      <c r="AC494">
        <f>VLOOKUP('full data'!$A494, Sheet11!$A$2:$AF$799, MATCH('full data'!AC$1, Sheet11!$A$1:$AF$1, 0), FALSE)</f>
        <v>0.22448979591836729</v>
      </c>
      <c r="AD494" t="str">
        <f>VLOOKUP('full data'!$A494, Sheet11!$A$2:$AF$799, MATCH('full data'!AD$1, Sheet11!$A$1:$AF$1, 0), FALSE)</f>
        <v>0</v>
      </c>
      <c r="AE494" t="str">
        <f>VLOOKUP('full data'!$A494, Sheet11!$A$2:$AF$799, MATCH('full data'!AE$1, Sheet11!$A$1:$AF$1, 0), FALSE)</f>
        <v>0</v>
      </c>
      <c r="AF494">
        <f>VLOOKUP('full data'!$A494, Sheet11!$A$2:$AF$799, MATCH('full data'!AF$1, Sheet11!$A$1:$AF$1, 0), FALSE)</f>
        <v>0.75</v>
      </c>
      <c r="AG494">
        <f>VLOOKUP('full data'!$A494, Sheet11!$A$2:$AF$799, MATCH('full data'!AG$1, Sheet11!$A$1:$AF$1, 0), FALSE)</f>
        <v>0.5</v>
      </c>
      <c r="AH494" s="3">
        <f>VLOOKUP('full data'!$A494, Sheet11!$A$2:$AF$799, MATCH('full data'!AH$1, Sheet11!$A$1:$AF$1, 0), FALSE)</f>
        <v>1.6195587301461069E-2</v>
      </c>
      <c r="AI494" s="2">
        <f t="shared" si="7"/>
        <v>0.21523148893672239</v>
      </c>
      <c r="AJ494" s="2">
        <f>AH494/SUMIFS($AH$2:$AH$799, $B$2:$B$799, B494)</f>
        <v>1.0880291553579389E-2</v>
      </c>
      <c r="AK494">
        <f>IF(AJ494=_xlfn.MAXIFS($AJ$2:$AJ$799, $B$2:$B$799, B494, $AA$2:$AA$799, AA494), 1, 0)</f>
        <v>0</v>
      </c>
      <c r="AL494" s="2">
        <f>AJ494-AI494</f>
        <v>-0.204351197383143</v>
      </c>
      <c r="AM494">
        <f>IF(AK494=AE494, 1, 0)</f>
        <v>0</v>
      </c>
    </row>
    <row r="495" spans="1:39" hidden="1" x14ac:dyDescent="0.45">
      <c r="A495" t="s">
        <v>373</v>
      </c>
      <c r="B495">
        <v>2009</v>
      </c>
      <c r="C495" t="s">
        <v>37</v>
      </c>
      <c r="D495" t="str">
        <f>VLOOKUP(C495, ids!$A$2:$B$37,2,FALSE)</f>
        <v>Atlanta Falcons</v>
      </c>
      <c r="E495">
        <f>VLOOKUP('full data'!$A495, Sheet11!$A$2:$AF$799, MATCH('full data'!E$1, Sheet11!$A$1:$AF$1, 0), FALSE)</f>
        <v>16</v>
      </c>
      <c r="F495">
        <f>VLOOKUP('full data'!$A495, Sheet11!$A$2:$AF$799, MATCH('full data'!F$1, Sheet11!$A$1:$AF$1, 0), FALSE)</f>
        <v>2.9674759789467831</v>
      </c>
      <c r="G495">
        <f>VLOOKUP('full data'!$A495, Sheet11!$A$2:$AF$799, MATCH('full data'!G$1, Sheet11!$A$1:$AF$1, 0), FALSE)</f>
        <v>-1.363450991090202</v>
      </c>
      <c r="H495">
        <f>VLOOKUP('full data'!$A495, Sheet11!$A$2:$AF$799, MATCH('full data'!H$1, Sheet11!$A$1:$AF$1, 0), FALSE)</f>
        <v>6.3394610700184506</v>
      </c>
      <c r="I495">
        <f>VLOOKUP('full data'!$A495, Sheet11!$A$2:$AF$799, MATCH('full data'!I$1, Sheet11!$A$1:$AF$1, 0), FALSE)</f>
        <v>41.5</v>
      </c>
      <c r="J495">
        <f>VLOOKUP('full data'!$A495, Sheet11!$A$2:$AF$799, MATCH('full data'!J$1, Sheet11!$A$1:$AF$1, 0), FALSE)</f>
        <v>0.65517241379310343</v>
      </c>
      <c r="K495">
        <f>VLOOKUP('full data'!$A495, Sheet11!$A$2:$AF$799, MATCH('full data'!K$1, Sheet11!$A$1:$AF$1, 0), FALSE)</f>
        <v>-7.875</v>
      </c>
      <c r="L495">
        <f>VLOOKUP('full data'!$A495, Sheet11!$A$2:$AF$799, MATCH('full data'!L$1, Sheet11!$A$1:$AF$1, 0), FALSE)</f>
        <v>1.0625</v>
      </c>
      <c r="M495">
        <f>VLOOKUP('full data'!$A495, Sheet11!$A$2:$AF$799, MATCH('full data'!M$1, Sheet11!$A$1:$AF$1, 0), FALSE)</f>
        <v>0.8125</v>
      </c>
      <c r="N495">
        <f>VLOOKUP('full data'!$A495, Sheet11!$A$2:$AF$799, MATCH('full data'!N$1, Sheet11!$A$1:$AF$1, 0), FALSE)</f>
        <v>0.9375</v>
      </c>
      <c r="O495">
        <f>VLOOKUP('full data'!$A495, Sheet11!$A$2:$AF$799, MATCH('full data'!O$1, Sheet11!$A$1:$AF$1, 0), FALSE)</f>
        <v>10.625</v>
      </c>
      <c r="P495">
        <f>VLOOKUP('full data'!$A495, Sheet11!$A$2:$AF$799, MATCH('full data'!P$1, Sheet11!$A$1:$AF$1, 0), FALSE)</f>
        <v>1.375</v>
      </c>
      <c r="Q495">
        <f>VLOOKUP('full data'!$A495, Sheet11!$A$2:$AF$799, MATCH('full data'!Q$1, Sheet11!$A$1:$AF$1, 0), FALSE)</f>
        <v>1.75</v>
      </c>
      <c r="R495">
        <f>VLOOKUP('full data'!$A495, Sheet11!$A$2:$AF$799, MATCH('full data'!R$1, Sheet11!$A$1:$AF$1, 0), FALSE)</f>
        <v>9</v>
      </c>
      <c r="S495">
        <f>VLOOKUP('full data'!$A495, Sheet11!$A$2:$AF$799, MATCH('full data'!S$1, Sheet11!$A$1:$AF$1, 0), FALSE)</f>
        <v>7</v>
      </c>
      <c r="T495">
        <f>VLOOKUP('full data'!$A495, Sheet11!$A$2:$AF$799, MATCH('full data'!T$1, Sheet11!$A$1:$AF$1, 0), FALSE)</f>
        <v>0</v>
      </c>
      <c r="U495">
        <f>VLOOKUP('full data'!$A495, Sheet11!$A$2:$AF$799, MATCH('full data'!U$1, Sheet11!$A$1:$AF$1, 0), FALSE)</f>
        <v>0.5625</v>
      </c>
      <c r="V495">
        <f>VLOOKUP('full data'!$A495, Sheet11!$A$2:$AF$799, MATCH('full data'!V$1, Sheet11!$A$1:$AF$1, 0), FALSE)</f>
        <v>0.38194444444444442</v>
      </c>
      <c r="W495">
        <f>VLOOKUP('full data'!$A495, Sheet11!$A$2:$AF$799, MATCH('full data'!W$1, Sheet11!$A$1:$AF$1, 0), FALSE)</f>
        <v>0.50390625</v>
      </c>
      <c r="X495" t="str">
        <f>VLOOKUP('full data'!$A495, Sheet11!$A$2:$AF$799, MATCH('full data'!X$1, Sheet11!$A$1:$AF$1, 0), FALSE)</f>
        <v>0</v>
      </c>
      <c r="Y495">
        <f>VLOOKUP('full data'!$A495, Sheet11!$A$2:$AF$799, MATCH('full data'!Y$1, Sheet11!$A$1:$AF$1, 0), FALSE)</f>
        <v>2</v>
      </c>
      <c r="Z495" t="str">
        <f>VLOOKUP('full data'!$A495, Sheet11!$A$2:$AF$799, MATCH('full data'!Z$1, Sheet11!$A$1:$AF$1, 0), FALSE)</f>
        <v>NFC South</v>
      </c>
      <c r="AA495" t="s">
        <v>892</v>
      </c>
      <c r="AB495">
        <f>VLOOKUP('full data'!$A495, Sheet11!$A$2:$AF$799, MATCH('full data'!AB$1, Sheet11!$A$1:$AF$1, 0), FALSE)</f>
        <v>0.2121212121212121</v>
      </c>
      <c r="AC495">
        <f>VLOOKUP('full data'!$A495, Sheet11!$A$2:$AF$799, MATCH('full data'!AC$1, Sheet11!$A$1:$AF$1, 0), FALSE)</f>
        <v>0.30434782608695649</v>
      </c>
      <c r="AD495" t="str">
        <f>VLOOKUP('full data'!$A495, Sheet11!$A$2:$AF$799, MATCH('full data'!AD$1, Sheet11!$A$1:$AF$1, 0), FALSE)</f>
        <v>0</v>
      </c>
      <c r="AE495" t="str">
        <f>VLOOKUP('full data'!$A495, Sheet11!$A$2:$AF$799, MATCH('full data'!AE$1, Sheet11!$A$1:$AF$1, 0), FALSE)</f>
        <v>0</v>
      </c>
      <c r="AF495">
        <f>VLOOKUP('full data'!$A495, Sheet11!$A$2:$AF$799, MATCH('full data'!AF$1, Sheet11!$A$1:$AF$1, 0), FALSE)</f>
        <v>0.3125</v>
      </c>
      <c r="AG495">
        <f>VLOOKUP('full data'!$A495, Sheet11!$A$2:$AF$799, MATCH('full data'!AG$1, Sheet11!$A$1:$AF$1, 0), FALSE)</f>
        <v>0.5</v>
      </c>
      <c r="AH495" s="3">
        <f>VLOOKUP('full data'!$A495, Sheet11!$A$2:$AF$799, MATCH('full data'!AH$1, Sheet11!$A$1:$AF$1, 0), FALSE)</f>
        <v>8.5429796264821223E-3</v>
      </c>
      <c r="AI495" s="2">
        <f t="shared" si="7"/>
        <v>0.21523148893672239</v>
      </c>
      <c r="AJ495" s="2">
        <f>AH495/SUMIFS($AH$2:$AH$799, $B$2:$B$799, B495)</f>
        <v>5.7392243542800604E-3</v>
      </c>
      <c r="AK495">
        <f>IF(AJ495=_xlfn.MAXIFS($AJ$2:$AJ$799, $B$2:$B$799, B495, $AA$2:$AA$799, AA495), 1, 0)</f>
        <v>0</v>
      </c>
      <c r="AL495" s="2">
        <f>AJ495-AI495</f>
        <v>-0.20949226458244233</v>
      </c>
      <c r="AM495">
        <f>IF(AK495=AE495, 1, 0)</f>
        <v>0</v>
      </c>
    </row>
    <row r="496" spans="1:39" hidden="1" x14ac:dyDescent="0.45">
      <c r="A496" t="s">
        <v>400</v>
      </c>
      <c r="B496">
        <v>2009</v>
      </c>
      <c r="C496" t="s">
        <v>100</v>
      </c>
      <c r="D496" t="str">
        <f>VLOOKUP(C496, ids!$A$2:$B$37,2,FALSE)</f>
        <v>San Francisco 49ers</v>
      </c>
      <c r="E496">
        <f>VLOOKUP('full data'!$A496, Sheet11!$A$2:$AF$799, MATCH('full data'!E$1, Sheet11!$A$1:$AF$1, 0), FALSE)</f>
        <v>16</v>
      </c>
      <c r="F496">
        <f>VLOOKUP('full data'!$A496, Sheet11!$A$2:$AF$799, MATCH('full data'!F$1, Sheet11!$A$1:$AF$1, 0), FALSE)</f>
        <v>-2.285657352153442</v>
      </c>
      <c r="G496">
        <f>VLOOKUP('full data'!$A496, Sheet11!$A$2:$AF$799, MATCH('full data'!G$1, Sheet11!$A$1:$AF$1, 0), FALSE)</f>
        <v>-2.281576076576735</v>
      </c>
      <c r="H496">
        <f>VLOOKUP('full data'!$A496, Sheet11!$A$2:$AF$799, MATCH('full data'!H$1, Sheet11!$A$1:$AF$1, 0), FALSE)</f>
        <v>1.679726124655291</v>
      </c>
      <c r="I496">
        <f>VLOOKUP('full data'!$A496, Sheet11!$A$2:$AF$799, MATCH('full data'!I$1, Sheet11!$A$1:$AF$1, 0), FALSE)</f>
        <v>47.375</v>
      </c>
      <c r="J496">
        <f>VLOOKUP('full data'!$A496, Sheet11!$A$2:$AF$799, MATCH('full data'!J$1, Sheet11!$A$1:$AF$1, 0), FALSE)</f>
        <v>0.79166666666666663</v>
      </c>
      <c r="K496">
        <f>VLOOKUP('full data'!$A496, Sheet11!$A$2:$AF$799, MATCH('full data'!K$1, Sheet11!$A$1:$AF$1, 0), FALSE)</f>
        <v>-15.0625</v>
      </c>
      <c r="L496">
        <f>VLOOKUP('full data'!$A496, Sheet11!$A$2:$AF$799, MATCH('full data'!L$1, Sheet11!$A$1:$AF$1, 0), FALSE)</f>
        <v>0.875</v>
      </c>
      <c r="M496">
        <f>VLOOKUP('full data'!$A496, Sheet11!$A$2:$AF$799, MATCH('full data'!M$1, Sheet11!$A$1:$AF$1, 0), FALSE)</f>
        <v>0.9375</v>
      </c>
      <c r="N496">
        <f>VLOOKUP('full data'!$A496, Sheet11!$A$2:$AF$799, MATCH('full data'!N$1, Sheet11!$A$1:$AF$1, 0), FALSE)</f>
        <v>1.125</v>
      </c>
      <c r="O496">
        <f>VLOOKUP('full data'!$A496, Sheet11!$A$2:$AF$799, MATCH('full data'!O$1, Sheet11!$A$1:$AF$1, 0), FALSE)</f>
        <v>18.3125</v>
      </c>
      <c r="P496">
        <f>VLOOKUP('full data'!$A496, Sheet11!$A$2:$AF$799, MATCH('full data'!P$1, Sheet11!$A$1:$AF$1, 0), FALSE)</f>
        <v>1.125</v>
      </c>
      <c r="Q496">
        <f>VLOOKUP('full data'!$A496, Sheet11!$A$2:$AF$799, MATCH('full data'!Q$1, Sheet11!$A$1:$AF$1, 0), FALSE)</f>
        <v>2.0625</v>
      </c>
      <c r="R496">
        <f>VLOOKUP('full data'!$A496, Sheet11!$A$2:$AF$799, MATCH('full data'!R$1, Sheet11!$A$1:$AF$1, 0), FALSE)</f>
        <v>8</v>
      </c>
      <c r="S496">
        <f>VLOOKUP('full data'!$A496, Sheet11!$A$2:$AF$799, MATCH('full data'!S$1, Sheet11!$A$1:$AF$1, 0), FALSE)</f>
        <v>8</v>
      </c>
      <c r="T496">
        <f>VLOOKUP('full data'!$A496, Sheet11!$A$2:$AF$799, MATCH('full data'!T$1, Sheet11!$A$1:$AF$1, 0), FALSE)</f>
        <v>0</v>
      </c>
      <c r="U496">
        <f>VLOOKUP('full data'!$A496, Sheet11!$A$2:$AF$799, MATCH('full data'!U$1, Sheet11!$A$1:$AF$1, 0), FALSE)</f>
        <v>0.5</v>
      </c>
      <c r="V496">
        <f>VLOOKUP('full data'!$A496, Sheet11!$A$2:$AF$799, MATCH('full data'!V$1, Sheet11!$A$1:$AF$1, 0), FALSE)</f>
        <v>0.3359375</v>
      </c>
      <c r="W496">
        <f>VLOOKUP('full data'!$A496, Sheet11!$A$2:$AF$799, MATCH('full data'!W$1, Sheet11!$A$1:$AF$1, 0), FALSE)</f>
        <v>0.4765625</v>
      </c>
      <c r="X496" t="str">
        <f>VLOOKUP('full data'!$A496, Sheet11!$A$2:$AF$799, MATCH('full data'!X$1, Sheet11!$A$1:$AF$1, 0), FALSE)</f>
        <v>0</v>
      </c>
      <c r="Y496">
        <f>VLOOKUP('full data'!$A496, Sheet11!$A$2:$AF$799, MATCH('full data'!Y$1, Sheet11!$A$1:$AF$1, 0), FALSE)</f>
        <v>2</v>
      </c>
      <c r="Z496" t="str">
        <f>VLOOKUP('full data'!$A496, Sheet11!$A$2:$AF$799, MATCH('full data'!Z$1, Sheet11!$A$1:$AF$1, 0), FALSE)</f>
        <v>NFC West</v>
      </c>
      <c r="AA496" t="s">
        <v>892</v>
      </c>
      <c r="AB496">
        <f>VLOOKUP('full data'!$A496, Sheet11!$A$2:$AF$799, MATCH('full data'!AB$1, Sheet11!$A$1:$AF$1, 0), FALSE)</f>
        <v>0.18</v>
      </c>
      <c r="AC496">
        <f>VLOOKUP('full data'!$A496, Sheet11!$A$2:$AF$799, MATCH('full data'!AC$1, Sheet11!$A$1:$AF$1, 0), FALSE)</f>
        <v>0.1</v>
      </c>
      <c r="AD496" t="str">
        <f>VLOOKUP('full data'!$A496, Sheet11!$A$2:$AF$799, MATCH('full data'!AD$1, Sheet11!$A$1:$AF$1, 0), FALSE)</f>
        <v>0</v>
      </c>
      <c r="AE496" t="str">
        <f>VLOOKUP('full data'!$A496, Sheet11!$A$2:$AF$799, MATCH('full data'!AE$1, Sheet11!$A$1:$AF$1, 0), FALSE)</f>
        <v>0</v>
      </c>
      <c r="AF496">
        <f>VLOOKUP('full data'!$A496, Sheet11!$A$2:$AF$799, MATCH('full data'!AF$1, Sheet11!$A$1:$AF$1, 0), FALSE)</f>
        <v>0.25</v>
      </c>
      <c r="AG496">
        <f>VLOOKUP('full data'!$A496, Sheet11!$A$2:$AF$799, MATCH('full data'!AG$1, Sheet11!$A$1:$AF$1, 0), FALSE)</f>
        <v>0.5</v>
      </c>
      <c r="AH496" s="3">
        <f>VLOOKUP('full data'!$A496, Sheet11!$A$2:$AF$799, MATCH('full data'!AH$1, Sheet11!$A$1:$AF$1, 0), FALSE)</f>
        <v>8.5034017426310112E-3</v>
      </c>
      <c r="AI496" s="2">
        <f t="shared" si="7"/>
        <v>0.21523148893672239</v>
      </c>
      <c r="AJ496" s="2">
        <f>AH496/SUMIFS($AH$2:$AH$799, $B$2:$B$799, B496)</f>
        <v>5.7126356972984791E-3</v>
      </c>
      <c r="AK496">
        <f>IF(AJ496=_xlfn.MAXIFS($AJ$2:$AJ$799, $B$2:$B$799, B496, $AA$2:$AA$799, AA496), 1, 0)</f>
        <v>0</v>
      </c>
      <c r="AL496" s="2">
        <f>AJ496-AI496</f>
        <v>-0.2095188532394239</v>
      </c>
      <c r="AM496">
        <f>IF(AK496=AE496, 1, 0)</f>
        <v>0</v>
      </c>
    </row>
    <row r="497" spans="1:39" hidden="1" x14ac:dyDescent="0.45">
      <c r="A497" t="s">
        <v>381</v>
      </c>
      <c r="B497">
        <v>2009</v>
      </c>
      <c r="C497" t="s">
        <v>60</v>
      </c>
      <c r="D497" t="str">
        <f>VLOOKUP(C497, ids!$A$2:$B$37,2,FALSE)</f>
        <v>Denver Broncos</v>
      </c>
      <c r="E497">
        <f>VLOOKUP('full data'!$A497, Sheet11!$A$2:$AF$799, MATCH('full data'!E$1, Sheet11!$A$1:$AF$1, 0), FALSE)</f>
        <v>16</v>
      </c>
      <c r="F497">
        <f>VLOOKUP('full data'!$A497, Sheet11!$A$2:$AF$799, MATCH('full data'!F$1, Sheet11!$A$1:$AF$1, 0), FALSE)</f>
        <v>0.41836166751121162</v>
      </c>
      <c r="G497">
        <f>VLOOKUP('full data'!$A497, Sheet11!$A$2:$AF$799, MATCH('full data'!G$1, Sheet11!$A$1:$AF$1, 0), FALSE)</f>
        <v>-2.4066855041227839</v>
      </c>
      <c r="H497">
        <f>VLOOKUP('full data'!$A497, Sheet11!$A$2:$AF$799, MATCH('full data'!H$1, Sheet11!$A$1:$AF$1, 0), FALSE)</f>
        <v>3.3821941567733429</v>
      </c>
      <c r="I497">
        <f>VLOOKUP('full data'!$A497, Sheet11!$A$2:$AF$799, MATCH('full data'!I$1, Sheet11!$A$1:$AF$1, 0), FALSE)</f>
        <v>50.3125</v>
      </c>
      <c r="J497">
        <f>VLOOKUP('full data'!$A497, Sheet11!$A$2:$AF$799, MATCH('full data'!J$1, Sheet11!$A$1:$AF$1, 0), FALSE)</f>
        <v>0.8571428571428571</v>
      </c>
      <c r="K497">
        <f>VLOOKUP('full data'!$A497, Sheet11!$A$2:$AF$799, MATCH('full data'!K$1, Sheet11!$A$1:$AF$1, 0), FALSE)</f>
        <v>-12.375</v>
      </c>
      <c r="L497">
        <f>VLOOKUP('full data'!$A497, Sheet11!$A$2:$AF$799, MATCH('full data'!L$1, Sheet11!$A$1:$AF$1, 0), FALSE)</f>
        <v>0.8125</v>
      </c>
      <c r="M497">
        <f>VLOOKUP('full data'!$A497, Sheet11!$A$2:$AF$799, MATCH('full data'!M$1, Sheet11!$A$1:$AF$1, 0), FALSE)</f>
        <v>0.8125</v>
      </c>
      <c r="N497">
        <f>VLOOKUP('full data'!$A497, Sheet11!$A$2:$AF$799, MATCH('full data'!N$1, Sheet11!$A$1:$AF$1, 0), FALSE)</f>
        <v>1.0625</v>
      </c>
      <c r="O497">
        <f>VLOOKUP('full data'!$A497, Sheet11!$A$2:$AF$799, MATCH('full data'!O$1, Sheet11!$A$1:$AF$1, 0), FALSE)</f>
        <v>15.0625</v>
      </c>
      <c r="P497">
        <f>VLOOKUP('full data'!$A497, Sheet11!$A$2:$AF$799, MATCH('full data'!P$1, Sheet11!$A$1:$AF$1, 0), FALSE)</f>
        <v>1.25</v>
      </c>
      <c r="Q497">
        <f>VLOOKUP('full data'!$A497, Sheet11!$A$2:$AF$799, MATCH('full data'!Q$1, Sheet11!$A$1:$AF$1, 0), FALSE)</f>
        <v>1.875</v>
      </c>
      <c r="R497">
        <f>VLOOKUP('full data'!$A497, Sheet11!$A$2:$AF$799, MATCH('full data'!R$1, Sheet11!$A$1:$AF$1, 0), FALSE)</f>
        <v>8</v>
      </c>
      <c r="S497">
        <f>VLOOKUP('full data'!$A497, Sheet11!$A$2:$AF$799, MATCH('full data'!S$1, Sheet11!$A$1:$AF$1, 0), FALSE)</f>
        <v>8</v>
      </c>
      <c r="T497">
        <f>VLOOKUP('full data'!$A497, Sheet11!$A$2:$AF$799, MATCH('full data'!T$1, Sheet11!$A$1:$AF$1, 0), FALSE)</f>
        <v>0</v>
      </c>
      <c r="U497">
        <f>VLOOKUP('full data'!$A497, Sheet11!$A$2:$AF$799, MATCH('full data'!U$1, Sheet11!$A$1:$AF$1, 0), FALSE)</f>
        <v>0.5</v>
      </c>
      <c r="V497">
        <f>VLOOKUP('full data'!$A497, Sheet11!$A$2:$AF$799, MATCH('full data'!V$1, Sheet11!$A$1:$AF$1, 0), FALSE)</f>
        <v>0.515625</v>
      </c>
      <c r="W497">
        <f>VLOOKUP('full data'!$A497, Sheet11!$A$2:$AF$799, MATCH('full data'!W$1, Sheet11!$A$1:$AF$1, 0), FALSE)</f>
        <v>0.52734375</v>
      </c>
      <c r="X497" t="str">
        <f>VLOOKUP('full data'!$A497, Sheet11!$A$2:$AF$799, MATCH('full data'!X$1, Sheet11!$A$1:$AF$1, 0), FALSE)</f>
        <v>0</v>
      </c>
      <c r="Y497">
        <f>VLOOKUP('full data'!$A497, Sheet11!$A$2:$AF$799, MATCH('full data'!Y$1, Sheet11!$A$1:$AF$1, 0), FALSE)</f>
        <v>2</v>
      </c>
      <c r="Z497" t="str">
        <f>VLOOKUP('full data'!$A497, Sheet11!$A$2:$AF$799, MATCH('full data'!Z$1, Sheet11!$A$1:$AF$1, 0), FALSE)</f>
        <v>AFC West</v>
      </c>
      <c r="AA497" t="s">
        <v>891</v>
      </c>
      <c r="AB497">
        <f>VLOOKUP('full data'!$A497, Sheet11!$A$2:$AF$799, MATCH('full data'!AB$1, Sheet11!$A$1:$AF$1, 0), FALSE)</f>
        <v>0.203125</v>
      </c>
      <c r="AC497">
        <f>VLOOKUP('full data'!$A497, Sheet11!$A$2:$AF$799, MATCH('full data'!AC$1, Sheet11!$A$1:$AF$1, 0), FALSE)</f>
        <v>0.18032786885245899</v>
      </c>
      <c r="AD497" t="str">
        <f>VLOOKUP('full data'!$A497, Sheet11!$A$2:$AF$799, MATCH('full data'!AD$1, Sheet11!$A$1:$AF$1, 0), FALSE)</f>
        <v>0</v>
      </c>
      <c r="AE497" t="str">
        <f>VLOOKUP('full data'!$A497, Sheet11!$A$2:$AF$799, MATCH('full data'!AE$1, Sheet11!$A$1:$AF$1, 0), FALSE)</f>
        <v>0</v>
      </c>
      <c r="AF497">
        <f>VLOOKUP('full data'!$A497, Sheet11!$A$2:$AF$799, MATCH('full data'!AF$1, Sheet11!$A$1:$AF$1, 0), FALSE)</f>
        <v>0.4375</v>
      </c>
      <c r="AG497">
        <f>VLOOKUP('full data'!$A497, Sheet11!$A$2:$AF$799, MATCH('full data'!AG$1, Sheet11!$A$1:$AF$1, 0), FALSE)</f>
        <v>0.5</v>
      </c>
      <c r="AH497" s="3">
        <f>VLOOKUP('full data'!$A497, Sheet11!$A$2:$AF$799, MATCH('full data'!AH$1, Sheet11!$A$1:$AF$1, 0), FALSE)</f>
        <v>6.5475882578783532E-3</v>
      </c>
      <c r="AI497" s="2">
        <f t="shared" si="7"/>
        <v>0.31187267615106801</v>
      </c>
      <c r="AJ497" s="2">
        <f>AH497/SUMIFS($AH$2:$AH$799, $B$2:$B$799, B497)</f>
        <v>4.3987086045396218E-3</v>
      </c>
      <c r="AK497">
        <f>IF(AJ497=_xlfn.MAXIFS($AJ$2:$AJ$799, $B$2:$B$799, B497, $AA$2:$AA$799, AA497), 1, 0)</f>
        <v>0</v>
      </c>
      <c r="AL497" s="2">
        <f>AJ497-AI497</f>
        <v>-0.30747396754652839</v>
      </c>
      <c r="AM497">
        <f>IF(AK497=AE497, 1, 0)</f>
        <v>0</v>
      </c>
    </row>
    <row r="498" spans="1:39" hidden="1" x14ac:dyDescent="0.45">
      <c r="A498" t="s">
        <v>386</v>
      </c>
      <c r="B498">
        <v>2009</v>
      </c>
      <c r="C498" t="s">
        <v>72</v>
      </c>
      <c r="D498" t="str">
        <f>VLOOKUP(C498, ids!$A$2:$B$37,2,FALSE)</f>
        <v>Jacksonville Jaguars</v>
      </c>
      <c r="E498">
        <f>VLOOKUP('full data'!$A498, Sheet11!$A$2:$AF$799, MATCH('full data'!E$1, Sheet11!$A$1:$AF$1, 0), FALSE)</f>
        <v>16</v>
      </c>
      <c r="F498">
        <f>VLOOKUP('full data'!$A498, Sheet11!$A$2:$AF$799, MATCH('full data'!F$1, Sheet11!$A$1:$AF$1, 0), FALSE)</f>
        <v>-0.72893133256242826</v>
      </c>
      <c r="G498">
        <f>VLOOKUP('full data'!$A498, Sheet11!$A$2:$AF$799, MATCH('full data'!G$1, Sheet11!$A$1:$AF$1, 0), FALSE)</f>
        <v>1.39436714243629</v>
      </c>
      <c r="H498">
        <f>VLOOKUP('full data'!$A498, Sheet11!$A$2:$AF$799, MATCH('full data'!H$1, Sheet11!$A$1:$AF$1, 0), FALSE)</f>
        <v>3.8679138704223979</v>
      </c>
      <c r="I498">
        <f>VLOOKUP('full data'!$A498, Sheet11!$A$2:$AF$799, MATCH('full data'!I$1, Sheet11!$A$1:$AF$1, 0), FALSE)</f>
        <v>33.875</v>
      </c>
      <c r="J498">
        <f>VLOOKUP('full data'!$A498, Sheet11!$A$2:$AF$799, MATCH('full data'!J$1, Sheet11!$A$1:$AF$1, 0), FALSE)</f>
        <v>0.6428571428571429</v>
      </c>
      <c r="K498">
        <f>VLOOKUP('full data'!$A498, Sheet11!$A$2:$AF$799, MATCH('full data'!K$1, Sheet11!$A$1:$AF$1, 0), FALSE)</f>
        <v>-14.875</v>
      </c>
      <c r="L498">
        <f>VLOOKUP('full data'!$A498, Sheet11!$A$2:$AF$799, MATCH('full data'!L$1, Sheet11!$A$1:$AF$1, 0), FALSE)</f>
        <v>0.625</v>
      </c>
      <c r="M498">
        <f>VLOOKUP('full data'!$A498, Sheet11!$A$2:$AF$799, MATCH('full data'!M$1, Sheet11!$A$1:$AF$1, 0), FALSE)</f>
        <v>0.625</v>
      </c>
      <c r="N498">
        <f>VLOOKUP('full data'!$A498, Sheet11!$A$2:$AF$799, MATCH('full data'!N$1, Sheet11!$A$1:$AF$1, 0), FALSE)</f>
        <v>0.9375</v>
      </c>
      <c r="O498">
        <f>VLOOKUP('full data'!$A498, Sheet11!$A$2:$AF$799, MATCH('full data'!O$1, Sheet11!$A$1:$AF$1, 0), FALSE)</f>
        <v>4.9375</v>
      </c>
      <c r="P498">
        <f>VLOOKUP('full data'!$A498, Sheet11!$A$2:$AF$799, MATCH('full data'!P$1, Sheet11!$A$1:$AF$1, 0), FALSE)</f>
        <v>1.1875</v>
      </c>
      <c r="Q498">
        <f>VLOOKUP('full data'!$A498, Sheet11!$A$2:$AF$799, MATCH('full data'!Q$1, Sheet11!$A$1:$AF$1, 0), FALSE)</f>
        <v>1.5625</v>
      </c>
      <c r="R498">
        <f>VLOOKUP('full data'!$A498, Sheet11!$A$2:$AF$799, MATCH('full data'!R$1, Sheet11!$A$1:$AF$1, 0), FALSE)</f>
        <v>7</v>
      </c>
      <c r="S498">
        <f>VLOOKUP('full data'!$A498, Sheet11!$A$2:$AF$799, MATCH('full data'!S$1, Sheet11!$A$1:$AF$1, 0), FALSE)</f>
        <v>9</v>
      </c>
      <c r="T498">
        <f>VLOOKUP('full data'!$A498, Sheet11!$A$2:$AF$799, MATCH('full data'!T$1, Sheet11!$A$1:$AF$1, 0), FALSE)</f>
        <v>0</v>
      </c>
      <c r="U498">
        <f>VLOOKUP('full data'!$A498, Sheet11!$A$2:$AF$799, MATCH('full data'!U$1, Sheet11!$A$1:$AF$1, 0), FALSE)</f>
        <v>0.4375</v>
      </c>
      <c r="V498">
        <f>VLOOKUP('full data'!$A498, Sheet11!$A$2:$AF$799, MATCH('full data'!V$1, Sheet11!$A$1:$AF$1, 0), FALSE)</f>
        <v>0.4107142857142857</v>
      </c>
      <c r="W498">
        <f>VLOOKUP('full data'!$A498, Sheet11!$A$2:$AF$799, MATCH('full data'!W$1, Sheet11!$A$1:$AF$1, 0), FALSE)</f>
        <v>0.49609375</v>
      </c>
      <c r="X498" t="str">
        <f>VLOOKUP('full data'!$A498, Sheet11!$A$2:$AF$799, MATCH('full data'!X$1, Sheet11!$A$1:$AF$1, 0), FALSE)</f>
        <v>0</v>
      </c>
      <c r="Y498">
        <f>VLOOKUP('full data'!$A498, Sheet11!$A$2:$AF$799, MATCH('full data'!Y$1, Sheet11!$A$1:$AF$1, 0), FALSE)</f>
        <v>4</v>
      </c>
      <c r="Z498" t="str">
        <f>VLOOKUP('full data'!$A498, Sheet11!$A$2:$AF$799, MATCH('full data'!Z$1, Sheet11!$A$1:$AF$1, 0), FALSE)</f>
        <v>AFC South</v>
      </c>
      <c r="AA498" t="s">
        <v>891</v>
      </c>
      <c r="AB498">
        <f>VLOOKUP('full data'!$A498, Sheet11!$A$2:$AF$799, MATCH('full data'!AB$1, Sheet11!$A$1:$AF$1, 0), FALSE)</f>
        <v>0.36</v>
      </c>
      <c r="AC498">
        <f>VLOOKUP('full data'!$A498, Sheet11!$A$2:$AF$799, MATCH('full data'!AC$1, Sheet11!$A$1:$AF$1, 0), FALSE)</f>
        <v>0.2</v>
      </c>
      <c r="AD498" t="str">
        <f>VLOOKUP('full data'!$A498, Sheet11!$A$2:$AF$799, MATCH('full data'!AD$1, Sheet11!$A$1:$AF$1, 0), FALSE)</f>
        <v>0</v>
      </c>
      <c r="AE498" t="str">
        <f>VLOOKUP('full data'!$A498, Sheet11!$A$2:$AF$799, MATCH('full data'!AE$1, Sheet11!$A$1:$AF$1, 0), FALSE)</f>
        <v>0</v>
      </c>
      <c r="AF498">
        <f>VLOOKUP('full data'!$A498, Sheet11!$A$2:$AF$799, MATCH('full data'!AF$1, Sheet11!$A$1:$AF$1, 0), FALSE)</f>
        <v>0.5625</v>
      </c>
      <c r="AG498">
        <f>VLOOKUP('full data'!$A498, Sheet11!$A$2:$AF$799, MATCH('full data'!AG$1, Sheet11!$A$1:$AF$1, 0), FALSE)</f>
        <v>0.5</v>
      </c>
      <c r="AH498" s="3">
        <f>VLOOKUP('full data'!$A498, Sheet11!$A$2:$AF$799, MATCH('full data'!AH$1, Sheet11!$A$1:$AF$1, 0), FALSE)</f>
        <v>4.9908596286544014E-3</v>
      </c>
      <c r="AI498" s="2">
        <f t="shared" si="7"/>
        <v>0.31187267615106801</v>
      </c>
      <c r="AJ498" s="2">
        <f>AH498/SUMIFS($AH$2:$AH$799, $B$2:$B$799, B498)</f>
        <v>3.3528890834264497E-3</v>
      </c>
      <c r="AK498">
        <f>IF(AJ498=_xlfn.MAXIFS($AJ$2:$AJ$799, $B$2:$B$799, B498, $AA$2:$AA$799, AA498), 1, 0)</f>
        <v>0</v>
      </c>
      <c r="AL498" s="2">
        <f>AJ498-AI498</f>
        <v>-0.30851978706764155</v>
      </c>
      <c r="AM498">
        <f>IF(AK498=AE498, 1, 0)</f>
        <v>0</v>
      </c>
    </row>
    <row r="499" spans="1:39" hidden="1" x14ac:dyDescent="0.45">
      <c r="A499" t="s">
        <v>391</v>
      </c>
      <c r="B499">
        <v>2009</v>
      </c>
      <c r="C499" t="s">
        <v>76</v>
      </c>
      <c r="D499" t="str">
        <f>VLOOKUP(C499, ids!$A$2:$B$37,2,FALSE)</f>
        <v>Miami Dolphins</v>
      </c>
      <c r="E499">
        <f>VLOOKUP('full data'!$A499, Sheet11!$A$2:$AF$799, MATCH('full data'!E$1, Sheet11!$A$1:$AF$1, 0), FALSE)</f>
        <v>16</v>
      </c>
      <c r="F499">
        <f>VLOOKUP('full data'!$A499, Sheet11!$A$2:$AF$799, MATCH('full data'!F$1, Sheet11!$A$1:$AF$1, 0), FALSE)</f>
        <v>-0.1715245305409204</v>
      </c>
      <c r="G499">
        <f>VLOOKUP('full data'!$A499, Sheet11!$A$2:$AF$799, MATCH('full data'!G$1, Sheet11!$A$1:$AF$1, 0), FALSE)</f>
        <v>0.94293471241669158</v>
      </c>
      <c r="H499">
        <f>VLOOKUP('full data'!$A499, Sheet11!$A$2:$AF$799, MATCH('full data'!H$1, Sheet11!$A$1:$AF$1, 0), FALSE)</f>
        <v>2.5049527743293658</v>
      </c>
      <c r="I499">
        <f>VLOOKUP('full data'!$A499, Sheet11!$A$2:$AF$799, MATCH('full data'!I$1, Sheet11!$A$1:$AF$1, 0), FALSE)</f>
        <v>40</v>
      </c>
      <c r="J499">
        <f>VLOOKUP('full data'!$A499, Sheet11!$A$2:$AF$799, MATCH('full data'!J$1, Sheet11!$A$1:$AF$1, 0), FALSE)</f>
        <v>0.8928571428571429</v>
      </c>
      <c r="K499">
        <f>VLOOKUP('full data'!$A499, Sheet11!$A$2:$AF$799, MATCH('full data'!K$1, Sheet11!$A$1:$AF$1, 0), FALSE)</f>
        <v>-14.125</v>
      </c>
      <c r="L499">
        <f>VLOOKUP('full data'!$A499, Sheet11!$A$2:$AF$799, MATCH('full data'!L$1, Sheet11!$A$1:$AF$1, 0), FALSE)</f>
        <v>1.1875</v>
      </c>
      <c r="M499">
        <f>VLOOKUP('full data'!$A499, Sheet11!$A$2:$AF$799, MATCH('full data'!M$1, Sheet11!$A$1:$AF$1, 0), FALSE)</f>
        <v>0.375</v>
      </c>
      <c r="N499">
        <f>VLOOKUP('full data'!$A499, Sheet11!$A$2:$AF$799, MATCH('full data'!N$1, Sheet11!$A$1:$AF$1, 0), FALSE)</f>
        <v>0.9375</v>
      </c>
      <c r="O499">
        <f>VLOOKUP('full data'!$A499, Sheet11!$A$2:$AF$799, MATCH('full data'!O$1, Sheet11!$A$1:$AF$1, 0), FALSE)</f>
        <v>15.125</v>
      </c>
      <c r="P499">
        <f>VLOOKUP('full data'!$A499, Sheet11!$A$2:$AF$799, MATCH('full data'!P$1, Sheet11!$A$1:$AF$1, 0), FALSE)</f>
        <v>1.5625</v>
      </c>
      <c r="Q499">
        <f>VLOOKUP('full data'!$A499, Sheet11!$A$2:$AF$799, MATCH('full data'!Q$1, Sheet11!$A$1:$AF$1, 0), FALSE)</f>
        <v>1.3125</v>
      </c>
      <c r="R499">
        <f>VLOOKUP('full data'!$A499, Sheet11!$A$2:$AF$799, MATCH('full data'!R$1, Sheet11!$A$1:$AF$1, 0), FALSE)</f>
        <v>7</v>
      </c>
      <c r="S499">
        <f>VLOOKUP('full data'!$A499, Sheet11!$A$2:$AF$799, MATCH('full data'!S$1, Sheet11!$A$1:$AF$1, 0), FALSE)</f>
        <v>9</v>
      </c>
      <c r="T499">
        <f>VLOOKUP('full data'!$A499, Sheet11!$A$2:$AF$799, MATCH('full data'!T$1, Sheet11!$A$1:$AF$1, 0), FALSE)</f>
        <v>0</v>
      </c>
      <c r="U499">
        <f>VLOOKUP('full data'!$A499, Sheet11!$A$2:$AF$799, MATCH('full data'!U$1, Sheet11!$A$1:$AF$1, 0), FALSE)</f>
        <v>0.4375</v>
      </c>
      <c r="V499">
        <f>VLOOKUP('full data'!$A499, Sheet11!$A$2:$AF$799, MATCH('full data'!V$1, Sheet11!$A$1:$AF$1, 0), FALSE)</f>
        <v>0.4642857142857143</v>
      </c>
      <c r="W499">
        <f>VLOOKUP('full data'!$A499, Sheet11!$A$2:$AF$799, MATCH('full data'!W$1, Sheet11!$A$1:$AF$1, 0), FALSE)</f>
        <v>0.55859375</v>
      </c>
      <c r="X499" t="str">
        <f>VLOOKUP('full data'!$A499, Sheet11!$A$2:$AF$799, MATCH('full data'!X$1, Sheet11!$A$1:$AF$1, 0), FALSE)</f>
        <v>0</v>
      </c>
      <c r="Y499">
        <f>VLOOKUP('full data'!$A499, Sheet11!$A$2:$AF$799, MATCH('full data'!Y$1, Sheet11!$A$1:$AF$1, 0), FALSE)</f>
        <v>3</v>
      </c>
      <c r="Z499" t="str">
        <f>VLOOKUP('full data'!$A499, Sheet11!$A$2:$AF$799, MATCH('full data'!Z$1, Sheet11!$A$1:$AF$1, 0), FALSE)</f>
        <v>AFC East</v>
      </c>
      <c r="AA499" t="s">
        <v>891</v>
      </c>
      <c r="AB499">
        <f>VLOOKUP('full data'!$A499, Sheet11!$A$2:$AF$799, MATCH('full data'!AB$1, Sheet11!$A$1:$AF$1, 0), FALSE)</f>
        <v>0.25</v>
      </c>
      <c r="AC499">
        <f>VLOOKUP('full data'!$A499, Sheet11!$A$2:$AF$799, MATCH('full data'!AC$1, Sheet11!$A$1:$AF$1, 0), FALSE)</f>
        <v>0.23333333333333331</v>
      </c>
      <c r="AD499" t="str">
        <f>VLOOKUP('full data'!$A499, Sheet11!$A$2:$AF$799, MATCH('full data'!AD$1, Sheet11!$A$1:$AF$1, 0), FALSE)</f>
        <v>0</v>
      </c>
      <c r="AE499" t="str">
        <f>VLOOKUP('full data'!$A499, Sheet11!$A$2:$AF$799, MATCH('full data'!AE$1, Sheet11!$A$1:$AF$1, 0), FALSE)</f>
        <v>0</v>
      </c>
      <c r="AF499">
        <f>VLOOKUP('full data'!$A499, Sheet11!$A$2:$AF$799, MATCH('full data'!AF$1, Sheet11!$A$1:$AF$1, 0), FALSE)</f>
        <v>0.375</v>
      </c>
      <c r="AG499">
        <f>VLOOKUP('full data'!$A499, Sheet11!$A$2:$AF$799, MATCH('full data'!AG$1, Sheet11!$A$1:$AF$1, 0), FALSE)</f>
        <v>0.5</v>
      </c>
      <c r="AH499" s="3">
        <f>VLOOKUP('full data'!$A499, Sheet11!$A$2:$AF$799, MATCH('full data'!AH$1, Sheet11!$A$1:$AF$1, 0), FALSE)</f>
        <v>4.4696907030015443E-3</v>
      </c>
      <c r="AI499" s="2">
        <f t="shared" si="7"/>
        <v>0.31187267615106801</v>
      </c>
      <c r="AJ499" s="2">
        <f>AH499/SUMIFS($AH$2:$AH$799, $B$2:$B$799, B499)</f>
        <v>3.0027647097794828E-3</v>
      </c>
      <c r="AK499">
        <f>IF(AJ499=_xlfn.MAXIFS($AJ$2:$AJ$799, $B$2:$B$799, B499, $AA$2:$AA$799, AA499), 1, 0)</f>
        <v>0</v>
      </c>
      <c r="AL499" s="2">
        <f>AJ499-AI499</f>
        <v>-0.3088699114412885</v>
      </c>
      <c r="AM499">
        <f>IF(AK499=AE499, 1, 0)</f>
        <v>0</v>
      </c>
    </row>
    <row r="500" spans="1:39" hidden="1" x14ac:dyDescent="0.45">
      <c r="A500" t="s">
        <v>384</v>
      </c>
      <c r="B500">
        <v>2009</v>
      </c>
      <c r="C500" t="s">
        <v>154</v>
      </c>
      <c r="D500" t="str">
        <f>VLOOKUP(C500, ids!$A$2:$B$37,2,FALSE)</f>
        <v>Houston Texans</v>
      </c>
      <c r="E500">
        <f>VLOOKUP('full data'!$A500, Sheet11!$A$2:$AF$799, MATCH('full data'!E$1, Sheet11!$A$1:$AF$1, 0), FALSE)</f>
        <v>16</v>
      </c>
      <c r="F500">
        <f>VLOOKUP('full data'!$A500, Sheet11!$A$2:$AF$799, MATCH('full data'!F$1, Sheet11!$A$1:$AF$1, 0), FALSE)</f>
        <v>7.75897139354828</v>
      </c>
      <c r="G500">
        <f>VLOOKUP('full data'!$A500, Sheet11!$A$2:$AF$799, MATCH('full data'!G$1, Sheet11!$A$1:$AF$1, 0), FALSE)</f>
        <v>-3.8373056491069581</v>
      </c>
      <c r="H500">
        <f>VLOOKUP('full data'!$A500, Sheet11!$A$2:$AF$799, MATCH('full data'!H$1, Sheet11!$A$1:$AF$1, 0), FALSE)</f>
        <v>8.971208381654348</v>
      </c>
      <c r="I500">
        <f>VLOOKUP('full data'!$A500, Sheet11!$A$2:$AF$799, MATCH('full data'!I$1, Sheet11!$A$1:$AF$1, 0), FALSE)</f>
        <v>52.0625</v>
      </c>
      <c r="J500">
        <f>VLOOKUP('full data'!$A500, Sheet11!$A$2:$AF$799, MATCH('full data'!J$1, Sheet11!$A$1:$AF$1, 0), FALSE)</f>
        <v>0.65625</v>
      </c>
      <c r="K500">
        <f>VLOOKUP('full data'!$A500, Sheet11!$A$2:$AF$799, MATCH('full data'!K$1, Sheet11!$A$1:$AF$1, 0), FALSE)</f>
        <v>-9.5625</v>
      </c>
      <c r="L500">
        <f>VLOOKUP('full data'!$A500, Sheet11!$A$2:$AF$799, MATCH('full data'!L$1, Sheet11!$A$1:$AF$1, 0), FALSE)</f>
        <v>1.0625</v>
      </c>
      <c r="M500">
        <f>VLOOKUP('full data'!$A500, Sheet11!$A$2:$AF$799, MATCH('full data'!M$1, Sheet11!$A$1:$AF$1, 0), FALSE)</f>
        <v>0.8125</v>
      </c>
      <c r="N500">
        <f>VLOOKUP('full data'!$A500, Sheet11!$A$2:$AF$799, MATCH('full data'!N$1, Sheet11!$A$1:$AF$1, 0), FALSE)</f>
        <v>0.875</v>
      </c>
      <c r="O500">
        <f>VLOOKUP('full data'!$A500, Sheet11!$A$2:$AF$799, MATCH('full data'!O$1, Sheet11!$A$1:$AF$1, 0), FALSE)</f>
        <v>11.6875</v>
      </c>
      <c r="P500">
        <f>VLOOKUP('full data'!$A500, Sheet11!$A$2:$AF$799, MATCH('full data'!P$1, Sheet11!$A$1:$AF$1, 0), FALSE)</f>
        <v>1.5</v>
      </c>
      <c r="Q500">
        <f>VLOOKUP('full data'!$A500, Sheet11!$A$2:$AF$799, MATCH('full data'!Q$1, Sheet11!$A$1:$AF$1, 0), FALSE)</f>
        <v>1.6875</v>
      </c>
      <c r="R500">
        <f>VLOOKUP('full data'!$A500, Sheet11!$A$2:$AF$799, MATCH('full data'!R$1, Sheet11!$A$1:$AF$1, 0), FALSE)</f>
        <v>9</v>
      </c>
      <c r="S500">
        <f>VLOOKUP('full data'!$A500, Sheet11!$A$2:$AF$799, MATCH('full data'!S$1, Sheet11!$A$1:$AF$1, 0), FALSE)</f>
        <v>7</v>
      </c>
      <c r="T500">
        <f>VLOOKUP('full data'!$A500, Sheet11!$A$2:$AF$799, MATCH('full data'!T$1, Sheet11!$A$1:$AF$1, 0), FALSE)</f>
        <v>0</v>
      </c>
      <c r="U500">
        <f>VLOOKUP('full data'!$A500, Sheet11!$A$2:$AF$799, MATCH('full data'!U$1, Sheet11!$A$1:$AF$1, 0), FALSE)</f>
        <v>0.5625</v>
      </c>
      <c r="V500">
        <f>VLOOKUP('full data'!$A500, Sheet11!$A$2:$AF$799, MATCH('full data'!V$1, Sheet11!$A$1:$AF$1, 0), FALSE)</f>
        <v>0.41666666666666669</v>
      </c>
      <c r="W500">
        <f>VLOOKUP('full data'!$A500, Sheet11!$A$2:$AF$799, MATCH('full data'!W$1, Sheet11!$A$1:$AF$1, 0), FALSE)</f>
        <v>0.50390625</v>
      </c>
      <c r="X500" t="str">
        <f>VLOOKUP('full data'!$A500, Sheet11!$A$2:$AF$799, MATCH('full data'!X$1, Sheet11!$A$1:$AF$1, 0), FALSE)</f>
        <v>0</v>
      </c>
      <c r="Y500">
        <f>VLOOKUP('full data'!$A500, Sheet11!$A$2:$AF$799, MATCH('full data'!Y$1, Sheet11!$A$1:$AF$1, 0), FALSE)</f>
        <v>2</v>
      </c>
      <c r="Z500" t="str">
        <f>VLOOKUP('full data'!$A500, Sheet11!$A$2:$AF$799, MATCH('full data'!Z$1, Sheet11!$A$1:$AF$1, 0), FALSE)</f>
        <v>AFC South</v>
      </c>
      <c r="AA500" t="s">
        <v>891</v>
      </c>
      <c r="AB500">
        <f>VLOOKUP('full data'!$A500, Sheet11!$A$2:$AF$799, MATCH('full data'!AB$1, Sheet11!$A$1:$AF$1, 0), FALSE)</f>
        <v>8.5714285714285715E-2</v>
      </c>
      <c r="AC500">
        <f>VLOOKUP('full data'!$A500, Sheet11!$A$2:$AF$799, MATCH('full data'!AC$1, Sheet11!$A$1:$AF$1, 0), FALSE)</f>
        <v>0.17241379310344829</v>
      </c>
      <c r="AD500" t="str">
        <f>VLOOKUP('full data'!$A500, Sheet11!$A$2:$AF$799, MATCH('full data'!AD$1, Sheet11!$A$1:$AF$1, 0), FALSE)</f>
        <v>0</v>
      </c>
      <c r="AE500" t="str">
        <f>VLOOKUP('full data'!$A500, Sheet11!$A$2:$AF$799, MATCH('full data'!AE$1, Sheet11!$A$1:$AF$1, 0), FALSE)</f>
        <v>0</v>
      </c>
      <c r="AF500">
        <f>VLOOKUP('full data'!$A500, Sheet11!$A$2:$AF$799, MATCH('full data'!AF$1, Sheet11!$A$1:$AF$1, 0), FALSE)</f>
        <v>0.4375</v>
      </c>
      <c r="AG500">
        <f>VLOOKUP('full data'!$A500, Sheet11!$A$2:$AF$799, MATCH('full data'!AG$1, Sheet11!$A$1:$AF$1, 0), FALSE)</f>
        <v>0.5</v>
      </c>
      <c r="AH500" s="3">
        <f>VLOOKUP('full data'!$A500, Sheet11!$A$2:$AF$799, MATCH('full data'!AH$1, Sheet11!$A$1:$AF$1, 0), FALSE)</f>
        <v>4.275700974239835E-3</v>
      </c>
      <c r="AI500" s="2">
        <f t="shared" si="7"/>
        <v>0.31187267615106801</v>
      </c>
      <c r="AJ500" s="2">
        <f>AH500/SUMIFS($AH$2:$AH$799, $B$2:$B$799, B500)</f>
        <v>2.8724412600619931E-3</v>
      </c>
      <c r="AK500">
        <f>IF(AJ500=_xlfn.MAXIFS($AJ$2:$AJ$799, $B$2:$B$799, B500, $AA$2:$AA$799, AA500), 1, 0)</f>
        <v>0</v>
      </c>
      <c r="AL500" s="2">
        <f>AJ500-AI500</f>
        <v>-0.30900023489100603</v>
      </c>
      <c r="AM500">
        <f>IF(AK500=AE500, 1, 0)</f>
        <v>0</v>
      </c>
    </row>
    <row r="501" spans="1:39" hidden="1" x14ac:dyDescent="0.45">
      <c r="A501" t="s">
        <v>402</v>
      </c>
      <c r="B501">
        <v>2009</v>
      </c>
      <c r="C501" t="s">
        <v>106</v>
      </c>
      <c r="D501" t="str">
        <f>VLOOKUP(C501, ids!$A$2:$B$37,2,FALSE)</f>
        <v>Tennessee Titans</v>
      </c>
      <c r="E501">
        <f>VLOOKUP('full data'!$A501, Sheet11!$A$2:$AF$799, MATCH('full data'!E$1, Sheet11!$A$1:$AF$1, 0), FALSE)</f>
        <v>16</v>
      </c>
      <c r="F501">
        <f>VLOOKUP('full data'!$A501, Sheet11!$A$2:$AF$799, MATCH('full data'!F$1, Sheet11!$A$1:$AF$1, 0), FALSE)</f>
        <v>0.84079194621158371</v>
      </c>
      <c r="G501">
        <f>VLOOKUP('full data'!$A501, Sheet11!$A$2:$AF$799, MATCH('full data'!G$1, Sheet11!$A$1:$AF$1, 0), FALSE)</f>
        <v>1.078486801346338</v>
      </c>
      <c r="H501">
        <f>VLOOKUP('full data'!$A501, Sheet11!$A$2:$AF$799, MATCH('full data'!H$1, Sheet11!$A$1:$AF$1, 0), FALSE)</f>
        <v>1.1730337128009209</v>
      </c>
      <c r="I501">
        <f>VLOOKUP('full data'!$A501, Sheet11!$A$2:$AF$799, MATCH('full data'!I$1, Sheet11!$A$1:$AF$1, 0), FALSE)</f>
        <v>51.3125</v>
      </c>
      <c r="J501">
        <f>VLOOKUP('full data'!$A501, Sheet11!$A$2:$AF$799, MATCH('full data'!J$1, Sheet11!$A$1:$AF$1, 0), FALSE)</f>
        <v>0.84375</v>
      </c>
      <c r="K501">
        <f>VLOOKUP('full data'!$A501, Sheet11!$A$2:$AF$799, MATCH('full data'!K$1, Sheet11!$A$1:$AF$1, 0), FALSE)</f>
        <v>-4.5625</v>
      </c>
      <c r="L501">
        <f>VLOOKUP('full data'!$A501, Sheet11!$A$2:$AF$799, MATCH('full data'!L$1, Sheet11!$A$1:$AF$1, 0), FALSE)</f>
        <v>0.9375</v>
      </c>
      <c r="M501">
        <f>VLOOKUP('full data'!$A501, Sheet11!$A$2:$AF$799, MATCH('full data'!M$1, Sheet11!$A$1:$AF$1, 0), FALSE)</f>
        <v>0.4375</v>
      </c>
      <c r="N501">
        <f>VLOOKUP('full data'!$A501, Sheet11!$A$2:$AF$799, MATCH('full data'!N$1, Sheet11!$A$1:$AF$1, 0), FALSE)</f>
        <v>1.25</v>
      </c>
      <c r="O501">
        <f>VLOOKUP('full data'!$A501, Sheet11!$A$2:$AF$799, MATCH('full data'!O$1, Sheet11!$A$1:$AF$1, 0), FALSE)</f>
        <v>14</v>
      </c>
      <c r="P501">
        <f>VLOOKUP('full data'!$A501, Sheet11!$A$2:$AF$799, MATCH('full data'!P$1, Sheet11!$A$1:$AF$1, 0), FALSE)</f>
        <v>1.5</v>
      </c>
      <c r="Q501">
        <f>VLOOKUP('full data'!$A501, Sheet11!$A$2:$AF$799, MATCH('full data'!Q$1, Sheet11!$A$1:$AF$1, 0), FALSE)</f>
        <v>1.6875</v>
      </c>
      <c r="R501">
        <f>VLOOKUP('full data'!$A501, Sheet11!$A$2:$AF$799, MATCH('full data'!R$1, Sheet11!$A$1:$AF$1, 0), FALSE)</f>
        <v>8</v>
      </c>
      <c r="S501">
        <f>VLOOKUP('full data'!$A501, Sheet11!$A$2:$AF$799, MATCH('full data'!S$1, Sheet11!$A$1:$AF$1, 0), FALSE)</f>
        <v>8</v>
      </c>
      <c r="T501">
        <f>VLOOKUP('full data'!$A501, Sheet11!$A$2:$AF$799, MATCH('full data'!T$1, Sheet11!$A$1:$AF$1, 0), FALSE)</f>
        <v>0</v>
      </c>
      <c r="U501">
        <f>VLOOKUP('full data'!$A501, Sheet11!$A$2:$AF$799, MATCH('full data'!U$1, Sheet11!$A$1:$AF$1, 0), FALSE)</f>
        <v>0.5</v>
      </c>
      <c r="V501">
        <f>VLOOKUP('full data'!$A501, Sheet11!$A$2:$AF$799, MATCH('full data'!V$1, Sheet11!$A$1:$AF$1, 0), FALSE)</f>
        <v>0.4140625</v>
      </c>
      <c r="W501">
        <f>VLOOKUP('full data'!$A501, Sheet11!$A$2:$AF$799, MATCH('full data'!W$1, Sheet11!$A$1:$AF$1, 0), FALSE)</f>
        <v>0.5390625</v>
      </c>
      <c r="X501" t="str">
        <f>VLOOKUP('full data'!$A501, Sheet11!$A$2:$AF$799, MATCH('full data'!X$1, Sheet11!$A$1:$AF$1, 0), FALSE)</f>
        <v>0</v>
      </c>
      <c r="Y501">
        <f>VLOOKUP('full data'!$A501, Sheet11!$A$2:$AF$799, MATCH('full data'!Y$1, Sheet11!$A$1:$AF$1, 0), FALSE)</f>
        <v>3</v>
      </c>
      <c r="Z501" t="str">
        <f>VLOOKUP('full data'!$A501, Sheet11!$A$2:$AF$799, MATCH('full data'!Z$1, Sheet11!$A$1:$AF$1, 0), FALSE)</f>
        <v>AFC South</v>
      </c>
      <c r="AA501" t="s">
        <v>891</v>
      </c>
      <c r="AB501">
        <f>VLOOKUP('full data'!$A501, Sheet11!$A$2:$AF$799, MATCH('full data'!AB$1, Sheet11!$A$1:$AF$1, 0), FALSE)</f>
        <v>0.22222222222222221</v>
      </c>
      <c r="AC501">
        <f>VLOOKUP('full data'!$A501, Sheet11!$A$2:$AF$799, MATCH('full data'!AC$1, Sheet11!$A$1:$AF$1, 0), FALSE)</f>
        <v>0.2</v>
      </c>
      <c r="AD501" t="str">
        <f>VLOOKUP('full data'!$A501, Sheet11!$A$2:$AF$799, MATCH('full data'!AD$1, Sheet11!$A$1:$AF$1, 0), FALSE)</f>
        <v>0</v>
      </c>
      <c r="AE501" t="str">
        <f>VLOOKUP('full data'!$A501, Sheet11!$A$2:$AF$799, MATCH('full data'!AE$1, Sheet11!$A$1:$AF$1, 0), FALSE)</f>
        <v>0</v>
      </c>
      <c r="AF501">
        <f>VLOOKUP('full data'!$A501, Sheet11!$A$2:$AF$799, MATCH('full data'!AF$1, Sheet11!$A$1:$AF$1, 0), FALSE)</f>
        <v>0.5625</v>
      </c>
      <c r="AG501">
        <f>VLOOKUP('full data'!$A501, Sheet11!$A$2:$AF$799, MATCH('full data'!AG$1, Sheet11!$A$1:$AF$1, 0), FALSE)</f>
        <v>0.5</v>
      </c>
      <c r="AH501" s="3">
        <f>VLOOKUP('full data'!$A501, Sheet11!$A$2:$AF$799, MATCH('full data'!AH$1, Sheet11!$A$1:$AF$1, 0), FALSE)</f>
        <v>3.9372458700456317E-3</v>
      </c>
      <c r="AI501" s="2">
        <f t="shared" si="7"/>
        <v>0.31187267615106801</v>
      </c>
      <c r="AJ501" s="2">
        <f>AH501/SUMIFS($AH$2:$AH$799, $B$2:$B$799, B501)</f>
        <v>2.6450651147648225E-3</v>
      </c>
      <c r="AK501">
        <f>IF(AJ501=_xlfn.MAXIFS($AJ$2:$AJ$799, $B$2:$B$799, B501, $AA$2:$AA$799, AA501), 1, 0)</f>
        <v>0</v>
      </c>
      <c r="AL501" s="2">
        <f>AJ501-AI501</f>
        <v>-0.3092276110363032</v>
      </c>
      <c r="AM501">
        <f>IF(AK501=AE501, 1, 0)</f>
        <v>0</v>
      </c>
    </row>
    <row r="502" spans="1:39" hidden="1" x14ac:dyDescent="0.45">
      <c r="A502" t="s">
        <v>376</v>
      </c>
      <c r="B502">
        <v>2009</v>
      </c>
      <c r="C502" t="s">
        <v>48</v>
      </c>
      <c r="D502" t="str">
        <f>VLOOKUP(C502, ids!$A$2:$B$37,2,FALSE)</f>
        <v>Carolina Panthers</v>
      </c>
      <c r="E502">
        <f>VLOOKUP('full data'!$A502, Sheet11!$A$2:$AF$799, MATCH('full data'!E$1, Sheet11!$A$1:$AF$1, 0), FALSE)</f>
        <v>16</v>
      </c>
      <c r="F502">
        <f>VLOOKUP('full data'!$A502, Sheet11!$A$2:$AF$799, MATCH('full data'!F$1, Sheet11!$A$1:$AF$1, 0), FALSE)</f>
        <v>-2.9316158645495629</v>
      </c>
      <c r="G502">
        <f>VLOOKUP('full data'!$A502, Sheet11!$A$2:$AF$799, MATCH('full data'!G$1, Sheet11!$A$1:$AF$1, 0), FALSE)</f>
        <v>-0.37900931451906972</v>
      </c>
      <c r="H502">
        <f>VLOOKUP('full data'!$A502, Sheet11!$A$2:$AF$799, MATCH('full data'!H$1, Sheet11!$A$1:$AF$1, 0), FALSE)</f>
        <v>1.558503166747945</v>
      </c>
      <c r="I502">
        <f>VLOOKUP('full data'!$A502, Sheet11!$A$2:$AF$799, MATCH('full data'!I$1, Sheet11!$A$1:$AF$1, 0), FALSE)</f>
        <v>43.625</v>
      </c>
      <c r="J502">
        <f>VLOOKUP('full data'!$A502, Sheet11!$A$2:$AF$799, MATCH('full data'!J$1, Sheet11!$A$1:$AF$1, 0), FALSE)</f>
        <v>0.81481481481481477</v>
      </c>
      <c r="K502">
        <f>VLOOKUP('full data'!$A502, Sheet11!$A$2:$AF$799, MATCH('full data'!K$1, Sheet11!$A$1:$AF$1, 0), FALSE)</f>
        <v>-16.9375</v>
      </c>
      <c r="L502">
        <f>VLOOKUP('full data'!$A502, Sheet11!$A$2:$AF$799, MATCH('full data'!L$1, Sheet11!$A$1:$AF$1, 0), FALSE)</f>
        <v>1.25</v>
      </c>
      <c r="M502">
        <f>VLOOKUP('full data'!$A502, Sheet11!$A$2:$AF$799, MATCH('full data'!M$1, Sheet11!$A$1:$AF$1, 0), FALSE)</f>
        <v>0.9375</v>
      </c>
      <c r="N502">
        <f>VLOOKUP('full data'!$A502, Sheet11!$A$2:$AF$799, MATCH('full data'!N$1, Sheet11!$A$1:$AF$1, 0), FALSE)</f>
        <v>1.375</v>
      </c>
      <c r="O502">
        <f>VLOOKUP('full data'!$A502, Sheet11!$A$2:$AF$799, MATCH('full data'!O$1, Sheet11!$A$1:$AF$1, 0), FALSE)</f>
        <v>12.0625</v>
      </c>
      <c r="P502">
        <f>VLOOKUP('full data'!$A502, Sheet11!$A$2:$AF$799, MATCH('full data'!P$1, Sheet11!$A$1:$AF$1, 0), FALSE)</f>
        <v>1.8125</v>
      </c>
      <c r="Q502">
        <f>VLOOKUP('full data'!$A502, Sheet11!$A$2:$AF$799, MATCH('full data'!Q$1, Sheet11!$A$1:$AF$1, 0), FALSE)</f>
        <v>2.3125</v>
      </c>
      <c r="R502">
        <f>VLOOKUP('full data'!$A502, Sheet11!$A$2:$AF$799, MATCH('full data'!R$1, Sheet11!$A$1:$AF$1, 0), FALSE)</f>
        <v>8</v>
      </c>
      <c r="S502">
        <f>VLOOKUP('full data'!$A502, Sheet11!$A$2:$AF$799, MATCH('full data'!S$1, Sheet11!$A$1:$AF$1, 0), FALSE)</f>
        <v>8</v>
      </c>
      <c r="T502">
        <f>VLOOKUP('full data'!$A502, Sheet11!$A$2:$AF$799, MATCH('full data'!T$1, Sheet11!$A$1:$AF$1, 0), FALSE)</f>
        <v>0</v>
      </c>
      <c r="U502">
        <f>VLOOKUP('full data'!$A502, Sheet11!$A$2:$AF$799, MATCH('full data'!U$1, Sheet11!$A$1:$AF$1, 0), FALSE)</f>
        <v>0.5</v>
      </c>
      <c r="V502">
        <f>VLOOKUP('full data'!$A502, Sheet11!$A$2:$AF$799, MATCH('full data'!V$1, Sheet11!$A$1:$AF$1, 0), FALSE)</f>
        <v>0.484375</v>
      </c>
      <c r="W502">
        <f>VLOOKUP('full data'!$A502, Sheet11!$A$2:$AF$799, MATCH('full data'!W$1, Sheet11!$A$1:$AF$1, 0), FALSE)</f>
        <v>0.5390625</v>
      </c>
      <c r="X502" t="str">
        <f>VLOOKUP('full data'!$A502, Sheet11!$A$2:$AF$799, MATCH('full data'!X$1, Sheet11!$A$1:$AF$1, 0), FALSE)</f>
        <v>0</v>
      </c>
      <c r="Y502">
        <f>VLOOKUP('full data'!$A502, Sheet11!$A$2:$AF$799, MATCH('full data'!Y$1, Sheet11!$A$1:$AF$1, 0), FALSE)</f>
        <v>3</v>
      </c>
      <c r="Z502" t="str">
        <f>VLOOKUP('full data'!$A502, Sheet11!$A$2:$AF$799, MATCH('full data'!Z$1, Sheet11!$A$1:$AF$1, 0), FALSE)</f>
        <v>NFC South</v>
      </c>
      <c r="AA502" t="s">
        <v>892</v>
      </c>
      <c r="AB502">
        <f>VLOOKUP('full data'!$A502, Sheet11!$A$2:$AF$799, MATCH('full data'!AB$1, Sheet11!$A$1:$AF$1, 0), FALSE)</f>
        <v>0.1111111111111111</v>
      </c>
      <c r="AC502">
        <f>VLOOKUP('full data'!$A502, Sheet11!$A$2:$AF$799, MATCH('full data'!AC$1, Sheet11!$A$1:$AF$1, 0), FALSE)</f>
        <v>7.6923076923076927E-2</v>
      </c>
      <c r="AD502" t="str">
        <f>VLOOKUP('full data'!$A502, Sheet11!$A$2:$AF$799, MATCH('full data'!AD$1, Sheet11!$A$1:$AF$1, 0), FALSE)</f>
        <v>0</v>
      </c>
      <c r="AE502" t="str">
        <f>VLOOKUP('full data'!$A502, Sheet11!$A$2:$AF$799, MATCH('full data'!AE$1, Sheet11!$A$1:$AF$1, 0), FALSE)</f>
        <v>0</v>
      </c>
      <c r="AF502">
        <f>VLOOKUP('full data'!$A502, Sheet11!$A$2:$AF$799, MATCH('full data'!AF$1, Sheet11!$A$1:$AF$1, 0), FALSE)</f>
        <v>0.5625</v>
      </c>
      <c r="AG502">
        <f>VLOOKUP('full data'!$A502, Sheet11!$A$2:$AF$799, MATCH('full data'!AG$1, Sheet11!$A$1:$AF$1, 0), FALSE)</f>
        <v>0.5</v>
      </c>
      <c r="AH502" s="3">
        <f>VLOOKUP('full data'!$A502, Sheet11!$A$2:$AF$799, MATCH('full data'!AH$1, Sheet11!$A$1:$AF$1, 0), FALSE)</f>
        <v>3.860297418173475E-3</v>
      </c>
      <c r="AI502" s="2">
        <f t="shared" si="7"/>
        <v>0.21523148893672239</v>
      </c>
      <c r="AJ502" s="2">
        <f>AH502/SUMIFS($AH$2:$AH$799, $B$2:$B$799, B502)</f>
        <v>2.5933706886608608E-3</v>
      </c>
      <c r="AK502">
        <f>IF(AJ502=_xlfn.MAXIFS($AJ$2:$AJ$799, $B$2:$B$799, B502, $AA$2:$AA$799, AA502), 1, 0)</f>
        <v>0</v>
      </c>
      <c r="AL502" s="2">
        <f>AJ502-AI502</f>
        <v>-0.21263811824806153</v>
      </c>
      <c r="AM502">
        <f>IF(AK502=AE502, 1, 0)</f>
        <v>0</v>
      </c>
    </row>
    <row r="503" spans="1:39" hidden="1" x14ac:dyDescent="0.45">
      <c r="A503" t="s">
        <v>377</v>
      </c>
      <c r="B503">
        <v>2009</v>
      </c>
      <c r="C503" t="s">
        <v>50</v>
      </c>
      <c r="D503" t="str">
        <f>VLOOKUP(C503, ids!$A$2:$B$37,2,FALSE)</f>
        <v>Chicago Bears</v>
      </c>
      <c r="E503">
        <f>VLOOKUP('full data'!$A503, Sheet11!$A$2:$AF$799, MATCH('full data'!E$1, Sheet11!$A$1:$AF$1, 0), FALSE)</f>
        <v>16</v>
      </c>
      <c r="F503">
        <f>VLOOKUP('full data'!$A503, Sheet11!$A$2:$AF$799, MATCH('full data'!F$1, Sheet11!$A$1:$AF$1, 0), FALSE)</f>
        <v>-3.5011146991102211</v>
      </c>
      <c r="G503">
        <f>VLOOKUP('full data'!$A503, Sheet11!$A$2:$AF$799, MATCH('full data'!G$1, Sheet11!$A$1:$AF$1, 0), FALSE)</f>
        <v>-2.3533802683407541</v>
      </c>
      <c r="H503">
        <f>VLOOKUP('full data'!$A503, Sheet11!$A$2:$AF$799, MATCH('full data'!H$1, Sheet11!$A$1:$AF$1, 0), FALSE)</f>
        <v>-0.85259399267119951</v>
      </c>
      <c r="I503">
        <f>VLOOKUP('full data'!$A503, Sheet11!$A$2:$AF$799, MATCH('full data'!I$1, Sheet11!$A$1:$AF$1, 0), FALSE)</f>
        <v>52.25</v>
      </c>
      <c r="J503">
        <f>VLOOKUP('full data'!$A503, Sheet11!$A$2:$AF$799, MATCH('full data'!J$1, Sheet11!$A$1:$AF$1, 0), FALSE)</f>
        <v>0.8571428571428571</v>
      </c>
      <c r="K503">
        <f>VLOOKUP('full data'!$A503, Sheet11!$A$2:$AF$799, MATCH('full data'!K$1, Sheet11!$A$1:$AF$1, 0), FALSE)</f>
        <v>-12.6875</v>
      </c>
      <c r="L503">
        <f>VLOOKUP('full data'!$A503, Sheet11!$A$2:$AF$799, MATCH('full data'!L$1, Sheet11!$A$1:$AF$1, 0), FALSE)</f>
        <v>1.6875</v>
      </c>
      <c r="M503">
        <f>VLOOKUP('full data'!$A503, Sheet11!$A$2:$AF$799, MATCH('full data'!M$1, Sheet11!$A$1:$AF$1, 0), FALSE)</f>
        <v>0.9375</v>
      </c>
      <c r="N503">
        <f>VLOOKUP('full data'!$A503, Sheet11!$A$2:$AF$799, MATCH('full data'!N$1, Sheet11!$A$1:$AF$1, 0), FALSE)</f>
        <v>0.8125</v>
      </c>
      <c r="O503">
        <f>VLOOKUP('full data'!$A503, Sheet11!$A$2:$AF$799, MATCH('full data'!O$1, Sheet11!$A$1:$AF$1, 0), FALSE)</f>
        <v>15.8125</v>
      </c>
      <c r="P503">
        <f>VLOOKUP('full data'!$A503, Sheet11!$A$2:$AF$799, MATCH('full data'!P$1, Sheet11!$A$1:$AF$1, 0), FALSE)</f>
        <v>1.9375</v>
      </c>
      <c r="Q503">
        <f>VLOOKUP('full data'!$A503, Sheet11!$A$2:$AF$799, MATCH('full data'!Q$1, Sheet11!$A$1:$AF$1, 0), FALSE)</f>
        <v>1.75</v>
      </c>
      <c r="R503">
        <f>VLOOKUP('full data'!$A503, Sheet11!$A$2:$AF$799, MATCH('full data'!R$1, Sheet11!$A$1:$AF$1, 0), FALSE)</f>
        <v>7</v>
      </c>
      <c r="S503">
        <f>VLOOKUP('full data'!$A503, Sheet11!$A$2:$AF$799, MATCH('full data'!S$1, Sheet11!$A$1:$AF$1, 0), FALSE)</f>
        <v>9</v>
      </c>
      <c r="T503">
        <f>VLOOKUP('full data'!$A503, Sheet11!$A$2:$AF$799, MATCH('full data'!T$1, Sheet11!$A$1:$AF$1, 0), FALSE)</f>
        <v>0</v>
      </c>
      <c r="U503">
        <f>VLOOKUP('full data'!$A503, Sheet11!$A$2:$AF$799, MATCH('full data'!U$1, Sheet11!$A$1:$AF$1, 0), FALSE)</f>
        <v>0.4375</v>
      </c>
      <c r="V503">
        <f>VLOOKUP('full data'!$A503, Sheet11!$A$2:$AF$799, MATCH('full data'!V$1, Sheet11!$A$1:$AF$1, 0), FALSE)</f>
        <v>0.32142857142857151</v>
      </c>
      <c r="W503">
        <f>VLOOKUP('full data'!$A503, Sheet11!$A$2:$AF$799, MATCH('full data'!W$1, Sheet11!$A$1:$AF$1, 0), FALSE)</f>
        <v>0.49609375</v>
      </c>
      <c r="X503" t="str">
        <f>VLOOKUP('full data'!$A503, Sheet11!$A$2:$AF$799, MATCH('full data'!X$1, Sheet11!$A$1:$AF$1, 0), FALSE)</f>
        <v>0</v>
      </c>
      <c r="Y503">
        <f>VLOOKUP('full data'!$A503, Sheet11!$A$2:$AF$799, MATCH('full data'!Y$1, Sheet11!$A$1:$AF$1, 0), FALSE)</f>
        <v>3</v>
      </c>
      <c r="Z503" t="str">
        <f>VLOOKUP('full data'!$A503, Sheet11!$A$2:$AF$799, MATCH('full data'!Z$1, Sheet11!$A$1:$AF$1, 0), FALSE)</f>
        <v>NFC North</v>
      </c>
      <c r="AA503" t="s">
        <v>892</v>
      </c>
      <c r="AB503">
        <f>VLOOKUP('full data'!$A503, Sheet11!$A$2:$AF$799, MATCH('full data'!AB$1, Sheet11!$A$1:$AF$1, 0), FALSE)</f>
        <v>0.20338983050847459</v>
      </c>
      <c r="AC503">
        <f>VLOOKUP('full data'!$A503, Sheet11!$A$2:$AF$799, MATCH('full data'!AC$1, Sheet11!$A$1:$AF$1, 0), FALSE)</f>
        <v>0.16393442622950821</v>
      </c>
      <c r="AD503" t="str">
        <f>VLOOKUP('full data'!$A503, Sheet11!$A$2:$AF$799, MATCH('full data'!AD$1, Sheet11!$A$1:$AF$1, 0), FALSE)</f>
        <v>0</v>
      </c>
      <c r="AE503" t="str">
        <f>VLOOKUP('full data'!$A503, Sheet11!$A$2:$AF$799, MATCH('full data'!AE$1, Sheet11!$A$1:$AF$1, 0), FALSE)</f>
        <v>0</v>
      </c>
      <c r="AF503">
        <f>VLOOKUP('full data'!$A503, Sheet11!$A$2:$AF$799, MATCH('full data'!AF$1, Sheet11!$A$1:$AF$1, 0), FALSE)</f>
        <v>0.25</v>
      </c>
      <c r="AG503">
        <f>VLOOKUP('full data'!$A503, Sheet11!$A$2:$AF$799, MATCH('full data'!AG$1, Sheet11!$A$1:$AF$1, 0), FALSE)</f>
        <v>0.5</v>
      </c>
      <c r="AH503" s="3">
        <f>VLOOKUP('full data'!$A503, Sheet11!$A$2:$AF$799, MATCH('full data'!AH$1, Sheet11!$A$1:$AF$1, 0), FALSE)</f>
        <v>3.041568557502474E-3</v>
      </c>
      <c r="AI503" s="2">
        <f t="shared" si="7"/>
        <v>0.21523148893672239</v>
      </c>
      <c r="AJ503" s="2">
        <f>AH503/SUMIFS($AH$2:$AH$799, $B$2:$B$799, B503)</f>
        <v>2.0433437867882292E-3</v>
      </c>
      <c r="AK503">
        <f>IF(AJ503=_xlfn.MAXIFS($AJ$2:$AJ$799, $B$2:$B$799, B503, $AA$2:$AA$799, AA503), 1, 0)</f>
        <v>0</v>
      </c>
      <c r="AL503" s="2">
        <f>AJ503-AI503</f>
        <v>-0.21318814514993417</v>
      </c>
      <c r="AM503">
        <f>IF(AK503=AE503, 1, 0)</f>
        <v>0</v>
      </c>
    </row>
    <row r="504" spans="1:39" hidden="1" x14ac:dyDescent="0.45">
      <c r="A504" t="s">
        <v>395</v>
      </c>
      <c r="B504">
        <v>2009</v>
      </c>
      <c r="C504" t="s">
        <v>86</v>
      </c>
      <c r="D504" t="str">
        <f>VLOOKUP(C504, ids!$A$2:$B$37,2,FALSE)</f>
        <v>New York Giants</v>
      </c>
      <c r="E504">
        <f>VLOOKUP('full data'!$A504, Sheet11!$A$2:$AF$799, MATCH('full data'!E$1, Sheet11!$A$1:$AF$1, 0), FALSE)</f>
        <v>16</v>
      </c>
      <c r="F504">
        <f>VLOOKUP('full data'!$A504, Sheet11!$A$2:$AF$799, MATCH('full data'!F$1, Sheet11!$A$1:$AF$1, 0), FALSE)</f>
        <v>5.5633777822604182</v>
      </c>
      <c r="G504">
        <f>VLOOKUP('full data'!$A504, Sheet11!$A$2:$AF$799, MATCH('full data'!G$1, Sheet11!$A$1:$AF$1, 0), FALSE)</f>
        <v>-2.306703768274613</v>
      </c>
      <c r="H504">
        <f>VLOOKUP('full data'!$A504, Sheet11!$A$2:$AF$799, MATCH('full data'!H$1, Sheet11!$A$1:$AF$1, 0), FALSE)</f>
        <v>9.4661507232080346</v>
      </c>
      <c r="I504">
        <f>VLOOKUP('full data'!$A504, Sheet11!$A$2:$AF$799, MATCH('full data'!I$1, Sheet11!$A$1:$AF$1, 0), FALSE)</f>
        <v>50.125</v>
      </c>
      <c r="J504">
        <f>VLOOKUP('full data'!$A504, Sheet11!$A$2:$AF$799, MATCH('full data'!J$1, Sheet11!$A$1:$AF$1, 0), FALSE)</f>
        <v>0.84375</v>
      </c>
      <c r="K504">
        <f>VLOOKUP('full data'!$A504, Sheet11!$A$2:$AF$799, MATCH('full data'!K$1, Sheet11!$A$1:$AF$1, 0), FALSE)</f>
        <v>-14.1875</v>
      </c>
      <c r="L504">
        <f>VLOOKUP('full data'!$A504, Sheet11!$A$2:$AF$799, MATCH('full data'!L$1, Sheet11!$A$1:$AF$1, 0), FALSE)</f>
        <v>0.875</v>
      </c>
      <c r="M504">
        <f>VLOOKUP('full data'!$A504, Sheet11!$A$2:$AF$799, MATCH('full data'!M$1, Sheet11!$A$1:$AF$1, 0), FALSE)</f>
        <v>0.6875</v>
      </c>
      <c r="N504">
        <f>VLOOKUP('full data'!$A504, Sheet11!$A$2:$AF$799, MATCH('full data'!N$1, Sheet11!$A$1:$AF$1, 0), FALSE)</f>
        <v>0.8125</v>
      </c>
      <c r="O504">
        <f>VLOOKUP('full data'!$A504, Sheet11!$A$2:$AF$799, MATCH('full data'!O$1, Sheet11!$A$1:$AF$1, 0), FALSE)</f>
        <v>15.375</v>
      </c>
      <c r="P504">
        <f>VLOOKUP('full data'!$A504, Sheet11!$A$2:$AF$799, MATCH('full data'!P$1, Sheet11!$A$1:$AF$1, 0), FALSE)</f>
        <v>1.6875</v>
      </c>
      <c r="Q504">
        <f>VLOOKUP('full data'!$A504, Sheet11!$A$2:$AF$799, MATCH('full data'!Q$1, Sheet11!$A$1:$AF$1, 0), FALSE)</f>
        <v>1.5</v>
      </c>
      <c r="R504">
        <f>VLOOKUP('full data'!$A504, Sheet11!$A$2:$AF$799, MATCH('full data'!R$1, Sheet11!$A$1:$AF$1, 0), FALSE)</f>
        <v>8</v>
      </c>
      <c r="S504">
        <f>VLOOKUP('full data'!$A504, Sheet11!$A$2:$AF$799, MATCH('full data'!S$1, Sheet11!$A$1:$AF$1, 0), FALSE)</f>
        <v>8</v>
      </c>
      <c r="T504">
        <f>VLOOKUP('full data'!$A504, Sheet11!$A$2:$AF$799, MATCH('full data'!T$1, Sheet11!$A$1:$AF$1, 0), FALSE)</f>
        <v>0</v>
      </c>
      <c r="U504">
        <f>VLOOKUP('full data'!$A504, Sheet11!$A$2:$AF$799, MATCH('full data'!U$1, Sheet11!$A$1:$AF$1, 0), FALSE)</f>
        <v>0.5</v>
      </c>
      <c r="V504">
        <f>VLOOKUP('full data'!$A504, Sheet11!$A$2:$AF$799, MATCH('full data'!V$1, Sheet11!$A$1:$AF$1, 0), FALSE)</f>
        <v>0.3984375</v>
      </c>
      <c r="W504">
        <f>VLOOKUP('full data'!$A504, Sheet11!$A$2:$AF$799, MATCH('full data'!W$1, Sheet11!$A$1:$AF$1, 0), FALSE)</f>
        <v>0.53515625</v>
      </c>
      <c r="X504" t="str">
        <f>VLOOKUP('full data'!$A504, Sheet11!$A$2:$AF$799, MATCH('full data'!X$1, Sheet11!$A$1:$AF$1, 0), FALSE)</f>
        <v>0</v>
      </c>
      <c r="Y504">
        <f>VLOOKUP('full data'!$A504, Sheet11!$A$2:$AF$799, MATCH('full data'!Y$1, Sheet11!$A$1:$AF$1, 0), FALSE)</f>
        <v>3</v>
      </c>
      <c r="Z504" t="str">
        <f>VLOOKUP('full data'!$A504, Sheet11!$A$2:$AF$799, MATCH('full data'!Z$1, Sheet11!$A$1:$AF$1, 0), FALSE)</f>
        <v>NFC East</v>
      </c>
      <c r="AA504" t="s">
        <v>892</v>
      </c>
      <c r="AB504">
        <f>VLOOKUP('full data'!$A504, Sheet11!$A$2:$AF$799, MATCH('full data'!AB$1, Sheet11!$A$1:$AF$1, 0), FALSE)</f>
        <v>0.05</v>
      </c>
      <c r="AC504">
        <f>VLOOKUP('full data'!$A504, Sheet11!$A$2:$AF$799, MATCH('full data'!AC$1, Sheet11!$A$1:$AF$1, 0), FALSE)</f>
        <v>0.1875</v>
      </c>
      <c r="AD504" t="str">
        <f>VLOOKUP('full data'!$A504, Sheet11!$A$2:$AF$799, MATCH('full data'!AD$1, Sheet11!$A$1:$AF$1, 0), FALSE)</f>
        <v>0</v>
      </c>
      <c r="AE504" t="str">
        <f>VLOOKUP('full data'!$A504, Sheet11!$A$2:$AF$799, MATCH('full data'!AE$1, Sheet11!$A$1:$AF$1, 0), FALSE)</f>
        <v>0</v>
      </c>
      <c r="AF504">
        <f>VLOOKUP('full data'!$A504, Sheet11!$A$2:$AF$799, MATCH('full data'!AF$1, Sheet11!$A$1:$AF$1, 0), FALSE)</f>
        <v>0.8125</v>
      </c>
      <c r="AG504">
        <f>VLOOKUP('full data'!$A504, Sheet11!$A$2:$AF$799, MATCH('full data'!AG$1, Sheet11!$A$1:$AF$1, 0), FALSE)</f>
        <v>0.5</v>
      </c>
      <c r="AH504" s="3">
        <f>VLOOKUP('full data'!$A504, Sheet11!$A$2:$AF$799, MATCH('full data'!AH$1, Sheet11!$A$1:$AF$1, 0), FALSE)</f>
        <v>2.5942594823783671E-3</v>
      </c>
      <c r="AI504" s="2">
        <f t="shared" si="7"/>
        <v>0.21523148893672239</v>
      </c>
      <c r="AJ504" s="2">
        <f>AH504/SUMIFS($AH$2:$AH$799, $B$2:$B$799, B504)</f>
        <v>1.7428388985540634E-3</v>
      </c>
      <c r="AK504">
        <f>IF(AJ504=_xlfn.MAXIFS($AJ$2:$AJ$799, $B$2:$B$799, B504, $AA$2:$AA$799, AA504), 1, 0)</f>
        <v>0</v>
      </c>
      <c r="AL504" s="2">
        <f>AJ504-AI504</f>
        <v>-0.21348865003816833</v>
      </c>
      <c r="AM504">
        <f>IF(AK504=AE504, 1, 0)</f>
        <v>0</v>
      </c>
    </row>
    <row r="505" spans="1:39" hidden="1" x14ac:dyDescent="0.45">
      <c r="A505" t="s">
        <v>375</v>
      </c>
      <c r="B505">
        <v>2009</v>
      </c>
      <c r="C505" t="s">
        <v>45</v>
      </c>
      <c r="D505" t="str">
        <f>VLOOKUP(C505, ids!$A$2:$B$37,2,FALSE)</f>
        <v>Buffalo Bills</v>
      </c>
      <c r="E505">
        <f>VLOOKUP('full data'!$A505, Sheet11!$A$2:$AF$799, MATCH('full data'!E$1, Sheet11!$A$1:$AF$1, 0), FALSE)</f>
        <v>16</v>
      </c>
      <c r="F505">
        <f>VLOOKUP('full data'!$A505, Sheet11!$A$2:$AF$799, MATCH('full data'!F$1, Sheet11!$A$1:$AF$1, 0), FALSE)</f>
        <v>-4.9155836900924266</v>
      </c>
      <c r="G505">
        <f>VLOOKUP('full data'!$A505, Sheet11!$A$2:$AF$799, MATCH('full data'!G$1, Sheet11!$A$1:$AF$1, 0), FALSE)</f>
        <v>-2.3146218100681639</v>
      </c>
      <c r="H505">
        <f>VLOOKUP('full data'!$A505, Sheet11!$A$2:$AF$799, MATCH('full data'!H$1, Sheet11!$A$1:$AF$1, 0), FALSE)</f>
        <v>-0.96540095754124267</v>
      </c>
      <c r="I505">
        <f>VLOOKUP('full data'!$A505, Sheet11!$A$2:$AF$799, MATCH('full data'!I$1, Sheet11!$A$1:$AF$1, 0), FALSE)</f>
        <v>53.4375</v>
      </c>
      <c r="J505">
        <f>VLOOKUP('full data'!$A505, Sheet11!$A$2:$AF$799, MATCH('full data'!J$1, Sheet11!$A$1:$AF$1, 0), FALSE)</f>
        <v>0.84848484848484851</v>
      </c>
      <c r="K505">
        <f>VLOOKUP('full data'!$A505, Sheet11!$A$2:$AF$799, MATCH('full data'!K$1, Sheet11!$A$1:$AF$1, 0), FALSE)</f>
        <v>-17.125</v>
      </c>
      <c r="L505">
        <f>VLOOKUP('full data'!$A505, Sheet11!$A$2:$AF$799, MATCH('full data'!L$1, Sheet11!$A$1:$AF$1, 0), FALSE)</f>
        <v>1.1875</v>
      </c>
      <c r="M505">
        <f>VLOOKUP('full data'!$A505, Sheet11!$A$2:$AF$799, MATCH('full data'!M$1, Sheet11!$A$1:$AF$1, 0), FALSE)</f>
        <v>0.3125</v>
      </c>
      <c r="N505">
        <f>VLOOKUP('full data'!$A505, Sheet11!$A$2:$AF$799, MATCH('full data'!N$1, Sheet11!$A$1:$AF$1, 0), FALSE)</f>
        <v>1.75</v>
      </c>
      <c r="O505">
        <f>VLOOKUP('full data'!$A505, Sheet11!$A$2:$AF$799, MATCH('full data'!O$1, Sheet11!$A$1:$AF$1, 0), FALSE)</f>
        <v>12.5</v>
      </c>
      <c r="P505">
        <f>VLOOKUP('full data'!$A505, Sheet11!$A$2:$AF$799, MATCH('full data'!P$1, Sheet11!$A$1:$AF$1, 0), FALSE)</f>
        <v>1.5</v>
      </c>
      <c r="Q505">
        <f>VLOOKUP('full data'!$A505, Sheet11!$A$2:$AF$799, MATCH('full data'!Q$1, Sheet11!$A$1:$AF$1, 0), FALSE)</f>
        <v>2.0625</v>
      </c>
      <c r="R505">
        <f>VLOOKUP('full data'!$A505, Sheet11!$A$2:$AF$799, MATCH('full data'!R$1, Sheet11!$A$1:$AF$1, 0), FALSE)</f>
        <v>6</v>
      </c>
      <c r="S505">
        <f>VLOOKUP('full data'!$A505, Sheet11!$A$2:$AF$799, MATCH('full data'!S$1, Sheet11!$A$1:$AF$1, 0), FALSE)</f>
        <v>10</v>
      </c>
      <c r="T505">
        <f>VLOOKUP('full data'!$A505, Sheet11!$A$2:$AF$799, MATCH('full data'!T$1, Sheet11!$A$1:$AF$1, 0), FALSE)</f>
        <v>0</v>
      </c>
      <c r="U505">
        <f>VLOOKUP('full data'!$A505, Sheet11!$A$2:$AF$799, MATCH('full data'!U$1, Sheet11!$A$1:$AF$1, 0), FALSE)</f>
        <v>0.375</v>
      </c>
      <c r="V505">
        <f>VLOOKUP('full data'!$A505, Sheet11!$A$2:$AF$799, MATCH('full data'!V$1, Sheet11!$A$1:$AF$1, 0), FALSE)</f>
        <v>0.46875</v>
      </c>
      <c r="W505">
        <f>VLOOKUP('full data'!$A505, Sheet11!$A$2:$AF$799, MATCH('full data'!W$1, Sheet11!$A$1:$AF$1, 0), FALSE)</f>
        <v>0.515625</v>
      </c>
      <c r="X505" t="str">
        <f>VLOOKUP('full data'!$A505, Sheet11!$A$2:$AF$799, MATCH('full data'!X$1, Sheet11!$A$1:$AF$1, 0), FALSE)</f>
        <v>0</v>
      </c>
      <c r="Y505">
        <f>VLOOKUP('full data'!$A505, Sheet11!$A$2:$AF$799, MATCH('full data'!Y$1, Sheet11!$A$1:$AF$1, 0), FALSE)</f>
        <v>4</v>
      </c>
      <c r="Z505" t="str">
        <f>VLOOKUP('full data'!$A505, Sheet11!$A$2:$AF$799, MATCH('full data'!Z$1, Sheet11!$A$1:$AF$1, 0), FALSE)</f>
        <v>AFC East</v>
      </c>
      <c r="AA505" t="s">
        <v>891</v>
      </c>
      <c r="AB505">
        <f>VLOOKUP('full data'!$A505, Sheet11!$A$2:$AF$799, MATCH('full data'!AB$1, Sheet11!$A$1:$AF$1, 0), FALSE)</f>
        <v>0.1851851851851852</v>
      </c>
      <c r="AC505">
        <f>VLOOKUP('full data'!$A505, Sheet11!$A$2:$AF$799, MATCH('full data'!AC$1, Sheet11!$A$1:$AF$1, 0), FALSE)</f>
        <v>0.13636363636363641</v>
      </c>
      <c r="AD505" t="str">
        <f>VLOOKUP('full data'!$A505, Sheet11!$A$2:$AF$799, MATCH('full data'!AD$1, Sheet11!$A$1:$AF$1, 0), FALSE)</f>
        <v>0</v>
      </c>
      <c r="AE505" t="str">
        <f>VLOOKUP('full data'!$A505, Sheet11!$A$2:$AF$799, MATCH('full data'!AE$1, Sheet11!$A$1:$AF$1, 0), FALSE)</f>
        <v>0</v>
      </c>
      <c r="AF505">
        <f>VLOOKUP('full data'!$A505, Sheet11!$A$2:$AF$799, MATCH('full data'!AF$1, Sheet11!$A$1:$AF$1, 0), FALSE)</f>
        <v>0.3125</v>
      </c>
      <c r="AG505">
        <f>VLOOKUP('full data'!$A505, Sheet11!$A$2:$AF$799, MATCH('full data'!AG$1, Sheet11!$A$1:$AF$1, 0), FALSE)</f>
        <v>0.5</v>
      </c>
      <c r="AH505" s="3">
        <f>VLOOKUP('full data'!$A505, Sheet11!$A$2:$AF$799, MATCH('full data'!AH$1, Sheet11!$A$1:$AF$1, 0), FALSE)</f>
        <v>1.253976392321736E-3</v>
      </c>
      <c r="AI505" s="2">
        <f t="shared" si="7"/>
        <v>0.31187267615106801</v>
      </c>
      <c r="AJ505" s="2">
        <f>AH505/SUMIFS($AH$2:$AH$799, $B$2:$B$799, B505)</f>
        <v>8.4242877370277849E-4</v>
      </c>
      <c r="AK505">
        <f>IF(AJ505=_xlfn.MAXIFS($AJ$2:$AJ$799, $B$2:$B$799, B505, $AA$2:$AA$799, AA505), 1, 0)</f>
        <v>0</v>
      </c>
      <c r="AL505" s="2">
        <f>AJ505-AI505</f>
        <v>-0.31103024737736523</v>
      </c>
      <c r="AM505">
        <f>IF(AK505=AE505, 1, 0)</f>
        <v>0</v>
      </c>
    </row>
    <row r="506" spans="1:39" hidden="1" x14ac:dyDescent="0.45">
      <c r="A506" t="s">
        <v>390</v>
      </c>
      <c r="B506">
        <v>2009</v>
      </c>
      <c r="C506" t="s">
        <v>230</v>
      </c>
      <c r="D506" t="str">
        <f>VLOOKUP(C506, ids!$A$2:$B$37,2,FALSE)</f>
        <v>Las Vegas Raiders</v>
      </c>
      <c r="E506">
        <f>VLOOKUP('full data'!$A506, Sheet11!$A$2:$AF$799, MATCH('full data'!E$1, Sheet11!$A$1:$AF$1, 0), FALSE)</f>
        <v>16</v>
      </c>
      <c r="F506">
        <f>VLOOKUP('full data'!$A506, Sheet11!$A$2:$AF$799, MATCH('full data'!F$1, Sheet11!$A$1:$AF$1, 0), FALSE)</f>
        <v>-8.9446223265758427</v>
      </c>
      <c r="G506">
        <f>VLOOKUP('full data'!$A506, Sheet11!$A$2:$AF$799, MATCH('full data'!G$1, Sheet11!$A$1:$AF$1, 0), FALSE)</f>
        <v>-2.8193740856407872</v>
      </c>
      <c r="H506">
        <f>VLOOKUP('full data'!$A506, Sheet11!$A$2:$AF$799, MATCH('full data'!H$1, Sheet11!$A$1:$AF$1, 0), FALSE)</f>
        <v>-3.497601981888129</v>
      </c>
      <c r="I506">
        <f>VLOOKUP('full data'!$A506, Sheet11!$A$2:$AF$799, MATCH('full data'!I$1, Sheet11!$A$1:$AF$1, 0), FALSE)</f>
        <v>57.5</v>
      </c>
      <c r="J506">
        <f>VLOOKUP('full data'!$A506, Sheet11!$A$2:$AF$799, MATCH('full data'!J$1, Sheet11!$A$1:$AF$1, 0), FALSE)</f>
        <v>0.89655172413793105</v>
      </c>
      <c r="K506">
        <f>VLOOKUP('full data'!$A506, Sheet11!$A$2:$AF$799, MATCH('full data'!K$1, Sheet11!$A$1:$AF$1, 0), FALSE)</f>
        <v>-19.875</v>
      </c>
      <c r="L506">
        <f>VLOOKUP('full data'!$A506, Sheet11!$A$2:$AF$799, MATCH('full data'!L$1, Sheet11!$A$1:$AF$1, 0), FALSE)</f>
        <v>1.125</v>
      </c>
      <c r="M506">
        <f>VLOOKUP('full data'!$A506, Sheet11!$A$2:$AF$799, MATCH('full data'!M$1, Sheet11!$A$1:$AF$1, 0), FALSE)</f>
        <v>0.75</v>
      </c>
      <c r="N506">
        <f>VLOOKUP('full data'!$A506, Sheet11!$A$2:$AF$799, MATCH('full data'!N$1, Sheet11!$A$1:$AF$1, 0), FALSE)</f>
        <v>0.5</v>
      </c>
      <c r="O506">
        <f>VLOOKUP('full data'!$A506, Sheet11!$A$2:$AF$799, MATCH('full data'!O$1, Sheet11!$A$1:$AF$1, 0), FALSE)</f>
        <v>14.25</v>
      </c>
      <c r="P506">
        <f>VLOOKUP('full data'!$A506, Sheet11!$A$2:$AF$799, MATCH('full data'!P$1, Sheet11!$A$1:$AF$1, 0), FALSE)</f>
        <v>1.9375</v>
      </c>
      <c r="Q506">
        <f>VLOOKUP('full data'!$A506, Sheet11!$A$2:$AF$799, MATCH('full data'!Q$1, Sheet11!$A$1:$AF$1, 0), FALSE)</f>
        <v>1.25</v>
      </c>
      <c r="R506">
        <f>VLOOKUP('full data'!$A506, Sheet11!$A$2:$AF$799, MATCH('full data'!R$1, Sheet11!$A$1:$AF$1, 0), FALSE)</f>
        <v>5</v>
      </c>
      <c r="S506">
        <f>VLOOKUP('full data'!$A506, Sheet11!$A$2:$AF$799, MATCH('full data'!S$1, Sheet11!$A$1:$AF$1, 0), FALSE)</f>
        <v>11</v>
      </c>
      <c r="T506">
        <f>VLOOKUP('full data'!$A506, Sheet11!$A$2:$AF$799, MATCH('full data'!T$1, Sheet11!$A$1:$AF$1, 0), FALSE)</f>
        <v>0</v>
      </c>
      <c r="U506">
        <f>VLOOKUP('full data'!$A506, Sheet11!$A$2:$AF$799, MATCH('full data'!U$1, Sheet11!$A$1:$AF$1, 0), FALSE)</f>
        <v>0.3125</v>
      </c>
      <c r="V506">
        <f>VLOOKUP('full data'!$A506, Sheet11!$A$2:$AF$799, MATCH('full data'!V$1, Sheet11!$A$1:$AF$1, 0), FALSE)</f>
        <v>0.52500000000000002</v>
      </c>
      <c r="W506">
        <f>VLOOKUP('full data'!$A506, Sheet11!$A$2:$AF$799, MATCH('full data'!W$1, Sheet11!$A$1:$AF$1, 0), FALSE)</f>
        <v>0.52734380000000003</v>
      </c>
      <c r="X506" t="str">
        <f>VLOOKUP('full data'!$A506, Sheet11!$A$2:$AF$799, MATCH('full data'!X$1, Sheet11!$A$1:$AF$1, 0), FALSE)</f>
        <v>0</v>
      </c>
      <c r="Y506">
        <f>VLOOKUP('full data'!$A506, Sheet11!$A$2:$AF$799, MATCH('full data'!Y$1, Sheet11!$A$1:$AF$1, 0), FALSE)</f>
        <v>3</v>
      </c>
      <c r="Z506" t="str">
        <f>VLOOKUP('full data'!$A506, Sheet11!$A$2:$AF$799, MATCH('full data'!Z$1, Sheet11!$A$1:$AF$1, 0), FALSE)</f>
        <v>AFC West</v>
      </c>
      <c r="AA506" t="s">
        <v>891</v>
      </c>
      <c r="AB506">
        <f>VLOOKUP('full data'!$A506, Sheet11!$A$2:$AF$799, MATCH('full data'!AB$1, Sheet11!$A$1:$AF$1, 0), FALSE)</f>
        <v>0.2413793103448276</v>
      </c>
      <c r="AC506">
        <f>VLOOKUP('full data'!$A506, Sheet11!$A$2:$AF$799, MATCH('full data'!AC$1, Sheet11!$A$1:$AF$1, 0), FALSE)</f>
        <v>0.2608695652173913</v>
      </c>
      <c r="AD506" t="str">
        <f>VLOOKUP('full data'!$A506, Sheet11!$A$2:$AF$799, MATCH('full data'!AD$1, Sheet11!$A$1:$AF$1, 0), FALSE)</f>
        <v>0</v>
      </c>
      <c r="AE506" t="str">
        <f>VLOOKUP('full data'!$A506, Sheet11!$A$2:$AF$799, MATCH('full data'!AE$1, Sheet11!$A$1:$AF$1, 0), FALSE)</f>
        <v>0</v>
      </c>
      <c r="AF506">
        <f>VLOOKUP('full data'!$A506, Sheet11!$A$2:$AF$799, MATCH('full data'!AF$1, Sheet11!$A$1:$AF$1, 0), FALSE)</f>
        <v>0.8125</v>
      </c>
      <c r="AG506">
        <f>VLOOKUP('full data'!$A506, Sheet11!$A$2:$AF$799, MATCH('full data'!AG$1, Sheet11!$A$1:$AF$1, 0), FALSE)</f>
        <v>0.5</v>
      </c>
      <c r="AH506" s="3">
        <f>VLOOKUP('full data'!$A506, Sheet11!$A$2:$AF$799, MATCH('full data'!AH$1, Sheet11!$A$1:$AF$1, 0), FALSE)</f>
        <v>1.106788735575138E-3</v>
      </c>
      <c r="AI506" s="2">
        <f t="shared" si="7"/>
        <v>0.31187267615106801</v>
      </c>
      <c r="AJ506" s="2">
        <f>AH506/SUMIFS($AH$2:$AH$799, $B$2:$B$799, B506)</f>
        <v>7.4354723339910072E-4</v>
      </c>
      <c r="AK506">
        <f>IF(AJ506=_xlfn.MAXIFS($AJ$2:$AJ$799, $B$2:$B$799, B506, $AA$2:$AA$799, AA506), 1, 0)</f>
        <v>0</v>
      </c>
      <c r="AL506" s="2">
        <f>AJ506-AI506</f>
        <v>-0.31112912891766892</v>
      </c>
      <c r="AM506">
        <f>IF(AK506=AE506, 1, 0)</f>
        <v>0</v>
      </c>
    </row>
    <row r="507" spans="1:39" hidden="1" x14ac:dyDescent="0.45">
      <c r="A507" t="s">
        <v>399</v>
      </c>
      <c r="B507">
        <v>2009</v>
      </c>
      <c r="C507" t="s">
        <v>98</v>
      </c>
      <c r="D507" t="str">
        <f>VLOOKUP(C507, ids!$A$2:$B$37,2,FALSE)</f>
        <v>Seattle Seahawks</v>
      </c>
      <c r="E507">
        <f>VLOOKUP('full data'!$A507, Sheet11!$A$2:$AF$799, MATCH('full data'!E$1, Sheet11!$A$1:$AF$1, 0), FALSE)</f>
        <v>16</v>
      </c>
      <c r="F507">
        <f>VLOOKUP('full data'!$A507, Sheet11!$A$2:$AF$799, MATCH('full data'!F$1, Sheet11!$A$1:$AF$1, 0), FALSE)</f>
        <v>-3.2009382265601691</v>
      </c>
      <c r="G507">
        <f>VLOOKUP('full data'!$A507, Sheet11!$A$2:$AF$799, MATCH('full data'!G$1, Sheet11!$A$1:$AF$1, 0), FALSE)</f>
        <v>-3.8727921108240269</v>
      </c>
      <c r="H507">
        <f>VLOOKUP('full data'!$A507, Sheet11!$A$2:$AF$799, MATCH('full data'!H$1, Sheet11!$A$1:$AF$1, 0), FALSE)</f>
        <v>1.2245198570995131</v>
      </c>
      <c r="I507">
        <f>VLOOKUP('full data'!$A507, Sheet11!$A$2:$AF$799, MATCH('full data'!I$1, Sheet11!$A$1:$AF$1, 0), FALSE)</f>
        <v>52.5</v>
      </c>
      <c r="J507">
        <f>VLOOKUP('full data'!$A507, Sheet11!$A$2:$AF$799, MATCH('full data'!J$1, Sheet11!$A$1:$AF$1, 0), FALSE)</f>
        <v>0.92307692307692313</v>
      </c>
      <c r="K507">
        <f>VLOOKUP('full data'!$A507, Sheet11!$A$2:$AF$799, MATCH('full data'!K$1, Sheet11!$A$1:$AF$1, 0), FALSE)</f>
        <v>-16.75</v>
      </c>
      <c r="L507">
        <f>VLOOKUP('full data'!$A507, Sheet11!$A$2:$AF$799, MATCH('full data'!L$1, Sheet11!$A$1:$AF$1, 0), FALSE)</f>
        <v>1.1875</v>
      </c>
      <c r="M507">
        <f>VLOOKUP('full data'!$A507, Sheet11!$A$2:$AF$799, MATCH('full data'!M$1, Sheet11!$A$1:$AF$1, 0), FALSE)</f>
        <v>0.625</v>
      </c>
      <c r="N507">
        <f>VLOOKUP('full data'!$A507, Sheet11!$A$2:$AF$799, MATCH('full data'!N$1, Sheet11!$A$1:$AF$1, 0), FALSE)</f>
        <v>0.8125</v>
      </c>
      <c r="O507">
        <f>VLOOKUP('full data'!$A507, Sheet11!$A$2:$AF$799, MATCH('full data'!O$1, Sheet11!$A$1:$AF$1, 0), FALSE)</f>
        <v>11.5625</v>
      </c>
      <c r="P507">
        <f>VLOOKUP('full data'!$A507, Sheet11!$A$2:$AF$799, MATCH('full data'!P$1, Sheet11!$A$1:$AF$1, 0), FALSE)</f>
        <v>1.625</v>
      </c>
      <c r="Q507">
        <f>VLOOKUP('full data'!$A507, Sheet11!$A$2:$AF$799, MATCH('full data'!Q$1, Sheet11!$A$1:$AF$1, 0), FALSE)</f>
        <v>1.4375</v>
      </c>
      <c r="R507">
        <f>VLOOKUP('full data'!$A507, Sheet11!$A$2:$AF$799, MATCH('full data'!R$1, Sheet11!$A$1:$AF$1, 0), FALSE)</f>
        <v>5</v>
      </c>
      <c r="S507">
        <f>VLOOKUP('full data'!$A507, Sheet11!$A$2:$AF$799, MATCH('full data'!S$1, Sheet11!$A$1:$AF$1, 0), FALSE)</f>
        <v>11</v>
      </c>
      <c r="T507">
        <f>VLOOKUP('full data'!$A507, Sheet11!$A$2:$AF$799, MATCH('full data'!T$1, Sheet11!$A$1:$AF$1, 0), FALSE)</f>
        <v>0</v>
      </c>
      <c r="U507">
        <f>VLOOKUP('full data'!$A507, Sheet11!$A$2:$AF$799, MATCH('full data'!U$1, Sheet11!$A$1:$AF$1, 0), FALSE)</f>
        <v>0.3125</v>
      </c>
      <c r="V507">
        <f>VLOOKUP('full data'!$A507, Sheet11!$A$2:$AF$799, MATCH('full data'!V$1, Sheet11!$A$1:$AF$1, 0), FALSE)</f>
        <v>0.23749999999999999</v>
      </c>
      <c r="W507">
        <f>VLOOKUP('full data'!$A507, Sheet11!$A$2:$AF$799, MATCH('full data'!W$1, Sheet11!$A$1:$AF$1, 0), FALSE)</f>
        <v>0.4765625</v>
      </c>
      <c r="X507" t="str">
        <f>VLOOKUP('full data'!$A507, Sheet11!$A$2:$AF$799, MATCH('full data'!X$1, Sheet11!$A$1:$AF$1, 0), FALSE)</f>
        <v>0</v>
      </c>
      <c r="Y507">
        <f>VLOOKUP('full data'!$A507, Sheet11!$A$2:$AF$799, MATCH('full data'!Y$1, Sheet11!$A$1:$AF$1, 0), FALSE)</f>
        <v>3</v>
      </c>
      <c r="Z507" t="str">
        <f>VLOOKUP('full data'!$A507, Sheet11!$A$2:$AF$799, MATCH('full data'!Z$1, Sheet11!$A$1:$AF$1, 0), FALSE)</f>
        <v>NFC West</v>
      </c>
      <c r="AA507" t="s">
        <v>892</v>
      </c>
      <c r="AB507">
        <f>VLOOKUP('full data'!$A507, Sheet11!$A$2:$AF$799, MATCH('full data'!AB$1, Sheet11!$A$1:$AF$1, 0), FALSE)</f>
        <v>0.2</v>
      </c>
      <c r="AC507">
        <f>VLOOKUP('full data'!$A507, Sheet11!$A$2:$AF$799, MATCH('full data'!AC$1, Sheet11!$A$1:$AF$1, 0), FALSE)</f>
        <v>0.22222222222222221</v>
      </c>
      <c r="AD507" t="str">
        <f>VLOOKUP('full data'!$A507, Sheet11!$A$2:$AF$799, MATCH('full data'!AD$1, Sheet11!$A$1:$AF$1, 0), FALSE)</f>
        <v>0</v>
      </c>
      <c r="AE507" t="str">
        <f>VLOOKUP('full data'!$A507, Sheet11!$A$2:$AF$799, MATCH('full data'!AE$1, Sheet11!$A$1:$AF$1, 0), FALSE)</f>
        <v>0</v>
      </c>
      <c r="AF507">
        <f>VLOOKUP('full data'!$A507, Sheet11!$A$2:$AF$799, MATCH('full data'!AF$1, Sheet11!$A$1:$AF$1, 0), FALSE)</f>
        <v>0.4375</v>
      </c>
      <c r="AG507">
        <f>VLOOKUP('full data'!$A507, Sheet11!$A$2:$AF$799, MATCH('full data'!AG$1, Sheet11!$A$1:$AF$1, 0), FALSE)</f>
        <v>0.5</v>
      </c>
      <c r="AH507" s="3">
        <f>VLOOKUP('full data'!$A507, Sheet11!$A$2:$AF$799, MATCH('full data'!AH$1, Sheet11!$A$1:$AF$1, 0), FALSE)</f>
        <v>5.4324590170018038E-4</v>
      </c>
      <c r="AI507" s="2">
        <f t="shared" si="7"/>
        <v>0.21523148893672239</v>
      </c>
      <c r="AJ507" s="2">
        <f>AH507/SUMIFS($AH$2:$AH$799, $B$2:$B$799, B507)</f>
        <v>3.6495581702380541E-4</v>
      </c>
      <c r="AK507">
        <f>IF(AJ507=_xlfn.MAXIFS($AJ$2:$AJ$799, $B$2:$B$799, B507, $AA$2:$AA$799, AA507), 1, 0)</f>
        <v>0</v>
      </c>
      <c r="AL507" s="2">
        <f>AJ507-AI507</f>
        <v>-0.21486653311969858</v>
      </c>
      <c r="AM507">
        <f>IF(AK507=AE507, 1, 0)</f>
        <v>0</v>
      </c>
    </row>
    <row r="508" spans="1:39" hidden="1" x14ac:dyDescent="0.45">
      <c r="A508" t="s">
        <v>403</v>
      </c>
      <c r="B508">
        <v>2009</v>
      </c>
      <c r="C508" t="s">
        <v>108</v>
      </c>
      <c r="D508" t="str">
        <f>VLOOKUP(C508, ids!$A$2:$B$37,2,FALSE)</f>
        <v>Washigngton Redskins</v>
      </c>
      <c r="E508">
        <f>VLOOKUP('full data'!$A508, Sheet11!$A$2:$AF$799, MATCH('full data'!E$1, Sheet11!$A$1:$AF$1, 0), FALSE)</f>
        <v>16</v>
      </c>
      <c r="F508">
        <f>VLOOKUP('full data'!$A508, Sheet11!$A$2:$AF$799, MATCH('full data'!F$1, Sheet11!$A$1:$AF$1, 0), FALSE)</f>
        <v>-0.22696668937258721</v>
      </c>
      <c r="G508">
        <f>VLOOKUP('full data'!$A508, Sheet11!$A$2:$AF$799, MATCH('full data'!G$1, Sheet11!$A$1:$AF$1, 0), FALSE)</f>
        <v>-2.8570899984583011</v>
      </c>
      <c r="H508">
        <f>VLOOKUP('full data'!$A508, Sheet11!$A$2:$AF$799, MATCH('full data'!H$1, Sheet11!$A$1:$AF$1, 0), FALSE)</f>
        <v>5.0023687632255012</v>
      </c>
      <c r="I508">
        <f>VLOOKUP('full data'!$A508, Sheet11!$A$2:$AF$799, MATCH('full data'!I$1, Sheet11!$A$1:$AF$1, 0), FALSE)</f>
        <v>42.4375</v>
      </c>
      <c r="J508">
        <f>VLOOKUP('full data'!$A508, Sheet11!$A$2:$AF$799, MATCH('full data'!J$1, Sheet11!$A$1:$AF$1, 0), FALSE)</f>
        <v>0.88</v>
      </c>
      <c r="K508">
        <f>VLOOKUP('full data'!$A508, Sheet11!$A$2:$AF$799, MATCH('full data'!K$1, Sheet11!$A$1:$AF$1, 0), FALSE)</f>
        <v>-18.5625</v>
      </c>
      <c r="L508">
        <f>VLOOKUP('full data'!$A508, Sheet11!$A$2:$AF$799, MATCH('full data'!L$1, Sheet11!$A$1:$AF$1, 0), FALSE)</f>
        <v>1</v>
      </c>
      <c r="M508">
        <f>VLOOKUP('full data'!$A508, Sheet11!$A$2:$AF$799, MATCH('full data'!M$1, Sheet11!$A$1:$AF$1, 0), FALSE)</f>
        <v>0.375</v>
      </c>
      <c r="N508">
        <f>VLOOKUP('full data'!$A508, Sheet11!$A$2:$AF$799, MATCH('full data'!N$1, Sheet11!$A$1:$AF$1, 0), FALSE)</f>
        <v>0.6875</v>
      </c>
      <c r="O508">
        <f>VLOOKUP('full data'!$A508, Sheet11!$A$2:$AF$799, MATCH('full data'!O$1, Sheet11!$A$1:$AF$1, 0), FALSE)</f>
        <v>15.0625</v>
      </c>
      <c r="P508">
        <f>VLOOKUP('full data'!$A508, Sheet11!$A$2:$AF$799, MATCH('full data'!P$1, Sheet11!$A$1:$AF$1, 0), FALSE)</f>
        <v>1.25</v>
      </c>
      <c r="Q508">
        <f>VLOOKUP('full data'!$A508, Sheet11!$A$2:$AF$799, MATCH('full data'!Q$1, Sheet11!$A$1:$AF$1, 0), FALSE)</f>
        <v>1.0625</v>
      </c>
      <c r="R508">
        <f>VLOOKUP('full data'!$A508, Sheet11!$A$2:$AF$799, MATCH('full data'!R$1, Sheet11!$A$1:$AF$1, 0), FALSE)</f>
        <v>4</v>
      </c>
      <c r="S508">
        <f>VLOOKUP('full data'!$A508, Sheet11!$A$2:$AF$799, MATCH('full data'!S$1, Sheet11!$A$1:$AF$1, 0), FALSE)</f>
        <v>12</v>
      </c>
      <c r="T508">
        <f>VLOOKUP('full data'!$A508, Sheet11!$A$2:$AF$799, MATCH('full data'!T$1, Sheet11!$A$1:$AF$1, 0), FALSE)</f>
        <v>0</v>
      </c>
      <c r="U508">
        <f>VLOOKUP('full data'!$A508, Sheet11!$A$2:$AF$799, MATCH('full data'!U$1, Sheet11!$A$1:$AF$1, 0), FALSE)</f>
        <v>0.25</v>
      </c>
      <c r="V508">
        <f>VLOOKUP('full data'!$A508, Sheet11!$A$2:$AF$799, MATCH('full data'!V$1, Sheet11!$A$1:$AF$1, 0), FALSE)</f>
        <v>0.265625</v>
      </c>
      <c r="W508">
        <f>VLOOKUP('full data'!$A508, Sheet11!$A$2:$AF$799, MATCH('full data'!W$1, Sheet11!$A$1:$AF$1, 0), FALSE)</f>
        <v>0.4921875</v>
      </c>
      <c r="X508" t="str">
        <f>VLOOKUP('full data'!$A508, Sheet11!$A$2:$AF$799, MATCH('full data'!X$1, Sheet11!$A$1:$AF$1, 0), FALSE)</f>
        <v>0</v>
      </c>
      <c r="Y508">
        <f>VLOOKUP('full data'!$A508, Sheet11!$A$2:$AF$799, MATCH('full data'!Y$1, Sheet11!$A$1:$AF$1, 0), FALSE)</f>
        <v>4</v>
      </c>
      <c r="Z508" t="str">
        <f>VLOOKUP('full data'!$A508, Sheet11!$A$2:$AF$799, MATCH('full data'!Z$1, Sheet11!$A$1:$AF$1, 0), FALSE)</f>
        <v>NFC East</v>
      </c>
      <c r="AA508" t="s">
        <v>892</v>
      </c>
      <c r="AB508">
        <f>VLOOKUP('full data'!$A508, Sheet11!$A$2:$AF$799, MATCH('full data'!AB$1, Sheet11!$A$1:$AF$1, 0), FALSE)</f>
        <v>0.26</v>
      </c>
      <c r="AC508">
        <f>VLOOKUP('full data'!$A508, Sheet11!$A$2:$AF$799, MATCH('full data'!AC$1, Sheet11!$A$1:$AF$1, 0), FALSE)</f>
        <v>0.24561403508771931</v>
      </c>
      <c r="AD508" t="str">
        <f>VLOOKUP('full data'!$A508, Sheet11!$A$2:$AF$799, MATCH('full data'!AD$1, Sheet11!$A$1:$AF$1, 0), FALSE)</f>
        <v>0</v>
      </c>
      <c r="AE508" t="str">
        <f>VLOOKUP('full data'!$A508, Sheet11!$A$2:$AF$799, MATCH('full data'!AE$1, Sheet11!$A$1:$AF$1, 0), FALSE)</f>
        <v>0</v>
      </c>
      <c r="AF508">
        <f>VLOOKUP('full data'!$A508, Sheet11!$A$2:$AF$799, MATCH('full data'!AF$1, Sheet11!$A$1:$AF$1, 0), FALSE)</f>
        <v>0.25</v>
      </c>
      <c r="AG508">
        <f>VLOOKUP('full data'!$A508, Sheet11!$A$2:$AF$799, MATCH('full data'!AG$1, Sheet11!$A$1:$AF$1, 0), FALSE)</f>
        <v>0.5</v>
      </c>
      <c r="AH508" s="3">
        <f>VLOOKUP('full data'!$A508, Sheet11!$A$2:$AF$799, MATCH('full data'!AH$1, Sheet11!$A$1:$AF$1, 0), FALSE)</f>
        <v>5.2071696087128375E-4</v>
      </c>
      <c r="AI508" s="2">
        <f t="shared" si="7"/>
        <v>0.21523148893672239</v>
      </c>
      <c r="AJ508" s="2">
        <f>AH508/SUMIFS($AH$2:$AH$799, $B$2:$B$799, B508)</f>
        <v>3.4982074102754188E-4</v>
      </c>
      <c r="AK508">
        <f>IF(AJ508=_xlfn.MAXIFS($AJ$2:$AJ$799, $B$2:$B$799, B508, $AA$2:$AA$799, AA508), 1, 0)</f>
        <v>0</v>
      </c>
      <c r="AL508" s="2">
        <f>AJ508-AI508</f>
        <v>-0.21488166819569485</v>
      </c>
      <c r="AM508">
        <f>IF(AK508=AE508, 1, 0)</f>
        <v>0</v>
      </c>
    </row>
    <row r="509" spans="1:39" hidden="1" x14ac:dyDescent="0.45">
      <c r="A509" t="s">
        <v>379</v>
      </c>
      <c r="B509">
        <v>2009</v>
      </c>
      <c r="C509" t="s">
        <v>55</v>
      </c>
      <c r="D509" t="str">
        <f>VLOOKUP(C509, ids!$A$2:$B$37,2,FALSE)</f>
        <v>Cleveland Browns</v>
      </c>
      <c r="E509">
        <f>VLOOKUP('full data'!$A509, Sheet11!$A$2:$AF$799, MATCH('full data'!E$1, Sheet11!$A$1:$AF$1, 0), FALSE)</f>
        <v>16</v>
      </c>
      <c r="F509">
        <f>VLOOKUP('full data'!$A509, Sheet11!$A$2:$AF$799, MATCH('full data'!F$1, Sheet11!$A$1:$AF$1, 0), FALSE)</f>
        <v>-7.7735220540610079</v>
      </c>
      <c r="G509">
        <f>VLOOKUP('full data'!$A509, Sheet11!$A$2:$AF$799, MATCH('full data'!G$1, Sheet11!$A$1:$AF$1, 0), FALSE)</f>
        <v>-2.35777281139698</v>
      </c>
      <c r="H509">
        <f>VLOOKUP('full data'!$A509, Sheet11!$A$2:$AF$799, MATCH('full data'!H$1, Sheet11!$A$1:$AF$1, 0), FALSE)</f>
        <v>-4.8050956669005744</v>
      </c>
      <c r="I509">
        <f>VLOOKUP('full data'!$A509, Sheet11!$A$2:$AF$799, MATCH('full data'!I$1, Sheet11!$A$1:$AF$1, 0), FALSE)</f>
        <v>42.375</v>
      </c>
      <c r="J509">
        <f>VLOOKUP('full data'!$A509, Sheet11!$A$2:$AF$799, MATCH('full data'!J$1, Sheet11!$A$1:$AF$1, 0), FALSE)</f>
        <v>0.92</v>
      </c>
      <c r="K509">
        <f>VLOOKUP('full data'!$A509, Sheet11!$A$2:$AF$799, MATCH('full data'!K$1, Sheet11!$A$1:$AF$1, 0), FALSE)</f>
        <v>-11.1875</v>
      </c>
      <c r="L509">
        <f>VLOOKUP('full data'!$A509, Sheet11!$A$2:$AF$799, MATCH('full data'!L$1, Sheet11!$A$1:$AF$1, 0), FALSE)</f>
        <v>1.125</v>
      </c>
      <c r="M509">
        <f>VLOOKUP('full data'!$A509, Sheet11!$A$2:$AF$799, MATCH('full data'!M$1, Sheet11!$A$1:$AF$1, 0), FALSE)</f>
        <v>0.5625</v>
      </c>
      <c r="N509">
        <f>VLOOKUP('full data'!$A509, Sheet11!$A$2:$AF$799, MATCH('full data'!N$1, Sheet11!$A$1:$AF$1, 0), FALSE)</f>
        <v>0.625</v>
      </c>
      <c r="O509">
        <f>VLOOKUP('full data'!$A509, Sheet11!$A$2:$AF$799, MATCH('full data'!O$1, Sheet11!$A$1:$AF$1, 0), FALSE)</f>
        <v>15</v>
      </c>
      <c r="P509">
        <f>VLOOKUP('full data'!$A509, Sheet11!$A$2:$AF$799, MATCH('full data'!P$1, Sheet11!$A$1:$AF$1, 0), FALSE)</f>
        <v>1.625</v>
      </c>
      <c r="Q509">
        <f>VLOOKUP('full data'!$A509, Sheet11!$A$2:$AF$799, MATCH('full data'!Q$1, Sheet11!$A$1:$AF$1, 0), FALSE)</f>
        <v>1.1875</v>
      </c>
      <c r="R509">
        <f>VLOOKUP('full data'!$A509, Sheet11!$A$2:$AF$799, MATCH('full data'!R$1, Sheet11!$A$1:$AF$1, 0), FALSE)</f>
        <v>5</v>
      </c>
      <c r="S509">
        <f>VLOOKUP('full data'!$A509, Sheet11!$A$2:$AF$799, MATCH('full data'!S$1, Sheet11!$A$1:$AF$1, 0), FALSE)</f>
        <v>11</v>
      </c>
      <c r="T509">
        <f>VLOOKUP('full data'!$A509, Sheet11!$A$2:$AF$799, MATCH('full data'!T$1, Sheet11!$A$1:$AF$1, 0), FALSE)</f>
        <v>0</v>
      </c>
      <c r="U509">
        <f>VLOOKUP('full data'!$A509, Sheet11!$A$2:$AF$799, MATCH('full data'!U$1, Sheet11!$A$1:$AF$1, 0), FALSE)</f>
        <v>0.3125</v>
      </c>
      <c r="V509">
        <f>VLOOKUP('full data'!$A509, Sheet11!$A$2:$AF$799, MATCH('full data'!V$1, Sheet11!$A$1:$AF$1, 0), FALSE)</f>
        <v>0.38750000000000001</v>
      </c>
      <c r="W509">
        <f>VLOOKUP('full data'!$A509, Sheet11!$A$2:$AF$799, MATCH('full data'!W$1, Sheet11!$A$1:$AF$1, 0), FALSE)</f>
        <v>0.51171875</v>
      </c>
      <c r="X509" t="str">
        <f>VLOOKUP('full data'!$A509, Sheet11!$A$2:$AF$799, MATCH('full data'!X$1, Sheet11!$A$1:$AF$1, 0), FALSE)</f>
        <v>0</v>
      </c>
      <c r="Y509">
        <f>VLOOKUP('full data'!$A509, Sheet11!$A$2:$AF$799, MATCH('full data'!Y$1, Sheet11!$A$1:$AF$1, 0), FALSE)</f>
        <v>4</v>
      </c>
      <c r="Z509" t="str">
        <f>VLOOKUP('full data'!$A509, Sheet11!$A$2:$AF$799, MATCH('full data'!Z$1, Sheet11!$A$1:$AF$1, 0), FALSE)</f>
        <v>AFC North</v>
      </c>
      <c r="AA509" t="s">
        <v>891</v>
      </c>
      <c r="AB509">
        <f>VLOOKUP('full data'!$A509, Sheet11!$A$2:$AF$799, MATCH('full data'!AB$1, Sheet11!$A$1:$AF$1, 0), FALSE)</f>
        <v>0.2</v>
      </c>
      <c r="AC509">
        <f>VLOOKUP('full data'!$A509, Sheet11!$A$2:$AF$799, MATCH('full data'!AC$1, Sheet11!$A$1:$AF$1, 0), FALSE)</f>
        <v>0.36</v>
      </c>
      <c r="AD509" t="str">
        <f>VLOOKUP('full data'!$A509, Sheet11!$A$2:$AF$799, MATCH('full data'!AD$1, Sheet11!$A$1:$AF$1, 0), FALSE)</f>
        <v>0</v>
      </c>
      <c r="AE509" t="str">
        <f>VLOOKUP('full data'!$A509, Sheet11!$A$2:$AF$799, MATCH('full data'!AE$1, Sheet11!$A$1:$AF$1, 0), FALSE)</f>
        <v>0</v>
      </c>
      <c r="AF509">
        <f>VLOOKUP('full data'!$A509, Sheet11!$A$2:$AF$799, MATCH('full data'!AF$1, Sheet11!$A$1:$AF$1, 0), FALSE)</f>
        <v>0.5</v>
      </c>
      <c r="AG509">
        <f>VLOOKUP('full data'!$A509, Sheet11!$A$2:$AF$799, MATCH('full data'!AG$1, Sheet11!$A$1:$AF$1, 0), FALSE)</f>
        <v>0.5</v>
      </c>
      <c r="AH509" s="3">
        <f>VLOOKUP('full data'!$A509, Sheet11!$A$2:$AF$799, MATCH('full data'!AH$1, Sheet11!$A$1:$AF$1, 0), FALSE)</f>
        <v>4.6174127731523322E-4</v>
      </c>
      <c r="AI509" s="2">
        <f t="shared" si="7"/>
        <v>0.31187267615106801</v>
      </c>
      <c r="AJ509" s="2">
        <f>AH509/SUMIFS($AH$2:$AH$799, $B$2:$B$799, B509)</f>
        <v>3.1020052721759999E-4</v>
      </c>
      <c r="AK509">
        <f>IF(AJ509=_xlfn.MAXIFS($AJ$2:$AJ$799, $B$2:$B$799, B509, $AA$2:$AA$799, AA509), 1, 0)</f>
        <v>0</v>
      </c>
      <c r="AL509" s="2">
        <f>AJ509-AI509</f>
        <v>-0.31156247562385042</v>
      </c>
      <c r="AM509">
        <f>IF(AK509=AE509, 1, 0)</f>
        <v>0</v>
      </c>
    </row>
    <row r="510" spans="1:39" hidden="1" x14ac:dyDescent="0.45">
      <c r="A510" t="s">
        <v>387</v>
      </c>
      <c r="B510">
        <v>2009</v>
      </c>
      <c r="C510" t="s">
        <v>74</v>
      </c>
      <c r="D510" t="str">
        <f>VLOOKUP(C510, ids!$A$2:$B$37,2,FALSE)</f>
        <v>Kansas City Chiefs</v>
      </c>
      <c r="E510">
        <f>VLOOKUP('full data'!$A510, Sheet11!$A$2:$AF$799, MATCH('full data'!E$1, Sheet11!$A$1:$AF$1, 0), FALSE)</f>
        <v>16</v>
      </c>
      <c r="F510">
        <f>VLOOKUP('full data'!$A510, Sheet11!$A$2:$AF$799, MATCH('full data'!F$1, Sheet11!$A$1:$AF$1, 0), FALSE)</f>
        <v>-5.7718244975680753</v>
      </c>
      <c r="G510">
        <f>VLOOKUP('full data'!$A510, Sheet11!$A$2:$AF$799, MATCH('full data'!G$1, Sheet11!$A$1:$AF$1, 0), FALSE)</f>
        <v>-3.3490529712067412</v>
      </c>
      <c r="H510">
        <f>VLOOKUP('full data'!$A510, Sheet11!$A$2:$AF$799, MATCH('full data'!H$1, Sheet11!$A$1:$AF$1, 0), FALSE)</f>
        <v>-1.0823422710349559</v>
      </c>
      <c r="I510">
        <f>VLOOKUP('full data'!$A510, Sheet11!$A$2:$AF$799, MATCH('full data'!I$1, Sheet11!$A$1:$AF$1, 0), FALSE)</f>
        <v>41.6875</v>
      </c>
      <c r="J510">
        <f>VLOOKUP('full data'!$A510, Sheet11!$A$2:$AF$799, MATCH('full data'!J$1, Sheet11!$A$1:$AF$1, 0), FALSE)</f>
        <v>0.86206896551724133</v>
      </c>
      <c r="K510">
        <f>VLOOKUP('full data'!$A510, Sheet11!$A$2:$AF$799, MATCH('full data'!K$1, Sheet11!$A$1:$AF$1, 0), FALSE)</f>
        <v>-16.75</v>
      </c>
      <c r="L510">
        <f>VLOOKUP('full data'!$A510, Sheet11!$A$2:$AF$799, MATCH('full data'!L$1, Sheet11!$A$1:$AF$1, 0), FALSE)</f>
        <v>1.0625</v>
      </c>
      <c r="M510">
        <f>VLOOKUP('full data'!$A510, Sheet11!$A$2:$AF$799, MATCH('full data'!M$1, Sheet11!$A$1:$AF$1, 0), FALSE)</f>
        <v>0.8125</v>
      </c>
      <c r="N510">
        <f>VLOOKUP('full data'!$A510, Sheet11!$A$2:$AF$799, MATCH('full data'!N$1, Sheet11!$A$1:$AF$1, 0), FALSE)</f>
        <v>0.9375</v>
      </c>
      <c r="O510">
        <f>VLOOKUP('full data'!$A510, Sheet11!$A$2:$AF$799, MATCH('full data'!O$1, Sheet11!$A$1:$AF$1, 0), FALSE)</f>
        <v>8.625</v>
      </c>
      <c r="P510">
        <f>VLOOKUP('full data'!$A510, Sheet11!$A$2:$AF$799, MATCH('full data'!P$1, Sheet11!$A$1:$AF$1, 0), FALSE)</f>
        <v>1.5</v>
      </c>
      <c r="Q510">
        <f>VLOOKUP('full data'!$A510, Sheet11!$A$2:$AF$799, MATCH('full data'!Q$1, Sheet11!$A$1:$AF$1, 0), FALSE)</f>
        <v>1.75</v>
      </c>
      <c r="R510">
        <f>VLOOKUP('full data'!$A510, Sheet11!$A$2:$AF$799, MATCH('full data'!R$1, Sheet11!$A$1:$AF$1, 0), FALSE)</f>
        <v>4</v>
      </c>
      <c r="S510">
        <f>VLOOKUP('full data'!$A510, Sheet11!$A$2:$AF$799, MATCH('full data'!S$1, Sheet11!$A$1:$AF$1, 0), FALSE)</f>
        <v>12</v>
      </c>
      <c r="T510">
        <f>VLOOKUP('full data'!$A510, Sheet11!$A$2:$AF$799, MATCH('full data'!T$1, Sheet11!$A$1:$AF$1, 0), FALSE)</f>
        <v>0</v>
      </c>
      <c r="U510">
        <f>VLOOKUP('full data'!$A510, Sheet11!$A$2:$AF$799, MATCH('full data'!U$1, Sheet11!$A$1:$AF$1, 0), FALSE)</f>
        <v>0.25</v>
      </c>
      <c r="V510">
        <f>VLOOKUP('full data'!$A510, Sheet11!$A$2:$AF$799, MATCH('full data'!V$1, Sheet11!$A$1:$AF$1, 0), FALSE)</f>
        <v>0.40625</v>
      </c>
      <c r="W510">
        <f>VLOOKUP('full data'!$A510, Sheet11!$A$2:$AF$799, MATCH('full data'!W$1, Sheet11!$A$1:$AF$1, 0), FALSE)</f>
        <v>0.515625</v>
      </c>
      <c r="X510" t="str">
        <f>VLOOKUP('full data'!$A510, Sheet11!$A$2:$AF$799, MATCH('full data'!X$1, Sheet11!$A$1:$AF$1, 0), FALSE)</f>
        <v>0</v>
      </c>
      <c r="Y510">
        <f>VLOOKUP('full data'!$A510, Sheet11!$A$2:$AF$799, MATCH('full data'!Y$1, Sheet11!$A$1:$AF$1, 0), FALSE)</f>
        <v>4</v>
      </c>
      <c r="Z510" t="str">
        <f>VLOOKUP('full data'!$A510, Sheet11!$A$2:$AF$799, MATCH('full data'!Z$1, Sheet11!$A$1:$AF$1, 0), FALSE)</f>
        <v>AFC West</v>
      </c>
      <c r="AA510" t="s">
        <v>891</v>
      </c>
      <c r="AB510">
        <f>VLOOKUP('full data'!$A510, Sheet11!$A$2:$AF$799, MATCH('full data'!AB$1, Sheet11!$A$1:$AF$1, 0), FALSE)</f>
        <v>0.13793103448275859</v>
      </c>
      <c r="AC510">
        <f>VLOOKUP('full data'!$A510, Sheet11!$A$2:$AF$799, MATCH('full data'!AC$1, Sheet11!$A$1:$AF$1, 0), FALSE)</f>
        <v>0.2</v>
      </c>
      <c r="AD510" t="str">
        <f>VLOOKUP('full data'!$A510, Sheet11!$A$2:$AF$799, MATCH('full data'!AD$1, Sheet11!$A$1:$AF$1, 0), FALSE)</f>
        <v>0</v>
      </c>
      <c r="AE510" t="str">
        <f>VLOOKUP('full data'!$A510, Sheet11!$A$2:$AF$799, MATCH('full data'!AE$1, Sheet11!$A$1:$AF$1, 0), FALSE)</f>
        <v>0</v>
      </c>
      <c r="AF510">
        <f>VLOOKUP('full data'!$A510, Sheet11!$A$2:$AF$799, MATCH('full data'!AF$1, Sheet11!$A$1:$AF$1, 0), FALSE)</f>
        <v>0.4375</v>
      </c>
      <c r="AG510">
        <f>VLOOKUP('full data'!$A510, Sheet11!$A$2:$AF$799, MATCH('full data'!AG$1, Sheet11!$A$1:$AF$1, 0), FALSE)</f>
        <v>0.5</v>
      </c>
      <c r="AH510" s="3">
        <f>VLOOKUP('full data'!$A510, Sheet11!$A$2:$AF$799, MATCH('full data'!AH$1, Sheet11!$A$1:$AF$1, 0), FALSE)</f>
        <v>1.217211099882916E-4</v>
      </c>
      <c r="AI510" s="2">
        <f t="shared" si="7"/>
        <v>0.31187267615106801</v>
      </c>
      <c r="AJ510" s="2">
        <f>AH510/SUMIFS($AH$2:$AH$799, $B$2:$B$799, B510)</f>
        <v>8.1772963230449872E-5</v>
      </c>
      <c r="AK510">
        <f>IF(AJ510=_xlfn.MAXIFS($AJ$2:$AJ$799, $B$2:$B$799, B510, $AA$2:$AA$799, AA510), 1, 0)</f>
        <v>0</v>
      </c>
      <c r="AL510" s="2">
        <f>AJ510-AI510</f>
        <v>-0.31179090318783753</v>
      </c>
      <c r="AM510">
        <f>IF(AK510=AE510, 1, 0)</f>
        <v>0</v>
      </c>
    </row>
    <row r="511" spans="1:39" hidden="1" x14ac:dyDescent="0.45">
      <c r="A511" t="s">
        <v>401</v>
      </c>
      <c r="B511">
        <v>2009</v>
      </c>
      <c r="C511" t="s">
        <v>104</v>
      </c>
      <c r="D511" t="str">
        <f>VLOOKUP(C511, ids!$A$2:$B$37,2,FALSE)</f>
        <v>Tampa Bay Buccaneers</v>
      </c>
      <c r="E511">
        <f>VLOOKUP('full data'!$A511, Sheet11!$A$2:$AF$799, MATCH('full data'!E$1, Sheet11!$A$1:$AF$1, 0), FALSE)</f>
        <v>16</v>
      </c>
      <c r="F511">
        <f>VLOOKUP('full data'!$A511, Sheet11!$A$2:$AF$799, MATCH('full data'!F$1, Sheet11!$A$1:$AF$1, 0), FALSE)</f>
        <v>-6.4293125351174361</v>
      </c>
      <c r="G511">
        <f>VLOOKUP('full data'!$A511, Sheet11!$A$2:$AF$799, MATCH('full data'!G$1, Sheet11!$A$1:$AF$1, 0), FALSE)</f>
        <v>-3.011254524497335</v>
      </c>
      <c r="H511">
        <f>VLOOKUP('full data'!$A511, Sheet11!$A$2:$AF$799, MATCH('full data'!H$1, Sheet11!$A$1:$AF$1, 0), FALSE)</f>
        <v>-4.0044815872182058</v>
      </c>
      <c r="I511">
        <f>VLOOKUP('full data'!$A511, Sheet11!$A$2:$AF$799, MATCH('full data'!I$1, Sheet11!$A$1:$AF$1, 0), FALSE)</f>
        <v>43.1875</v>
      </c>
      <c r="J511">
        <f>VLOOKUP('full data'!$A511, Sheet11!$A$2:$AF$799, MATCH('full data'!J$1, Sheet11!$A$1:$AF$1, 0), FALSE)</f>
        <v>0.61538461538461542</v>
      </c>
      <c r="K511">
        <f>VLOOKUP('full data'!$A511, Sheet11!$A$2:$AF$799, MATCH('full data'!K$1, Sheet11!$A$1:$AF$1, 0), FALSE)</f>
        <v>-10.0625</v>
      </c>
      <c r="L511">
        <f>VLOOKUP('full data'!$A511, Sheet11!$A$2:$AF$799, MATCH('full data'!L$1, Sheet11!$A$1:$AF$1, 0), FALSE)</f>
        <v>1.8125</v>
      </c>
      <c r="M511">
        <f>VLOOKUP('full data'!$A511, Sheet11!$A$2:$AF$799, MATCH('full data'!M$1, Sheet11!$A$1:$AF$1, 0), FALSE)</f>
        <v>0.625</v>
      </c>
      <c r="N511">
        <f>VLOOKUP('full data'!$A511, Sheet11!$A$2:$AF$799, MATCH('full data'!N$1, Sheet11!$A$1:$AF$1, 0), FALSE)</f>
        <v>1.1875</v>
      </c>
      <c r="O511">
        <f>VLOOKUP('full data'!$A511, Sheet11!$A$2:$AF$799, MATCH('full data'!O$1, Sheet11!$A$1:$AF$1, 0), FALSE)</f>
        <v>10.375</v>
      </c>
      <c r="P511">
        <f>VLOOKUP('full data'!$A511, Sheet11!$A$2:$AF$799, MATCH('full data'!P$1, Sheet11!$A$1:$AF$1, 0), FALSE)</f>
        <v>2.0625</v>
      </c>
      <c r="Q511">
        <f>VLOOKUP('full data'!$A511, Sheet11!$A$2:$AF$799, MATCH('full data'!Q$1, Sheet11!$A$1:$AF$1, 0), FALSE)</f>
        <v>1.8125</v>
      </c>
      <c r="R511">
        <f>VLOOKUP('full data'!$A511, Sheet11!$A$2:$AF$799, MATCH('full data'!R$1, Sheet11!$A$1:$AF$1, 0), FALSE)</f>
        <v>3</v>
      </c>
      <c r="S511">
        <f>VLOOKUP('full data'!$A511, Sheet11!$A$2:$AF$799, MATCH('full data'!S$1, Sheet11!$A$1:$AF$1, 0), FALSE)</f>
        <v>13</v>
      </c>
      <c r="T511">
        <f>VLOOKUP('full data'!$A511, Sheet11!$A$2:$AF$799, MATCH('full data'!T$1, Sheet11!$A$1:$AF$1, 0), FALSE)</f>
        <v>0</v>
      </c>
      <c r="U511">
        <f>VLOOKUP('full data'!$A511, Sheet11!$A$2:$AF$799, MATCH('full data'!U$1, Sheet11!$A$1:$AF$1, 0), FALSE)</f>
        <v>0.1875</v>
      </c>
      <c r="V511">
        <f>VLOOKUP('full data'!$A511, Sheet11!$A$2:$AF$799, MATCH('full data'!V$1, Sheet11!$A$1:$AF$1, 0), FALSE)</f>
        <v>0.60416666666666663</v>
      </c>
      <c r="W511">
        <f>VLOOKUP('full data'!$A511, Sheet11!$A$2:$AF$799, MATCH('full data'!W$1, Sheet11!$A$1:$AF$1, 0), FALSE)</f>
        <v>0.5546875</v>
      </c>
      <c r="X511" t="str">
        <f>VLOOKUP('full data'!$A511, Sheet11!$A$2:$AF$799, MATCH('full data'!X$1, Sheet11!$A$1:$AF$1, 0), FALSE)</f>
        <v>0</v>
      </c>
      <c r="Y511">
        <f>VLOOKUP('full data'!$A511, Sheet11!$A$2:$AF$799, MATCH('full data'!Y$1, Sheet11!$A$1:$AF$1, 0), FALSE)</f>
        <v>4</v>
      </c>
      <c r="Z511" t="str">
        <f>VLOOKUP('full data'!$A511, Sheet11!$A$2:$AF$799, MATCH('full data'!Z$1, Sheet11!$A$1:$AF$1, 0), FALSE)</f>
        <v>NFC South</v>
      </c>
      <c r="AA511" t="s">
        <v>892</v>
      </c>
      <c r="AB511">
        <f>VLOOKUP('full data'!$A511, Sheet11!$A$2:$AF$799, MATCH('full data'!AB$1, Sheet11!$A$1:$AF$1, 0), FALSE)</f>
        <v>0.30434782608695649</v>
      </c>
      <c r="AC511">
        <f>VLOOKUP('full data'!$A511, Sheet11!$A$2:$AF$799, MATCH('full data'!AC$1, Sheet11!$A$1:$AF$1, 0), FALSE)</f>
        <v>0.2121212121212121</v>
      </c>
      <c r="AD511" t="str">
        <f>VLOOKUP('full data'!$A511, Sheet11!$A$2:$AF$799, MATCH('full data'!AD$1, Sheet11!$A$1:$AF$1, 0), FALSE)</f>
        <v>0</v>
      </c>
      <c r="AE511" t="str">
        <f>VLOOKUP('full data'!$A511, Sheet11!$A$2:$AF$799, MATCH('full data'!AE$1, Sheet11!$A$1:$AF$1, 0), FALSE)</f>
        <v>0</v>
      </c>
      <c r="AF511">
        <f>VLOOKUP('full data'!$A511, Sheet11!$A$2:$AF$799, MATCH('full data'!AF$1, Sheet11!$A$1:$AF$1, 0), FALSE)</f>
        <v>0.25</v>
      </c>
      <c r="AG511">
        <f>VLOOKUP('full data'!$A511, Sheet11!$A$2:$AF$799, MATCH('full data'!AG$1, Sheet11!$A$1:$AF$1, 0), FALSE)</f>
        <v>0.5</v>
      </c>
      <c r="AH511" s="3">
        <f>VLOOKUP('full data'!$A511, Sheet11!$A$2:$AF$799, MATCH('full data'!AH$1, Sheet11!$A$1:$AF$1, 0), FALSE)</f>
        <v>1.1762135042280659E-4</v>
      </c>
      <c r="AI511" s="2">
        <f t="shared" si="7"/>
        <v>0.21523148893672239</v>
      </c>
      <c r="AJ511" s="2">
        <f>AH511/SUMIFS($AH$2:$AH$799, $B$2:$B$799, B511)</f>
        <v>7.9018720451737637E-5</v>
      </c>
      <c r="AK511">
        <f>IF(AJ511=_xlfn.MAXIFS($AJ$2:$AJ$799, $B$2:$B$799, B511, $AA$2:$AA$799, AA511), 1, 0)</f>
        <v>0</v>
      </c>
      <c r="AL511" s="2">
        <f>AJ511-AI511</f>
        <v>-0.21515247021627065</v>
      </c>
      <c r="AM511">
        <f>IF(AK511=AE511, 1, 0)</f>
        <v>0</v>
      </c>
    </row>
    <row r="512" spans="1:39" hidden="1" x14ac:dyDescent="0.45">
      <c r="A512" t="s">
        <v>382</v>
      </c>
      <c r="B512">
        <v>2009</v>
      </c>
      <c r="C512" t="s">
        <v>64</v>
      </c>
      <c r="D512" t="str">
        <f>VLOOKUP(C512, ids!$A$2:$B$37,2,FALSE)</f>
        <v>Detriot Lions</v>
      </c>
      <c r="E512">
        <f>VLOOKUP('full data'!$A512, Sheet11!$A$2:$AF$799, MATCH('full data'!E$1, Sheet11!$A$1:$AF$1, 0), FALSE)</f>
        <v>16</v>
      </c>
      <c r="F512">
        <f>VLOOKUP('full data'!$A512, Sheet11!$A$2:$AF$799, MATCH('full data'!F$1, Sheet11!$A$1:$AF$1, 0), FALSE)</f>
        <v>-8.3112158384110479</v>
      </c>
      <c r="G512">
        <f>VLOOKUP('full data'!$A512, Sheet11!$A$2:$AF$799, MATCH('full data'!G$1, Sheet11!$A$1:$AF$1, 0), FALSE)</f>
        <v>-3.090836716767011</v>
      </c>
      <c r="H512">
        <f>VLOOKUP('full data'!$A512, Sheet11!$A$2:$AF$799, MATCH('full data'!H$1, Sheet11!$A$1:$AF$1, 0), FALSE)</f>
        <v>-4.3448370299006687</v>
      </c>
      <c r="I512">
        <f>VLOOKUP('full data'!$A512, Sheet11!$A$2:$AF$799, MATCH('full data'!I$1, Sheet11!$A$1:$AF$1, 0), FALSE)</f>
        <v>48</v>
      </c>
      <c r="J512">
        <f>VLOOKUP('full data'!$A512, Sheet11!$A$2:$AF$799, MATCH('full data'!J$1, Sheet11!$A$1:$AF$1, 0), FALSE)</f>
        <v>0.75</v>
      </c>
      <c r="K512">
        <f>VLOOKUP('full data'!$A512, Sheet11!$A$2:$AF$799, MATCH('full data'!K$1, Sheet11!$A$1:$AF$1, 0), FALSE)</f>
        <v>-18.9375</v>
      </c>
      <c r="L512">
        <f>VLOOKUP('full data'!$A512, Sheet11!$A$2:$AF$799, MATCH('full data'!L$1, Sheet11!$A$1:$AF$1, 0), FALSE)</f>
        <v>2</v>
      </c>
      <c r="M512">
        <f>VLOOKUP('full data'!$A512, Sheet11!$A$2:$AF$799, MATCH('full data'!M$1, Sheet11!$A$1:$AF$1, 0), FALSE)</f>
        <v>0.8125</v>
      </c>
      <c r="N512">
        <f>VLOOKUP('full data'!$A512, Sheet11!$A$2:$AF$799, MATCH('full data'!N$1, Sheet11!$A$1:$AF$1, 0), FALSE)</f>
        <v>0.5625</v>
      </c>
      <c r="O512">
        <f>VLOOKUP('full data'!$A512, Sheet11!$A$2:$AF$799, MATCH('full data'!O$1, Sheet11!$A$1:$AF$1, 0), FALSE)</f>
        <v>8.875</v>
      </c>
      <c r="P512">
        <f>VLOOKUP('full data'!$A512, Sheet11!$A$2:$AF$799, MATCH('full data'!P$1, Sheet11!$A$1:$AF$1, 0), FALSE)</f>
        <v>2.25</v>
      </c>
      <c r="Q512">
        <f>VLOOKUP('full data'!$A512, Sheet11!$A$2:$AF$799, MATCH('full data'!Q$1, Sheet11!$A$1:$AF$1, 0), FALSE)</f>
        <v>1.375</v>
      </c>
      <c r="R512">
        <f>VLOOKUP('full data'!$A512, Sheet11!$A$2:$AF$799, MATCH('full data'!R$1, Sheet11!$A$1:$AF$1, 0), FALSE)</f>
        <v>2</v>
      </c>
      <c r="S512">
        <f>VLOOKUP('full data'!$A512, Sheet11!$A$2:$AF$799, MATCH('full data'!S$1, Sheet11!$A$1:$AF$1, 0), FALSE)</f>
        <v>14</v>
      </c>
      <c r="T512">
        <f>VLOOKUP('full data'!$A512, Sheet11!$A$2:$AF$799, MATCH('full data'!T$1, Sheet11!$A$1:$AF$1, 0), FALSE)</f>
        <v>0</v>
      </c>
      <c r="U512">
        <f>VLOOKUP('full data'!$A512, Sheet11!$A$2:$AF$799, MATCH('full data'!U$1, Sheet11!$A$1:$AF$1, 0), FALSE)</f>
        <v>0.125</v>
      </c>
      <c r="V512">
        <f>VLOOKUP('full data'!$A512, Sheet11!$A$2:$AF$799, MATCH('full data'!V$1, Sheet11!$A$1:$AF$1, 0), FALSE)</f>
        <v>0.28125</v>
      </c>
      <c r="W512">
        <f>VLOOKUP('full data'!$A512, Sheet11!$A$2:$AF$799, MATCH('full data'!W$1, Sheet11!$A$1:$AF$1, 0), FALSE)</f>
        <v>0.5234375</v>
      </c>
      <c r="X512" t="str">
        <f>VLOOKUP('full data'!$A512, Sheet11!$A$2:$AF$799, MATCH('full data'!X$1, Sheet11!$A$1:$AF$1, 0), FALSE)</f>
        <v>0</v>
      </c>
      <c r="Y512">
        <f>VLOOKUP('full data'!$A512, Sheet11!$A$2:$AF$799, MATCH('full data'!Y$1, Sheet11!$A$1:$AF$1, 0), FALSE)</f>
        <v>4</v>
      </c>
      <c r="Z512" t="str">
        <f>VLOOKUP('full data'!$A512, Sheet11!$A$2:$AF$799, MATCH('full data'!Z$1, Sheet11!$A$1:$AF$1, 0), FALSE)</f>
        <v>NFC North</v>
      </c>
      <c r="AA512" t="s">
        <v>892</v>
      </c>
      <c r="AB512">
        <f>VLOOKUP('full data'!$A512, Sheet11!$A$2:$AF$799, MATCH('full data'!AB$1, Sheet11!$A$1:$AF$1, 0), FALSE)</f>
        <v>0.14545454545454539</v>
      </c>
      <c r="AC512">
        <f>VLOOKUP('full data'!$A512, Sheet11!$A$2:$AF$799, MATCH('full data'!AC$1, Sheet11!$A$1:$AF$1, 0), FALSE)</f>
        <v>0.22222222222222221</v>
      </c>
      <c r="AD512" t="str">
        <f>VLOOKUP('full data'!$A512, Sheet11!$A$2:$AF$799, MATCH('full data'!AD$1, Sheet11!$A$1:$AF$1, 0), FALSE)</f>
        <v>0</v>
      </c>
      <c r="AE512" t="str">
        <f>VLOOKUP('full data'!$A512, Sheet11!$A$2:$AF$799, MATCH('full data'!AE$1, Sheet11!$A$1:$AF$1, 0), FALSE)</f>
        <v>0</v>
      </c>
      <c r="AF512">
        <f>VLOOKUP('full data'!$A512, Sheet11!$A$2:$AF$799, MATCH('full data'!AF$1, Sheet11!$A$1:$AF$1, 0), FALSE)</f>
        <v>0.25</v>
      </c>
      <c r="AG512">
        <f>VLOOKUP('full data'!$A512, Sheet11!$A$2:$AF$799, MATCH('full data'!AG$1, Sheet11!$A$1:$AF$1, 0), FALSE)</f>
        <v>0.5</v>
      </c>
      <c r="AH512" s="3">
        <f>VLOOKUP('full data'!$A512, Sheet11!$A$2:$AF$799, MATCH('full data'!AH$1, Sheet11!$A$1:$AF$1, 0), FALSE)</f>
        <v>2.8116702158114289E-5</v>
      </c>
      <c r="AI512" s="2">
        <f t="shared" si="7"/>
        <v>0.21523148893672239</v>
      </c>
      <c r="AJ512" s="2">
        <f>AH512/SUMIFS($AH$2:$AH$799, $B$2:$B$799, B512)</f>
        <v>1.888896718045169E-5</v>
      </c>
      <c r="AK512">
        <f>IF(AJ512=_xlfn.MAXIFS($AJ$2:$AJ$799, $B$2:$B$799, B512, $AA$2:$AA$799, AA512), 1, 0)</f>
        <v>0</v>
      </c>
      <c r="AL512" s="2">
        <f>AJ512-AI512</f>
        <v>-0.21521259996954195</v>
      </c>
      <c r="AM512">
        <f>IF(AK512=AE512, 1, 0)</f>
        <v>0</v>
      </c>
    </row>
    <row r="513" spans="1:39" hidden="1" x14ac:dyDescent="0.45">
      <c r="A513" t="s">
        <v>388</v>
      </c>
      <c r="B513">
        <v>2009</v>
      </c>
      <c r="C513" t="s">
        <v>192</v>
      </c>
      <c r="D513" t="str">
        <f>VLOOKUP(C513, ids!$A$2:$B$37,2,FALSE)</f>
        <v>Los Angeles Rams</v>
      </c>
      <c r="E513">
        <f>VLOOKUP('full data'!$A513, Sheet11!$A$2:$AF$799, MATCH('full data'!E$1, Sheet11!$A$1:$AF$1, 0), FALSE)</f>
        <v>16</v>
      </c>
      <c r="F513">
        <f>VLOOKUP('full data'!$A513, Sheet11!$A$2:$AF$799, MATCH('full data'!F$1, Sheet11!$A$1:$AF$1, 0), FALSE)</f>
        <v>-9.4888503678762124</v>
      </c>
      <c r="G513">
        <f>VLOOKUP('full data'!$A513, Sheet11!$A$2:$AF$799, MATCH('full data'!G$1, Sheet11!$A$1:$AF$1, 0), FALSE)</f>
        <v>-3.9495109900494758</v>
      </c>
      <c r="H513">
        <f>VLOOKUP('full data'!$A513, Sheet11!$A$2:$AF$799, MATCH('full data'!H$1, Sheet11!$A$1:$AF$1, 0), FALSE)</f>
        <v>-5.1036601422367376</v>
      </c>
      <c r="I513">
        <f>VLOOKUP('full data'!$A513, Sheet11!$A$2:$AF$799, MATCH('full data'!I$1, Sheet11!$A$1:$AF$1, 0), FALSE)</f>
        <v>52.125</v>
      </c>
      <c r="J513">
        <f>VLOOKUP('full data'!$A513, Sheet11!$A$2:$AF$799, MATCH('full data'!J$1, Sheet11!$A$1:$AF$1, 0), FALSE)</f>
        <v>0.79166666666666663</v>
      </c>
      <c r="K513">
        <f>VLOOKUP('full data'!$A513, Sheet11!$A$2:$AF$799, MATCH('full data'!K$1, Sheet11!$A$1:$AF$1, 0), FALSE)</f>
        <v>-17.75</v>
      </c>
      <c r="L513">
        <f>VLOOKUP('full data'!$A513, Sheet11!$A$2:$AF$799, MATCH('full data'!L$1, Sheet11!$A$1:$AF$1, 0), FALSE)</f>
        <v>1.3125</v>
      </c>
      <c r="M513">
        <f>VLOOKUP('full data'!$A513, Sheet11!$A$2:$AF$799, MATCH('full data'!M$1, Sheet11!$A$1:$AF$1, 0), FALSE)</f>
        <v>0.6875</v>
      </c>
      <c r="N513">
        <f>VLOOKUP('full data'!$A513, Sheet11!$A$2:$AF$799, MATCH('full data'!N$1, Sheet11!$A$1:$AF$1, 0), FALSE)</f>
        <v>0.5</v>
      </c>
      <c r="O513">
        <f>VLOOKUP('full data'!$A513, Sheet11!$A$2:$AF$799, MATCH('full data'!O$1, Sheet11!$A$1:$AF$1, 0), FALSE)</f>
        <v>9.3125</v>
      </c>
      <c r="P513">
        <f>VLOOKUP('full data'!$A513, Sheet11!$A$2:$AF$799, MATCH('full data'!P$1, Sheet11!$A$1:$AF$1, 0), FALSE)</f>
        <v>1.6875</v>
      </c>
      <c r="Q513">
        <f>VLOOKUP('full data'!$A513, Sheet11!$A$2:$AF$799, MATCH('full data'!Q$1, Sheet11!$A$1:$AF$1, 0), FALSE)</f>
        <v>1.1875</v>
      </c>
      <c r="R513">
        <f>VLOOKUP('full data'!$A513, Sheet11!$A$2:$AF$799, MATCH('full data'!R$1, Sheet11!$A$1:$AF$1, 0), FALSE)</f>
        <v>1</v>
      </c>
      <c r="S513">
        <f>VLOOKUP('full data'!$A513, Sheet11!$A$2:$AF$799, MATCH('full data'!S$1, Sheet11!$A$1:$AF$1, 0), FALSE)</f>
        <v>15</v>
      </c>
      <c r="T513">
        <f>VLOOKUP('full data'!$A513, Sheet11!$A$2:$AF$799, MATCH('full data'!T$1, Sheet11!$A$1:$AF$1, 0), FALSE)</f>
        <v>0</v>
      </c>
      <c r="U513">
        <f>VLOOKUP('full data'!$A513, Sheet11!$A$2:$AF$799, MATCH('full data'!U$1, Sheet11!$A$1:$AF$1, 0), FALSE)</f>
        <v>6.25E-2</v>
      </c>
      <c r="V513">
        <f>VLOOKUP('full data'!$A513, Sheet11!$A$2:$AF$799, MATCH('full data'!V$1, Sheet11!$A$1:$AF$1, 0), FALSE)</f>
        <v>0.125</v>
      </c>
      <c r="W513">
        <f>VLOOKUP('full data'!$A513, Sheet11!$A$2:$AF$799, MATCH('full data'!W$1, Sheet11!$A$1:$AF$1, 0), FALSE)</f>
        <v>0.51953119999999997</v>
      </c>
      <c r="X513" t="str">
        <f>VLOOKUP('full data'!$A513, Sheet11!$A$2:$AF$799, MATCH('full data'!X$1, Sheet11!$A$1:$AF$1, 0), FALSE)</f>
        <v>0</v>
      </c>
      <c r="Y513">
        <f>VLOOKUP('full data'!$A513, Sheet11!$A$2:$AF$799, MATCH('full data'!Y$1, Sheet11!$A$1:$AF$1, 0), FALSE)</f>
        <v>4</v>
      </c>
      <c r="Z513" t="str">
        <f>VLOOKUP('full data'!$A513, Sheet11!$A$2:$AF$799, MATCH('full data'!Z$1, Sheet11!$A$1:$AF$1, 0), FALSE)</f>
        <v>NFC West</v>
      </c>
      <c r="AA513" t="s">
        <v>892</v>
      </c>
      <c r="AB513">
        <f>VLOOKUP('full data'!$A513, Sheet11!$A$2:$AF$799, MATCH('full data'!AB$1, Sheet11!$A$1:$AF$1, 0), FALSE)</f>
        <v>9.5238095238095233E-2</v>
      </c>
      <c r="AC513">
        <f>VLOOKUP('full data'!$A513, Sheet11!$A$2:$AF$799, MATCH('full data'!AC$1, Sheet11!$A$1:$AF$1, 0), FALSE)</f>
        <v>0.15384615384615391</v>
      </c>
      <c r="AD513" t="str">
        <f>VLOOKUP('full data'!$A513, Sheet11!$A$2:$AF$799, MATCH('full data'!AD$1, Sheet11!$A$1:$AF$1, 0), FALSE)</f>
        <v>0</v>
      </c>
      <c r="AE513" t="str">
        <f>VLOOKUP('full data'!$A513, Sheet11!$A$2:$AF$799, MATCH('full data'!AE$1, Sheet11!$A$1:$AF$1, 0), FALSE)</f>
        <v>0</v>
      </c>
      <c r="AF513">
        <f>VLOOKUP('full data'!$A513, Sheet11!$A$2:$AF$799, MATCH('full data'!AF$1, Sheet11!$A$1:$AF$1, 0), FALSE)</f>
        <v>0.375</v>
      </c>
      <c r="AG513">
        <f>VLOOKUP('full data'!$A513, Sheet11!$A$2:$AF$799, MATCH('full data'!AG$1, Sheet11!$A$1:$AF$1, 0), FALSE)</f>
        <v>0.5</v>
      </c>
      <c r="AH513" s="3">
        <f>VLOOKUP('full data'!$A513, Sheet11!$A$2:$AF$799, MATCH('full data'!AH$1, Sheet11!$A$1:$AF$1, 0), FALSE)</f>
        <v>7.9789079378076758E-6</v>
      </c>
      <c r="AI513" s="2">
        <f t="shared" si="7"/>
        <v>0.21523148893672239</v>
      </c>
      <c r="AJ513" s="2">
        <f>AH513/SUMIFS($AH$2:$AH$799, $B$2:$B$799, B513)</f>
        <v>5.3602776501155143E-6</v>
      </c>
      <c r="AK513">
        <f>IF(AJ513=_xlfn.MAXIFS($AJ$2:$AJ$799, $B$2:$B$799, B513, $AA$2:$AA$799, AA513), 1, 0)</f>
        <v>0</v>
      </c>
      <c r="AL513" s="2">
        <f>AJ513-AI513</f>
        <v>-0.21522612865907229</v>
      </c>
      <c r="AM513">
        <f>IF(AK513=AE513, 1, 0)</f>
        <v>0</v>
      </c>
    </row>
    <row r="514" spans="1:39" x14ac:dyDescent="0.45">
      <c r="A514" t="s">
        <v>366</v>
      </c>
      <c r="B514">
        <v>2008</v>
      </c>
      <c r="C514" t="s">
        <v>94</v>
      </c>
      <c r="D514" t="str">
        <f>VLOOKUP(C514, ids!$A$2:$B$37,2,FALSE)</f>
        <v>Pittsburgh Steelers</v>
      </c>
      <c r="E514">
        <f>VLOOKUP('full data'!$A514, Sheet11!$A$2:$AF$799, MATCH('full data'!E$1, Sheet11!$A$1:$AF$1, 0), FALSE)</f>
        <v>16</v>
      </c>
      <c r="F514">
        <f>VLOOKUP('full data'!$A514, Sheet11!$A$2:$AF$799, MATCH('full data'!F$1, Sheet11!$A$1:$AF$1, 0), FALSE)</f>
        <v>0.53933688137794278</v>
      </c>
      <c r="G514">
        <f>VLOOKUP('full data'!$A514, Sheet11!$A$2:$AF$799, MATCH('full data'!G$1, Sheet11!$A$1:$AF$1, 0), FALSE)</f>
        <v>-2.5337931682983958</v>
      </c>
      <c r="H514">
        <f>VLOOKUP('full data'!$A514, Sheet11!$A$2:$AF$799, MATCH('full data'!H$1, Sheet11!$A$1:$AF$1, 0), FALSE)</f>
        <v>18.115227917607381</v>
      </c>
      <c r="I514">
        <f>VLOOKUP('full data'!$A514, Sheet11!$A$2:$AF$799, MATCH('full data'!I$1, Sheet11!$A$1:$AF$1, 0), FALSE)</f>
        <v>50.75</v>
      </c>
      <c r="J514">
        <f>VLOOKUP('full data'!$A514, Sheet11!$A$2:$AF$799, MATCH('full data'!J$1, Sheet11!$A$1:$AF$1, 0), FALSE)</f>
        <v>0.87096774193548387</v>
      </c>
      <c r="K514">
        <f>VLOOKUP('full data'!$A514, Sheet11!$A$2:$AF$799, MATCH('full data'!K$1, Sheet11!$A$1:$AF$1, 0), FALSE)</f>
        <v>-19.5625</v>
      </c>
      <c r="L514">
        <f>VLOOKUP('full data'!$A514, Sheet11!$A$2:$AF$799, MATCH('full data'!L$1, Sheet11!$A$1:$AF$1, 0), FALSE)</f>
        <v>0.9375</v>
      </c>
      <c r="M514">
        <f>VLOOKUP('full data'!$A514, Sheet11!$A$2:$AF$799, MATCH('full data'!M$1, Sheet11!$A$1:$AF$1, 0), FALSE)</f>
        <v>0.5625</v>
      </c>
      <c r="N514">
        <f>VLOOKUP('full data'!$A514, Sheet11!$A$2:$AF$799, MATCH('full data'!N$1, Sheet11!$A$1:$AF$1, 0), FALSE)</f>
        <v>1.25</v>
      </c>
      <c r="O514">
        <f>VLOOKUP('full data'!$A514, Sheet11!$A$2:$AF$799, MATCH('full data'!O$1, Sheet11!$A$1:$AF$1, 0), FALSE)</f>
        <v>21.875</v>
      </c>
      <c r="P514">
        <f>VLOOKUP('full data'!$A514, Sheet11!$A$2:$AF$799, MATCH('full data'!P$1, Sheet11!$A$1:$AF$1, 0), FALSE)</f>
        <v>1.375</v>
      </c>
      <c r="Q514">
        <f>VLOOKUP('full data'!$A514, Sheet11!$A$2:$AF$799, MATCH('full data'!Q$1, Sheet11!$A$1:$AF$1, 0), FALSE)</f>
        <v>1.8125</v>
      </c>
      <c r="R514">
        <f>VLOOKUP('full data'!$A514, Sheet11!$A$2:$AF$799, MATCH('full data'!R$1, Sheet11!$A$1:$AF$1, 0), FALSE)</f>
        <v>12</v>
      </c>
      <c r="S514">
        <f>VLOOKUP('full data'!$A514, Sheet11!$A$2:$AF$799, MATCH('full data'!S$1, Sheet11!$A$1:$AF$1, 0), FALSE)</f>
        <v>4</v>
      </c>
      <c r="T514">
        <f>VLOOKUP('full data'!$A514, Sheet11!$A$2:$AF$799, MATCH('full data'!T$1, Sheet11!$A$1:$AF$1, 0), FALSE)</f>
        <v>0</v>
      </c>
      <c r="U514">
        <f>VLOOKUP('full data'!$A514, Sheet11!$A$2:$AF$799, MATCH('full data'!U$1, Sheet11!$A$1:$AF$1, 0), FALSE)</f>
        <v>0.75</v>
      </c>
      <c r="V514">
        <f>VLOOKUP('full data'!$A514, Sheet11!$A$2:$AF$799, MATCH('full data'!V$1, Sheet11!$A$1:$AF$1, 0), FALSE)</f>
        <v>0.45833333333333331</v>
      </c>
      <c r="W514">
        <f>VLOOKUP('full data'!$A514, Sheet11!$A$2:$AF$799, MATCH('full data'!W$1, Sheet11!$A$1:$AF$1, 0), FALSE)</f>
        <v>0.525390625</v>
      </c>
      <c r="X514" t="str">
        <f>VLOOKUP('full data'!$A514, Sheet11!$A$2:$AF$799, MATCH('full data'!X$1, Sheet11!$A$1:$AF$1, 0), FALSE)</f>
        <v>2</v>
      </c>
      <c r="Y514">
        <f>VLOOKUP('full data'!$A514, Sheet11!$A$2:$AF$799, MATCH('full data'!Y$1, Sheet11!$A$1:$AF$1, 0), FALSE)</f>
        <v>1</v>
      </c>
      <c r="Z514" t="str">
        <f>VLOOKUP('full data'!$A514, Sheet11!$A$2:$AF$799, MATCH('full data'!Z$1, Sheet11!$A$1:$AF$1, 0), FALSE)</f>
        <v>AFC North</v>
      </c>
      <c r="AA514" t="s">
        <v>891</v>
      </c>
      <c r="AB514">
        <f>VLOOKUP('full data'!$A514, Sheet11!$A$2:$AF$799, MATCH('full data'!AB$1, Sheet11!$A$1:$AF$1, 0), FALSE)</f>
        <v>0.24038461538461539</v>
      </c>
      <c r="AC514">
        <f>VLOOKUP('full data'!$A514, Sheet11!$A$2:$AF$799, MATCH('full data'!AC$1, Sheet11!$A$1:$AF$1, 0), FALSE)</f>
        <v>0.15625</v>
      </c>
      <c r="AD514" t="str">
        <f>VLOOKUP('full data'!$A514, Sheet11!$A$2:$AF$799, MATCH('full data'!AD$1, Sheet11!$A$1:$AF$1, 0), FALSE)</f>
        <v>1</v>
      </c>
      <c r="AE514" t="str">
        <f>VLOOKUP('full data'!$A514, Sheet11!$A$2:$AF$799, MATCH('full data'!AE$1, Sheet11!$A$1:$AF$1, 0), FALSE)</f>
        <v>1</v>
      </c>
      <c r="AF514">
        <f>VLOOKUP('full data'!$A514, Sheet11!$A$2:$AF$799, MATCH('full data'!AF$1, Sheet11!$A$1:$AF$1, 0), FALSE)</f>
        <v>0.4375</v>
      </c>
      <c r="AG514">
        <f>VLOOKUP('full data'!$A514, Sheet11!$A$2:$AF$799, MATCH('full data'!AG$1, Sheet11!$A$1:$AF$1, 0), FALSE)</f>
        <v>9.5</v>
      </c>
      <c r="AH514" s="3">
        <f>VLOOKUP('full data'!$A514, Sheet11!$A$2:$AF$799, MATCH('full data'!AH$1, Sheet11!$A$1:$AF$1, 0), FALSE)</f>
        <v>0.41179640769029291</v>
      </c>
      <c r="AI514" s="2">
        <f t="shared" si="7"/>
        <v>0.41179640769029291</v>
      </c>
      <c r="AJ514" s="2">
        <f>AH514/SUMIFS($AH$2:$AH$799, $B$2:$B$799, B514)</f>
        <v>0.27922307958482739</v>
      </c>
      <c r="AK514">
        <f>IF(AJ514=_xlfn.MAXIFS($AJ$2:$AJ$799, $B$2:$B$799, B514, $AA$2:$AA$799, AA514), 1, 0)</f>
        <v>1</v>
      </c>
      <c r="AL514" s="2">
        <f>AJ514-AI514</f>
        <v>-0.13257332810546552</v>
      </c>
      <c r="AM514">
        <f>IF(AK514=AE514, 1, 0)</f>
        <v>0</v>
      </c>
    </row>
    <row r="515" spans="1:39" hidden="1" x14ac:dyDescent="0.45">
      <c r="A515" t="s">
        <v>370</v>
      </c>
      <c r="B515">
        <v>2008</v>
      </c>
      <c r="C515" t="s">
        <v>106</v>
      </c>
      <c r="D515" t="str">
        <f>VLOOKUP(C515, ids!$A$2:$B$37,2,FALSE)</f>
        <v>Tennessee Titans</v>
      </c>
      <c r="E515">
        <f>VLOOKUP('full data'!$A515, Sheet11!$A$2:$AF$799, MATCH('full data'!E$1, Sheet11!$A$1:$AF$1, 0), FALSE)</f>
        <v>16</v>
      </c>
      <c r="F515">
        <f>VLOOKUP('full data'!$A515, Sheet11!$A$2:$AF$799, MATCH('full data'!F$1, Sheet11!$A$1:$AF$1, 0), FALSE)</f>
        <v>1.0552909038319791</v>
      </c>
      <c r="G515">
        <f>VLOOKUP('full data'!$A515, Sheet11!$A$2:$AF$799, MATCH('full data'!G$1, Sheet11!$A$1:$AF$1, 0), FALSE)</f>
        <v>-1.723572911331771</v>
      </c>
      <c r="H515">
        <f>VLOOKUP('full data'!$A515, Sheet11!$A$2:$AF$799, MATCH('full data'!H$1, Sheet11!$A$1:$AF$1, 0), FALSE)</f>
        <v>12.82858410800228</v>
      </c>
      <c r="I515">
        <f>VLOOKUP('full data'!$A515, Sheet11!$A$2:$AF$799, MATCH('full data'!I$1, Sheet11!$A$1:$AF$1, 0), FALSE)</f>
        <v>53.4375</v>
      </c>
      <c r="J515">
        <f>VLOOKUP('full data'!$A515, Sheet11!$A$2:$AF$799, MATCH('full data'!J$1, Sheet11!$A$1:$AF$1, 0), FALSE)</f>
        <v>0.87878787878787878</v>
      </c>
      <c r="K515">
        <f>VLOOKUP('full data'!$A515, Sheet11!$A$2:$AF$799, MATCH('full data'!K$1, Sheet11!$A$1:$AF$1, 0), FALSE)</f>
        <v>-5.1875</v>
      </c>
      <c r="L515">
        <f>VLOOKUP('full data'!$A515, Sheet11!$A$2:$AF$799, MATCH('full data'!L$1, Sheet11!$A$1:$AF$1, 0), FALSE)</f>
        <v>0.5625</v>
      </c>
      <c r="M515">
        <f>VLOOKUP('full data'!$A515, Sheet11!$A$2:$AF$799, MATCH('full data'!M$1, Sheet11!$A$1:$AF$1, 0), FALSE)</f>
        <v>0.6875</v>
      </c>
      <c r="N515">
        <f>VLOOKUP('full data'!$A515, Sheet11!$A$2:$AF$799, MATCH('full data'!N$1, Sheet11!$A$1:$AF$1, 0), FALSE)</f>
        <v>1.25</v>
      </c>
      <c r="O515">
        <f>VLOOKUP('full data'!$A515, Sheet11!$A$2:$AF$799, MATCH('full data'!O$1, Sheet11!$A$1:$AF$1, 0), FALSE)</f>
        <v>16.375</v>
      </c>
      <c r="P515">
        <f>VLOOKUP('full data'!$A515, Sheet11!$A$2:$AF$799, MATCH('full data'!P$1, Sheet11!$A$1:$AF$1, 0), FALSE)</f>
        <v>0.8125</v>
      </c>
      <c r="Q515">
        <f>VLOOKUP('full data'!$A515, Sheet11!$A$2:$AF$799, MATCH('full data'!Q$1, Sheet11!$A$1:$AF$1, 0), FALSE)</f>
        <v>1.9375</v>
      </c>
      <c r="R515">
        <f>VLOOKUP('full data'!$A515, Sheet11!$A$2:$AF$799, MATCH('full data'!R$1, Sheet11!$A$1:$AF$1, 0), FALSE)</f>
        <v>13</v>
      </c>
      <c r="S515">
        <f>VLOOKUP('full data'!$A515, Sheet11!$A$2:$AF$799, MATCH('full data'!S$1, Sheet11!$A$1:$AF$1, 0), FALSE)</f>
        <v>3</v>
      </c>
      <c r="T515">
        <f>VLOOKUP('full data'!$A515, Sheet11!$A$2:$AF$799, MATCH('full data'!T$1, Sheet11!$A$1:$AF$1, 0), FALSE)</f>
        <v>0</v>
      </c>
      <c r="U515">
        <f>VLOOKUP('full data'!$A515, Sheet11!$A$2:$AF$799, MATCH('full data'!U$1, Sheet11!$A$1:$AF$1, 0), FALSE)</f>
        <v>0.8125</v>
      </c>
      <c r="V515">
        <f>VLOOKUP('full data'!$A515, Sheet11!$A$2:$AF$799, MATCH('full data'!V$1, Sheet11!$A$1:$AF$1, 0), FALSE)</f>
        <v>0.42548076923076922</v>
      </c>
      <c r="W515">
        <f>VLOOKUP('full data'!$A515, Sheet11!$A$2:$AF$799, MATCH('full data'!W$1, Sheet11!$A$1:$AF$1, 0), FALSE)</f>
        <v>0.458984375</v>
      </c>
      <c r="X515" t="str">
        <f>VLOOKUP('full data'!$A515, Sheet11!$A$2:$AF$799, MATCH('full data'!X$1, Sheet11!$A$1:$AF$1, 0), FALSE)</f>
        <v>1</v>
      </c>
      <c r="Y515">
        <f>VLOOKUP('full data'!$A515, Sheet11!$A$2:$AF$799, MATCH('full data'!Y$1, Sheet11!$A$1:$AF$1, 0), FALSE)</f>
        <v>1</v>
      </c>
      <c r="Z515" t="str">
        <f>VLOOKUP('full data'!$A515, Sheet11!$A$2:$AF$799, MATCH('full data'!Z$1, Sheet11!$A$1:$AF$1, 0), FALSE)</f>
        <v>AFC South</v>
      </c>
      <c r="AA515" t="s">
        <v>891</v>
      </c>
      <c r="AB515">
        <f>VLOOKUP('full data'!$A515, Sheet11!$A$2:$AF$799, MATCH('full data'!AB$1, Sheet11!$A$1:$AF$1, 0), FALSE)</f>
        <v>0.1702127659574468</v>
      </c>
      <c r="AC515">
        <f>VLOOKUP('full data'!$A515, Sheet11!$A$2:$AF$799, MATCH('full data'!AC$1, Sheet11!$A$1:$AF$1, 0), FALSE)</f>
        <v>0.24444444444444441</v>
      </c>
      <c r="AD515" t="str">
        <f>VLOOKUP('full data'!$A515, Sheet11!$A$2:$AF$799, MATCH('full data'!AD$1, Sheet11!$A$1:$AF$1, 0), FALSE)</f>
        <v>0</v>
      </c>
      <c r="AE515" t="str">
        <f>VLOOKUP('full data'!$A515, Sheet11!$A$2:$AF$799, MATCH('full data'!AE$1, Sheet11!$A$1:$AF$1, 0), FALSE)</f>
        <v>0</v>
      </c>
      <c r="AF515">
        <f>VLOOKUP('full data'!$A515, Sheet11!$A$2:$AF$799, MATCH('full data'!AF$1, Sheet11!$A$1:$AF$1, 0), FALSE)</f>
        <v>0.25</v>
      </c>
      <c r="AG515">
        <f>VLOOKUP('full data'!$A515, Sheet11!$A$2:$AF$799, MATCH('full data'!AG$1, Sheet11!$A$1:$AF$1, 0), FALSE)</f>
        <v>0.5</v>
      </c>
      <c r="AH515" s="3">
        <f>VLOOKUP('full data'!$A515, Sheet11!$A$2:$AF$799, MATCH('full data'!AH$1, Sheet11!$A$1:$AF$1, 0), FALSE)</f>
        <v>0.19054968955111609</v>
      </c>
      <c r="AI515" s="2">
        <f t="shared" ref="AI515:AI578" si="8">_xlfn.MAXIFS($AH$2:$AH$799, $B$2:$B$799, B515, $AA$2:$AA$799,AA515)</f>
        <v>0.41179640769029291</v>
      </c>
      <c r="AJ515" s="2">
        <f>AH515/SUMIFS($AH$2:$AH$799, $B$2:$B$799, B515)</f>
        <v>0.12920431100606136</v>
      </c>
      <c r="AK515">
        <f>IF(AJ515=_xlfn.MAXIFS($AJ$2:$AJ$799, $B$2:$B$799, B515, $AA$2:$AA$799, AA515), 1, 0)</f>
        <v>0</v>
      </c>
      <c r="AL515" s="2">
        <f>AJ515-AI515</f>
        <v>-0.28259209668423158</v>
      </c>
      <c r="AM515">
        <f>IF(AK515=AE515, 1, 0)</f>
        <v>0</v>
      </c>
    </row>
    <row r="516" spans="1:39" x14ac:dyDescent="0.45">
      <c r="A516" t="s">
        <v>363</v>
      </c>
      <c r="B516">
        <v>2008</v>
      </c>
      <c r="C516" t="s">
        <v>86</v>
      </c>
      <c r="D516" t="str">
        <f>VLOOKUP(C516, ids!$A$2:$B$37,2,FALSE)</f>
        <v>New York Giants</v>
      </c>
      <c r="E516">
        <f>VLOOKUP('full data'!$A516, Sheet11!$A$2:$AF$799, MATCH('full data'!E$1, Sheet11!$A$1:$AF$1, 0), FALSE)</f>
        <v>16</v>
      </c>
      <c r="F516">
        <f>VLOOKUP('full data'!$A516, Sheet11!$A$2:$AF$799, MATCH('full data'!F$1, Sheet11!$A$1:$AF$1, 0), FALSE)</f>
        <v>3.4365086821804529</v>
      </c>
      <c r="G516">
        <f>VLOOKUP('full data'!$A516, Sheet11!$A$2:$AF$799, MATCH('full data'!G$1, Sheet11!$A$1:$AF$1, 0), FALSE)</f>
        <v>1.419943410383038</v>
      </c>
      <c r="H516">
        <f>VLOOKUP('full data'!$A516, Sheet11!$A$2:$AF$799, MATCH('full data'!H$1, Sheet11!$A$1:$AF$1, 0), FALSE)</f>
        <v>18.275487651533211</v>
      </c>
      <c r="I516">
        <f>VLOOKUP('full data'!$A516, Sheet11!$A$2:$AF$799, MATCH('full data'!I$1, Sheet11!$A$1:$AF$1, 0), FALSE)</f>
        <v>51.3125</v>
      </c>
      <c r="J516">
        <f>VLOOKUP('full data'!$A516, Sheet11!$A$2:$AF$799, MATCH('full data'!J$1, Sheet11!$A$1:$AF$1, 0), FALSE)</f>
        <v>0.92307692307692313</v>
      </c>
      <c r="K516">
        <f>VLOOKUP('full data'!$A516, Sheet11!$A$2:$AF$799, MATCH('full data'!K$1, Sheet11!$A$1:$AF$1, 0), FALSE)</f>
        <v>-11</v>
      </c>
      <c r="L516">
        <f>VLOOKUP('full data'!$A516, Sheet11!$A$2:$AF$799, MATCH('full data'!L$1, Sheet11!$A$1:$AF$1, 0), FALSE)</f>
        <v>0.625</v>
      </c>
      <c r="M516">
        <f>VLOOKUP('full data'!$A516, Sheet11!$A$2:$AF$799, MATCH('full data'!M$1, Sheet11!$A$1:$AF$1, 0), FALSE)</f>
        <v>0.3125</v>
      </c>
      <c r="N516">
        <f>VLOOKUP('full data'!$A516, Sheet11!$A$2:$AF$799, MATCH('full data'!N$1, Sheet11!$A$1:$AF$1, 0), FALSE)</f>
        <v>1.0625</v>
      </c>
      <c r="O516">
        <f>VLOOKUP('full data'!$A516, Sheet11!$A$2:$AF$799, MATCH('full data'!O$1, Sheet11!$A$1:$AF$1, 0), FALSE)</f>
        <v>18.25</v>
      </c>
      <c r="P516">
        <f>VLOOKUP('full data'!$A516, Sheet11!$A$2:$AF$799, MATCH('full data'!P$1, Sheet11!$A$1:$AF$1, 0), FALSE)</f>
        <v>0.8125</v>
      </c>
      <c r="Q516">
        <f>VLOOKUP('full data'!$A516, Sheet11!$A$2:$AF$799, MATCH('full data'!Q$1, Sheet11!$A$1:$AF$1, 0), FALSE)</f>
        <v>1.375</v>
      </c>
      <c r="R516">
        <f>VLOOKUP('full data'!$A516, Sheet11!$A$2:$AF$799, MATCH('full data'!R$1, Sheet11!$A$1:$AF$1, 0), FALSE)</f>
        <v>12</v>
      </c>
      <c r="S516">
        <f>VLOOKUP('full data'!$A516, Sheet11!$A$2:$AF$799, MATCH('full data'!S$1, Sheet11!$A$1:$AF$1, 0), FALSE)</f>
        <v>4</v>
      </c>
      <c r="T516">
        <f>VLOOKUP('full data'!$A516, Sheet11!$A$2:$AF$799, MATCH('full data'!T$1, Sheet11!$A$1:$AF$1, 0), FALSE)</f>
        <v>0</v>
      </c>
      <c r="U516">
        <f>VLOOKUP('full data'!$A516, Sheet11!$A$2:$AF$799, MATCH('full data'!U$1, Sheet11!$A$1:$AF$1, 0), FALSE)</f>
        <v>0.75</v>
      </c>
      <c r="V516">
        <f>VLOOKUP('full data'!$A516, Sheet11!$A$2:$AF$799, MATCH('full data'!V$1, Sheet11!$A$1:$AF$1, 0), FALSE)</f>
        <v>0.5</v>
      </c>
      <c r="W516">
        <f>VLOOKUP('full data'!$A516, Sheet11!$A$2:$AF$799, MATCH('full data'!W$1, Sheet11!$A$1:$AF$1, 0), FALSE)</f>
        <v>0.501953125</v>
      </c>
      <c r="X516" t="str">
        <f>VLOOKUP('full data'!$A516, Sheet11!$A$2:$AF$799, MATCH('full data'!X$1, Sheet11!$A$1:$AF$1, 0), FALSE)</f>
        <v>1</v>
      </c>
      <c r="Y516">
        <f>VLOOKUP('full data'!$A516, Sheet11!$A$2:$AF$799, MATCH('full data'!Y$1, Sheet11!$A$1:$AF$1, 0), FALSE)</f>
        <v>1</v>
      </c>
      <c r="Z516" t="str">
        <f>VLOOKUP('full data'!$A516, Sheet11!$A$2:$AF$799, MATCH('full data'!Z$1, Sheet11!$A$1:$AF$1, 0), FALSE)</f>
        <v>NFC East</v>
      </c>
      <c r="AA516" t="s">
        <v>892</v>
      </c>
      <c r="AB516">
        <f>VLOOKUP('full data'!$A516, Sheet11!$A$2:$AF$799, MATCH('full data'!AB$1, Sheet11!$A$1:$AF$1, 0), FALSE)</f>
        <v>0.1818181818181818</v>
      </c>
      <c r="AC516">
        <f>VLOOKUP('full data'!$A516, Sheet11!$A$2:$AF$799, MATCH('full data'!AC$1, Sheet11!$A$1:$AF$1, 0), FALSE)</f>
        <v>0.26315789473684209</v>
      </c>
      <c r="AD516" t="str">
        <f>VLOOKUP('full data'!$A516, Sheet11!$A$2:$AF$799, MATCH('full data'!AD$1, Sheet11!$A$1:$AF$1, 0), FALSE)</f>
        <v>0</v>
      </c>
      <c r="AE516" t="str">
        <f>VLOOKUP('full data'!$A516, Sheet11!$A$2:$AF$799, MATCH('full data'!AE$1, Sheet11!$A$1:$AF$1, 0), FALSE)</f>
        <v>0</v>
      </c>
      <c r="AF516">
        <f>VLOOKUP('full data'!$A516, Sheet11!$A$2:$AF$799, MATCH('full data'!AF$1, Sheet11!$A$1:$AF$1, 0), FALSE)</f>
        <v>0.1875</v>
      </c>
      <c r="AG516">
        <f>VLOOKUP('full data'!$A516, Sheet11!$A$2:$AF$799, MATCH('full data'!AG$1, Sheet11!$A$1:$AF$1, 0), FALSE)</f>
        <v>0.5</v>
      </c>
      <c r="AH516" s="3">
        <f>VLOOKUP('full data'!$A516, Sheet11!$A$2:$AF$799, MATCH('full data'!AH$1, Sheet11!$A$1:$AF$1, 0), FALSE)</f>
        <v>0.16050289100195769</v>
      </c>
      <c r="AI516" s="2">
        <f t="shared" si="8"/>
        <v>0.16050289100195769</v>
      </c>
      <c r="AJ516" s="2">
        <f>AH516/SUMIFS($AH$2:$AH$799, $B$2:$B$799, B516)</f>
        <v>0.1088307490568013</v>
      </c>
      <c r="AK516">
        <f>IF(AJ516=_xlfn.MAXIFS($AJ$2:$AJ$799, $B$2:$B$799, B516, $AA$2:$AA$799, AA516), 1, 0)</f>
        <v>1</v>
      </c>
      <c r="AL516" s="2">
        <f>AJ516-AI516</f>
        <v>-5.1672141945156388E-2</v>
      </c>
      <c r="AM516">
        <f>IF(AK516=AE516, 1, 0)</f>
        <v>0</v>
      </c>
    </row>
    <row r="517" spans="1:39" hidden="1" x14ac:dyDescent="0.45">
      <c r="A517" t="s">
        <v>353</v>
      </c>
      <c r="B517">
        <v>2008</v>
      </c>
      <c r="C517" t="s">
        <v>68</v>
      </c>
      <c r="D517" t="str">
        <f>VLOOKUP(C517, ids!$A$2:$B$37,2,FALSE)</f>
        <v>Indiannapolis Colts</v>
      </c>
      <c r="E517">
        <f>VLOOKUP('full data'!$A517, Sheet11!$A$2:$AF$799, MATCH('full data'!E$1, Sheet11!$A$1:$AF$1, 0), FALSE)</f>
        <v>16</v>
      </c>
      <c r="F517">
        <f>VLOOKUP('full data'!$A517, Sheet11!$A$2:$AF$799, MATCH('full data'!F$1, Sheet11!$A$1:$AF$1, 0), FALSE)</f>
        <v>9.2376533721508647</v>
      </c>
      <c r="G517">
        <f>VLOOKUP('full data'!$A517, Sheet11!$A$2:$AF$799, MATCH('full data'!G$1, Sheet11!$A$1:$AF$1, 0), FALSE)</f>
        <v>-1.7208304882875201</v>
      </c>
      <c r="H517">
        <f>VLOOKUP('full data'!$A517, Sheet11!$A$2:$AF$799, MATCH('full data'!H$1, Sheet11!$A$1:$AF$1, 0), FALSE)</f>
        <v>21.006890166728819</v>
      </c>
      <c r="I517">
        <f>VLOOKUP('full data'!$A517, Sheet11!$A$2:$AF$799, MATCH('full data'!I$1, Sheet11!$A$1:$AF$1, 0), FALSE)</f>
        <v>38.6875</v>
      </c>
      <c r="J517">
        <f>VLOOKUP('full data'!$A517, Sheet11!$A$2:$AF$799, MATCH('full data'!J$1, Sheet11!$A$1:$AF$1, 0), FALSE)</f>
        <v>0.8</v>
      </c>
      <c r="K517">
        <f>VLOOKUP('full data'!$A517, Sheet11!$A$2:$AF$799, MATCH('full data'!K$1, Sheet11!$A$1:$AF$1, 0), FALSE)</f>
        <v>-5.375</v>
      </c>
      <c r="L517">
        <f>VLOOKUP('full data'!$A517, Sheet11!$A$2:$AF$799, MATCH('full data'!L$1, Sheet11!$A$1:$AF$1, 0), FALSE)</f>
        <v>0.75</v>
      </c>
      <c r="M517">
        <f>VLOOKUP('full data'!$A517, Sheet11!$A$2:$AF$799, MATCH('full data'!M$1, Sheet11!$A$1:$AF$1, 0), FALSE)</f>
        <v>0.6875</v>
      </c>
      <c r="N517">
        <f>VLOOKUP('full data'!$A517, Sheet11!$A$2:$AF$799, MATCH('full data'!N$1, Sheet11!$A$1:$AF$1, 0), FALSE)</f>
        <v>0.9375</v>
      </c>
      <c r="O517">
        <f>VLOOKUP('full data'!$A517, Sheet11!$A$2:$AF$799, MATCH('full data'!O$1, Sheet11!$A$1:$AF$1, 0), FALSE)</f>
        <v>12.5625</v>
      </c>
      <c r="P517">
        <f>VLOOKUP('full data'!$A517, Sheet11!$A$2:$AF$799, MATCH('full data'!P$1, Sheet11!$A$1:$AF$1, 0), FALSE)</f>
        <v>0.8125</v>
      </c>
      <c r="Q517">
        <f>VLOOKUP('full data'!$A517, Sheet11!$A$2:$AF$799, MATCH('full data'!Q$1, Sheet11!$A$1:$AF$1, 0), FALSE)</f>
        <v>1.625</v>
      </c>
      <c r="R517">
        <f>VLOOKUP('full data'!$A517, Sheet11!$A$2:$AF$799, MATCH('full data'!R$1, Sheet11!$A$1:$AF$1, 0), FALSE)</f>
        <v>12</v>
      </c>
      <c r="S517">
        <f>VLOOKUP('full data'!$A517, Sheet11!$A$2:$AF$799, MATCH('full data'!S$1, Sheet11!$A$1:$AF$1, 0), FALSE)</f>
        <v>4</v>
      </c>
      <c r="T517">
        <f>VLOOKUP('full data'!$A517, Sheet11!$A$2:$AF$799, MATCH('full data'!T$1, Sheet11!$A$1:$AF$1, 0), FALSE)</f>
        <v>0</v>
      </c>
      <c r="U517">
        <f>VLOOKUP('full data'!$A517, Sheet11!$A$2:$AF$799, MATCH('full data'!U$1, Sheet11!$A$1:$AF$1, 0), FALSE)</f>
        <v>0.75</v>
      </c>
      <c r="V517">
        <f>VLOOKUP('full data'!$A517, Sheet11!$A$2:$AF$799, MATCH('full data'!V$1, Sheet11!$A$1:$AF$1, 0), FALSE)</f>
        <v>0.4921875</v>
      </c>
      <c r="W517">
        <f>VLOOKUP('full data'!$A517, Sheet11!$A$2:$AF$799, MATCH('full data'!W$1, Sheet11!$A$1:$AF$1, 0), FALSE)</f>
        <v>0.498046875</v>
      </c>
      <c r="X517" t="str">
        <f>VLOOKUP('full data'!$A517, Sheet11!$A$2:$AF$799, MATCH('full data'!X$1, Sheet11!$A$1:$AF$1, 0), FALSE)</f>
        <v>5</v>
      </c>
      <c r="Y517">
        <f>VLOOKUP('full data'!$A517, Sheet11!$A$2:$AF$799, MATCH('full data'!Y$1, Sheet11!$A$1:$AF$1, 0), FALSE)</f>
        <v>2</v>
      </c>
      <c r="Z517" t="str">
        <f>VLOOKUP('full data'!$A517, Sheet11!$A$2:$AF$799, MATCH('full data'!Z$1, Sheet11!$A$1:$AF$1, 0), FALSE)</f>
        <v>AFC South</v>
      </c>
      <c r="AA517" t="s">
        <v>891</v>
      </c>
      <c r="AB517">
        <f>VLOOKUP('full data'!$A517, Sheet11!$A$2:$AF$799, MATCH('full data'!AB$1, Sheet11!$A$1:$AF$1, 0), FALSE)</f>
        <v>0.26415094339622641</v>
      </c>
      <c r="AC517">
        <f>VLOOKUP('full data'!$A517, Sheet11!$A$2:$AF$799, MATCH('full data'!AC$1, Sheet11!$A$1:$AF$1, 0), FALSE)</f>
        <v>0.2</v>
      </c>
      <c r="AD517" t="str">
        <f>VLOOKUP('full data'!$A517, Sheet11!$A$2:$AF$799, MATCH('full data'!AD$1, Sheet11!$A$1:$AF$1, 0), FALSE)</f>
        <v>0</v>
      </c>
      <c r="AE517" t="str">
        <f>VLOOKUP('full data'!$A517, Sheet11!$A$2:$AF$799, MATCH('full data'!AE$1, Sheet11!$A$1:$AF$1, 0), FALSE)</f>
        <v>0</v>
      </c>
      <c r="AF517">
        <f>VLOOKUP('full data'!$A517, Sheet11!$A$2:$AF$799, MATCH('full data'!AF$1, Sheet11!$A$1:$AF$1, 0), FALSE)</f>
        <v>6.25E-2</v>
      </c>
      <c r="AG517">
        <f>VLOOKUP('full data'!$A517, Sheet11!$A$2:$AF$799, MATCH('full data'!AG$1, Sheet11!$A$1:$AF$1, 0), FALSE)</f>
        <v>0.5</v>
      </c>
      <c r="AH517" s="3">
        <f>VLOOKUP('full data'!$A517, Sheet11!$A$2:$AF$799, MATCH('full data'!AH$1, Sheet11!$A$1:$AF$1, 0), FALSE)</f>
        <v>0.13167363185020831</v>
      </c>
      <c r="AI517" s="2">
        <f t="shared" si="8"/>
        <v>0.41179640769029291</v>
      </c>
      <c r="AJ517" s="2">
        <f>AH517/SUMIFS($AH$2:$AH$799, $B$2:$B$799, B517)</f>
        <v>8.9282753075848778E-2</v>
      </c>
      <c r="AK517">
        <f>IF(AJ517=_xlfn.MAXIFS($AJ$2:$AJ$799, $B$2:$B$799, B517, $AA$2:$AA$799, AA517), 1, 0)</f>
        <v>0</v>
      </c>
      <c r="AL517" s="2">
        <f>AJ517-AI517</f>
        <v>-0.32251365461444415</v>
      </c>
      <c r="AM517">
        <f>IF(AK517=AE517, 1, 0)</f>
        <v>0</v>
      </c>
    </row>
    <row r="518" spans="1:39" hidden="1" x14ac:dyDescent="0.45">
      <c r="A518" t="s">
        <v>344</v>
      </c>
      <c r="B518">
        <v>2008</v>
      </c>
      <c r="C518" t="s">
        <v>48</v>
      </c>
      <c r="D518" t="str">
        <f>VLOOKUP(C518, ids!$A$2:$B$37,2,FALSE)</f>
        <v>Carolina Panthers</v>
      </c>
      <c r="E518">
        <f>VLOOKUP('full data'!$A518, Sheet11!$A$2:$AF$799, MATCH('full data'!E$1, Sheet11!$A$1:$AF$1, 0), FALSE)</f>
        <v>16</v>
      </c>
      <c r="F518">
        <f>VLOOKUP('full data'!$A518, Sheet11!$A$2:$AF$799, MATCH('full data'!F$1, Sheet11!$A$1:$AF$1, 0), FALSE)</f>
        <v>2.413648471386233</v>
      </c>
      <c r="G518">
        <f>VLOOKUP('full data'!$A518, Sheet11!$A$2:$AF$799, MATCH('full data'!G$1, Sheet11!$A$1:$AF$1, 0), FALSE)</f>
        <v>1.575276818100863</v>
      </c>
      <c r="H518">
        <f>VLOOKUP('full data'!$A518, Sheet11!$A$2:$AF$799, MATCH('full data'!H$1, Sheet11!$A$1:$AF$1, 0), FALSE)</f>
        <v>15.307797158813839</v>
      </c>
      <c r="I518">
        <f>VLOOKUP('full data'!$A518, Sheet11!$A$2:$AF$799, MATCH('full data'!I$1, Sheet11!$A$1:$AF$1, 0), FALSE)</f>
        <v>39.8125</v>
      </c>
      <c r="J518">
        <f>VLOOKUP('full data'!$A518, Sheet11!$A$2:$AF$799, MATCH('full data'!J$1, Sheet11!$A$1:$AF$1, 0), FALSE)</f>
        <v>0.90322580645161288</v>
      </c>
      <c r="K518">
        <f>VLOOKUP('full data'!$A518, Sheet11!$A$2:$AF$799, MATCH('full data'!K$1, Sheet11!$A$1:$AF$1, 0), FALSE)</f>
        <v>-8.125</v>
      </c>
      <c r="L518">
        <f>VLOOKUP('full data'!$A518, Sheet11!$A$2:$AF$799, MATCH('full data'!L$1, Sheet11!$A$1:$AF$1, 0), FALSE)</f>
        <v>0.75</v>
      </c>
      <c r="M518">
        <f>VLOOKUP('full data'!$A518, Sheet11!$A$2:$AF$799, MATCH('full data'!M$1, Sheet11!$A$1:$AF$1, 0), FALSE)</f>
        <v>0.8125</v>
      </c>
      <c r="N518">
        <f>VLOOKUP('full data'!$A518, Sheet11!$A$2:$AF$799, MATCH('full data'!N$1, Sheet11!$A$1:$AF$1, 0), FALSE)</f>
        <v>0.75</v>
      </c>
      <c r="O518">
        <f>VLOOKUP('full data'!$A518, Sheet11!$A$2:$AF$799, MATCH('full data'!O$1, Sheet11!$A$1:$AF$1, 0), FALSE)</f>
        <v>14.375</v>
      </c>
      <c r="P518">
        <f>VLOOKUP('full data'!$A518, Sheet11!$A$2:$AF$799, MATCH('full data'!P$1, Sheet11!$A$1:$AF$1, 0), FALSE)</f>
        <v>1</v>
      </c>
      <c r="Q518">
        <f>VLOOKUP('full data'!$A518, Sheet11!$A$2:$AF$799, MATCH('full data'!Q$1, Sheet11!$A$1:$AF$1, 0), FALSE)</f>
        <v>1.5625</v>
      </c>
      <c r="R518">
        <f>VLOOKUP('full data'!$A518, Sheet11!$A$2:$AF$799, MATCH('full data'!R$1, Sheet11!$A$1:$AF$1, 0), FALSE)</f>
        <v>12</v>
      </c>
      <c r="S518">
        <f>VLOOKUP('full data'!$A518, Sheet11!$A$2:$AF$799, MATCH('full data'!S$1, Sheet11!$A$1:$AF$1, 0), FALSE)</f>
        <v>4</v>
      </c>
      <c r="T518">
        <f>VLOOKUP('full data'!$A518, Sheet11!$A$2:$AF$799, MATCH('full data'!T$1, Sheet11!$A$1:$AF$1, 0), FALSE)</f>
        <v>0</v>
      </c>
      <c r="U518">
        <f>VLOOKUP('full data'!$A518, Sheet11!$A$2:$AF$799, MATCH('full data'!U$1, Sheet11!$A$1:$AF$1, 0), FALSE)</f>
        <v>0.75</v>
      </c>
      <c r="V518">
        <f>VLOOKUP('full data'!$A518, Sheet11!$A$2:$AF$799, MATCH('full data'!V$1, Sheet11!$A$1:$AF$1, 0), FALSE)</f>
        <v>0.43229166666666669</v>
      </c>
      <c r="W518">
        <f>VLOOKUP('full data'!$A518, Sheet11!$A$2:$AF$799, MATCH('full data'!W$1, Sheet11!$A$1:$AF$1, 0), FALSE)</f>
        <v>0.48828125</v>
      </c>
      <c r="X518" t="str">
        <f>VLOOKUP('full data'!$A518, Sheet11!$A$2:$AF$799, MATCH('full data'!X$1, Sheet11!$A$1:$AF$1, 0), FALSE)</f>
        <v>2</v>
      </c>
      <c r="Y518">
        <f>VLOOKUP('full data'!$A518, Sheet11!$A$2:$AF$799, MATCH('full data'!Y$1, Sheet11!$A$1:$AF$1, 0), FALSE)</f>
        <v>1</v>
      </c>
      <c r="Z518" t="str">
        <f>VLOOKUP('full data'!$A518, Sheet11!$A$2:$AF$799, MATCH('full data'!Z$1, Sheet11!$A$1:$AF$1, 0), FALSE)</f>
        <v>NFC South</v>
      </c>
      <c r="AA518" t="s">
        <v>892</v>
      </c>
      <c r="AB518">
        <f>VLOOKUP('full data'!$A518, Sheet11!$A$2:$AF$799, MATCH('full data'!AB$1, Sheet11!$A$1:$AF$1, 0), FALSE)</f>
        <v>0.1875</v>
      </c>
      <c r="AC518">
        <f>VLOOKUP('full data'!$A518, Sheet11!$A$2:$AF$799, MATCH('full data'!AC$1, Sheet11!$A$1:$AF$1, 0), FALSE)</f>
        <v>0.2857142857142857</v>
      </c>
      <c r="AD518" t="str">
        <f>VLOOKUP('full data'!$A518, Sheet11!$A$2:$AF$799, MATCH('full data'!AD$1, Sheet11!$A$1:$AF$1, 0), FALSE)</f>
        <v>0</v>
      </c>
      <c r="AE518" t="str">
        <f>VLOOKUP('full data'!$A518, Sheet11!$A$2:$AF$799, MATCH('full data'!AE$1, Sheet11!$A$1:$AF$1, 0), FALSE)</f>
        <v>0</v>
      </c>
      <c r="AF518">
        <f>VLOOKUP('full data'!$A518, Sheet11!$A$2:$AF$799, MATCH('full data'!AF$1, Sheet11!$A$1:$AF$1, 0), FALSE)</f>
        <v>0.25</v>
      </c>
      <c r="AG518">
        <f>VLOOKUP('full data'!$A518, Sheet11!$A$2:$AF$799, MATCH('full data'!AG$1, Sheet11!$A$1:$AF$1, 0), FALSE)</f>
        <v>0.5</v>
      </c>
      <c r="AH518" s="3">
        <f>VLOOKUP('full data'!$A518, Sheet11!$A$2:$AF$799, MATCH('full data'!AH$1, Sheet11!$A$1:$AF$1, 0), FALSE)</f>
        <v>0.1091524064670692</v>
      </c>
      <c r="AI518" s="2">
        <f t="shared" si="8"/>
        <v>0.16050289100195769</v>
      </c>
      <c r="AJ518" s="2">
        <f>AH518/SUMIFS($AH$2:$AH$799, $B$2:$B$799, B518)</f>
        <v>7.4011988712519142E-2</v>
      </c>
      <c r="AK518">
        <f>IF(AJ518=_xlfn.MAXIFS($AJ$2:$AJ$799, $B$2:$B$799, B518, $AA$2:$AA$799, AA518), 1, 0)</f>
        <v>0</v>
      </c>
      <c r="AL518" s="2">
        <f>AJ518-AI518</f>
        <v>-8.6490902289438551E-2</v>
      </c>
      <c r="AM518">
        <f>IF(AK518=AE518, 1, 0)</f>
        <v>0</v>
      </c>
    </row>
    <row r="519" spans="1:39" hidden="1" x14ac:dyDescent="0.45">
      <c r="A519" t="s">
        <v>342</v>
      </c>
      <c r="B519">
        <v>2008</v>
      </c>
      <c r="C519" t="s">
        <v>40</v>
      </c>
      <c r="D519" t="str">
        <f>VLOOKUP(C519, ids!$A$2:$B$37,2,FALSE)</f>
        <v>Baltimore Ravens</v>
      </c>
      <c r="E519">
        <f>VLOOKUP('full data'!$A519, Sheet11!$A$2:$AF$799, MATCH('full data'!E$1, Sheet11!$A$1:$AF$1, 0), FALSE)</f>
        <v>16</v>
      </c>
      <c r="F519">
        <f>VLOOKUP('full data'!$A519, Sheet11!$A$2:$AF$799, MATCH('full data'!F$1, Sheet11!$A$1:$AF$1, 0), FALSE)</f>
        <v>0.19383961833170851</v>
      </c>
      <c r="G519">
        <f>VLOOKUP('full data'!$A519, Sheet11!$A$2:$AF$799, MATCH('full data'!G$1, Sheet11!$A$1:$AF$1, 0), FALSE)</f>
        <v>-1.414084940292448</v>
      </c>
      <c r="H519">
        <f>VLOOKUP('full data'!$A519, Sheet11!$A$2:$AF$799, MATCH('full data'!H$1, Sheet11!$A$1:$AF$1, 0), FALSE)</f>
        <v>14.58685744851981</v>
      </c>
      <c r="I519">
        <f>VLOOKUP('full data'!$A519, Sheet11!$A$2:$AF$799, MATCH('full data'!I$1, Sheet11!$A$1:$AF$1, 0), FALSE)</f>
        <v>49.4375</v>
      </c>
      <c r="J519">
        <f>VLOOKUP('full data'!$A519, Sheet11!$A$2:$AF$799, MATCH('full data'!J$1, Sheet11!$A$1:$AF$1, 0), FALSE)</f>
        <v>0.8</v>
      </c>
      <c r="K519">
        <f>VLOOKUP('full data'!$A519, Sheet11!$A$2:$AF$799, MATCH('full data'!K$1, Sheet11!$A$1:$AF$1, 0), FALSE)</f>
        <v>-17.375</v>
      </c>
      <c r="L519">
        <f>VLOOKUP('full data'!$A519, Sheet11!$A$2:$AF$799, MATCH('full data'!L$1, Sheet11!$A$1:$AF$1, 0), FALSE)</f>
        <v>0.75</v>
      </c>
      <c r="M519">
        <f>VLOOKUP('full data'!$A519, Sheet11!$A$2:$AF$799, MATCH('full data'!M$1, Sheet11!$A$1:$AF$1, 0), FALSE)</f>
        <v>0.5</v>
      </c>
      <c r="N519">
        <f>VLOOKUP('full data'!$A519, Sheet11!$A$2:$AF$799, MATCH('full data'!N$1, Sheet11!$A$1:$AF$1, 0), FALSE)</f>
        <v>1.625</v>
      </c>
      <c r="O519">
        <f>VLOOKUP('full data'!$A519, Sheet11!$A$2:$AF$799, MATCH('full data'!O$1, Sheet11!$A$1:$AF$1, 0), FALSE)</f>
        <v>15.375</v>
      </c>
      <c r="P519">
        <f>VLOOKUP('full data'!$A519, Sheet11!$A$2:$AF$799, MATCH('full data'!P$1, Sheet11!$A$1:$AF$1, 0), FALSE)</f>
        <v>1.0625</v>
      </c>
      <c r="Q519">
        <f>VLOOKUP('full data'!$A519, Sheet11!$A$2:$AF$799, MATCH('full data'!Q$1, Sheet11!$A$1:$AF$1, 0), FALSE)</f>
        <v>2.125</v>
      </c>
      <c r="R519">
        <f>VLOOKUP('full data'!$A519, Sheet11!$A$2:$AF$799, MATCH('full data'!R$1, Sheet11!$A$1:$AF$1, 0), FALSE)</f>
        <v>11</v>
      </c>
      <c r="S519">
        <f>VLOOKUP('full data'!$A519, Sheet11!$A$2:$AF$799, MATCH('full data'!S$1, Sheet11!$A$1:$AF$1, 0), FALSE)</f>
        <v>5</v>
      </c>
      <c r="T519">
        <f>VLOOKUP('full data'!$A519, Sheet11!$A$2:$AF$799, MATCH('full data'!T$1, Sheet11!$A$1:$AF$1, 0), FALSE)</f>
        <v>0</v>
      </c>
      <c r="U519">
        <f>VLOOKUP('full data'!$A519, Sheet11!$A$2:$AF$799, MATCH('full data'!U$1, Sheet11!$A$1:$AF$1, 0), FALSE)</f>
        <v>0.6875</v>
      </c>
      <c r="V519">
        <f>VLOOKUP('full data'!$A519, Sheet11!$A$2:$AF$799, MATCH('full data'!V$1, Sheet11!$A$1:$AF$1, 0), FALSE)</f>
        <v>0.41193181818181818</v>
      </c>
      <c r="W519">
        <f>VLOOKUP('full data'!$A519, Sheet11!$A$2:$AF$799, MATCH('full data'!W$1, Sheet11!$A$1:$AF$1, 0), FALSE)</f>
        <v>0.521484375</v>
      </c>
      <c r="X519" t="str">
        <f>VLOOKUP('full data'!$A519, Sheet11!$A$2:$AF$799, MATCH('full data'!X$1, Sheet11!$A$1:$AF$1, 0), FALSE)</f>
        <v>6</v>
      </c>
      <c r="Y519">
        <f>VLOOKUP('full data'!$A519, Sheet11!$A$2:$AF$799, MATCH('full data'!Y$1, Sheet11!$A$1:$AF$1, 0), FALSE)</f>
        <v>2</v>
      </c>
      <c r="Z519" t="str">
        <f>VLOOKUP('full data'!$A519, Sheet11!$A$2:$AF$799, MATCH('full data'!Z$1, Sheet11!$A$1:$AF$1, 0), FALSE)</f>
        <v>AFC North</v>
      </c>
      <c r="AA519" t="s">
        <v>891</v>
      </c>
      <c r="AB519">
        <f>VLOOKUP('full data'!$A519, Sheet11!$A$2:$AF$799, MATCH('full data'!AB$1, Sheet11!$A$1:$AF$1, 0), FALSE)</f>
        <v>0.19791666666666671</v>
      </c>
      <c r="AC519">
        <f>VLOOKUP('full data'!$A519, Sheet11!$A$2:$AF$799, MATCH('full data'!AC$1, Sheet11!$A$1:$AF$1, 0), FALSE)</f>
        <v>0.19444444444444439</v>
      </c>
      <c r="AD519" t="str">
        <f>VLOOKUP('full data'!$A519, Sheet11!$A$2:$AF$799, MATCH('full data'!AD$1, Sheet11!$A$1:$AF$1, 0), FALSE)</f>
        <v>0</v>
      </c>
      <c r="AE519" t="str">
        <f>VLOOKUP('full data'!$A519, Sheet11!$A$2:$AF$799, MATCH('full data'!AE$1, Sheet11!$A$1:$AF$1, 0), FALSE)</f>
        <v>0</v>
      </c>
      <c r="AF519">
        <f>VLOOKUP('full data'!$A519, Sheet11!$A$2:$AF$799, MATCH('full data'!AF$1, Sheet11!$A$1:$AF$1, 0), FALSE)</f>
        <v>0.3125</v>
      </c>
      <c r="AG519">
        <f>VLOOKUP('full data'!$A519, Sheet11!$A$2:$AF$799, MATCH('full data'!AG$1, Sheet11!$A$1:$AF$1, 0), FALSE)</f>
        <v>0.5</v>
      </c>
      <c r="AH519" s="3">
        <f>VLOOKUP('full data'!$A519, Sheet11!$A$2:$AF$799, MATCH('full data'!AH$1, Sheet11!$A$1:$AF$1, 0), FALSE)</f>
        <v>0.10652654204911199</v>
      </c>
      <c r="AI519" s="2">
        <f t="shared" si="8"/>
        <v>0.41179640769029291</v>
      </c>
      <c r="AJ519" s="2">
        <f>AH519/SUMIFS($AH$2:$AH$799, $B$2:$B$799, B519)</f>
        <v>7.2231492487535895E-2</v>
      </c>
      <c r="AK519">
        <f>IF(AJ519=_xlfn.MAXIFS($AJ$2:$AJ$799, $B$2:$B$799, B519, $AA$2:$AA$799, AA519), 1, 0)</f>
        <v>0</v>
      </c>
      <c r="AL519" s="2">
        <f>AJ519-AI519</f>
        <v>-0.339564915202757</v>
      </c>
      <c r="AM519">
        <f>IF(AK519=AE519, 1, 0)</f>
        <v>0</v>
      </c>
    </row>
    <row r="520" spans="1:39" hidden="1" x14ac:dyDescent="0.45">
      <c r="A520" t="s">
        <v>360</v>
      </c>
      <c r="B520">
        <v>2008</v>
      </c>
      <c r="C520" t="s">
        <v>79</v>
      </c>
      <c r="D520" t="str">
        <f>VLOOKUP(C520, ids!$A$2:$B$37,2,FALSE)</f>
        <v>Minnesota Vikings</v>
      </c>
      <c r="E520">
        <f>VLOOKUP('full data'!$A520, Sheet11!$A$2:$AF$799, MATCH('full data'!E$1, Sheet11!$A$1:$AF$1, 0), FALSE)</f>
        <v>16</v>
      </c>
      <c r="F520">
        <f>VLOOKUP('full data'!$A520, Sheet11!$A$2:$AF$799, MATCH('full data'!F$1, Sheet11!$A$1:$AF$1, 0), FALSE)</f>
        <v>-1.7713683037134109</v>
      </c>
      <c r="G520">
        <f>VLOOKUP('full data'!$A520, Sheet11!$A$2:$AF$799, MATCH('full data'!G$1, Sheet11!$A$1:$AF$1, 0), FALSE)</f>
        <v>-1.4628486375348531</v>
      </c>
      <c r="H520">
        <f>VLOOKUP('full data'!$A520, Sheet11!$A$2:$AF$799, MATCH('full data'!H$1, Sheet11!$A$1:$AF$1, 0), FALSE)</f>
        <v>15.33465917644555</v>
      </c>
      <c r="I520">
        <f>VLOOKUP('full data'!$A520, Sheet11!$A$2:$AF$799, MATCH('full data'!I$1, Sheet11!$A$1:$AF$1, 0), FALSE)</f>
        <v>43.25</v>
      </c>
      <c r="J520">
        <f>VLOOKUP('full data'!$A520, Sheet11!$A$2:$AF$799, MATCH('full data'!J$1, Sheet11!$A$1:$AF$1, 0), FALSE)</f>
        <v>0.8529411764705882</v>
      </c>
      <c r="K520">
        <f>VLOOKUP('full data'!$A520, Sheet11!$A$2:$AF$799, MATCH('full data'!K$1, Sheet11!$A$1:$AF$1, 0), FALSE)</f>
        <v>-16.375</v>
      </c>
      <c r="L520">
        <f>VLOOKUP('full data'!$A520, Sheet11!$A$2:$AF$799, MATCH('full data'!L$1, Sheet11!$A$1:$AF$1, 0), FALSE)</f>
        <v>1.0625</v>
      </c>
      <c r="M520">
        <f>VLOOKUP('full data'!$A520, Sheet11!$A$2:$AF$799, MATCH('full data'!M$1, Sheet11!$A$1:$AF$1, 0), FALSE)</f>
        <v>0.8125</v>
      </c>
      <c r="N520">
        <f>VLOOKUP('full data'!$A520, Sheet11!$A$2:$AF$799, MATCH('full data'!N$1, Sheet11!$A$1:$AF$1, 0), FALSE)</f>
        <v>0.75</v>
      </c>
      <c r="O520">
        <f>VLOOKUP('full data'!$A520, Sheet11!$A$2:$AF$799, MATCH('full data'!O$1, Sheet11!$A$1:$AF$1, 0), FALSE)</f>
        <v>19</v>
      </c>
      <c r="P520">
        <f>VLOOKUP('full data'!$A520, Sheet11!$A$2:$AF$799, MATCH('full data'!P$1, Sheet11!$A$1:$AF$1, 0), FALSE)</f>
        <v>1.5625</v>
      </c>
      <c r="Q520">
        <f>VLOOKUP('full data'!$A520, Sheet11!$A$2:$AF$799, MATCH('full data'!Q$1, Sheet11!$A$1:$AF$1, 0), FALSE)</f>
        <v>1.5625</v>
      </c>
      <c r="R520">
        <f>VLOOKUP('full data'!$A520, Sheet11!$A$2:$AF$799, MATCH('full data'!R$1, Sheet11!$A$1:$AF$1, 0), FALSE)</f>
        <v>10</v>
      </c>
      <c r="S520">
        <f>VLOOKUP('full data'!$A520, Sheet11!$A$2:$AF$799, MATCH('full data'!S$1, Sheet11!$A$1:$AF$1, 0), FALSE)</f>
        <v>6</v>
      </c>
      <c r="T520">
        <f>VLOOKUP('full data'!$A520, Sheet11!$A$2:$AF$799, MATCH('full data'!T$1, Sheet11!$A$1:$AF$1, 0), FALSE)</f>
        <v>0</v>
      </c>
      <c r="U520">
        <f>VLOOKUP('full data'!$A520, Sheet11!$A$2:$AF$799, MATCH('full data'!U$1, Sheet11!$A$1:$AF$1, 0), FALSE)</f>
        <v>0.625</v>
      </c>
      <c r="V520">
        <f>VLOOKUP('full data'!$A520, Sheet11!$A$2:$AF$799, MATCH('full data'!V$1, Sheet11!$A$1:$AF$1, 0), FALSE)</f>
        <v>0.43125000000000002</v>
      </c>
      <c r="W520">
        <f>VLOOKUP('full data'!$A520, Sheet11!$A$2:$AF$799, MATCH('full data'!W$1, Sheet11!$A$1:$AF$1, 0), FALSE)</f>
        <v>0.50390625</v>
      </c>
      <c r="X520" t="str">
        <f>VLOOKUP('full data'!$A520, Sheet11!$A$2:$AF$799, MATCH('full data'!X$1, Sheet11!$A$1:$AF$1, 0), FALSE)</f>
        <v>3</v>
      </c>
      <c r="Y520">
        <f>VLOOKUP('full data'!$A520, Sheet11!$A$2:$AF$799, MATCH('full data'!Y$1, Sheet11!$A$1:$AF$1, 0), FALSE)</f>
        <v>1</v>
      </c>
      <c r="Z520" t="str">
        <f>VLOOKUP('full data'!$A520, Sheet11!$A$2:$AF$799, MATCH('full data'!Z$1, Sheet11!$A$1:$AF$1, 0), FALSE)</f>
        <v>NFC North</v>
      </c>
      <c r="AA520" t="s">
        <v>892</v>
      </c>
      <c r="AB520">
        <f>VLOOKUP('full data'!$A520, Sheet11!$A$2:$AF$799, MATCH('full data'!AB$1, Sheet11!$A$1:$AF$1, 0), FALSE)</f>
        <v>0.2839506172839506</v>
      </c>
      <c r="AC520">
        <f>VLOOKUP('full data'!$A520, Sheet11!$A$2:$AF$799, MATCH('full data'!AC$1, Sheet11!$A$1:$AF$1, 0), FALSE)</f>
        <v>0.19230769230769229</v>
      </c>
      <c r="AD520" t="str">
        <f>VLOOKUP('full data'!$A520, Sheet11!$A$2:$AF$799, MATCH('full data'!AD$1, Sheet11!$A$1:$AF$1, 0), FALSE)</f>
        <v>0</v>
      </c>
      <c r="AE520" t="str">
        <f>VLOOKUP('full data'!$A520, Sheet11!$A$2:$AF$799, MATCH('full data'!AE$1, Sheet11!$A$1:$AF$1, 0), FALSE)</f>
        <v>0</v>
      </c>
      <c r="AF520">
        <f>VLOOKUP('full data'!$A520, Sheet11!$A$2:$AF$799, MATCH('full data'!AF$1, Sheet11!$A$1:$AF$1, 0), FALSE)</f>
        <v>0.5</v>
      </c>
      <c r="AG520">
        <f>VLOOKUP('full data'!$A520, Sheet11!$A$2:$AF$799, MATCH('full data'!AG$1, Sheet11!$A$1:$AF$1, 0), FALSE)</f>
        <v>0.5</v>
      </c>
      <c r="AH520" s="3">
        <f>VLOOKUP('full data'!$A520, Sheet11!$A$2:$AF$799, MATCH('full data'!AH$1, Sheet11!$A$1:$AF$1, 0), FALSE)</f>
        <v>0.10142927459626989</v>
      </c>
      <c r="AI520" s="2">
        <f t="shared" si="8"/>
        <v>0.16050289100195769</v>
      </c>
      <c r="AJ520" s="2">
        <f>AH520/SUMIFS($AH$2:$AH$799, $B$2:$B$799, B520)</f>
        <v>6.877523427578261E-2</v>
      </c>
      <c r="AK520">
        <f>IF(AJ520=_xlfn.MAXIFS($AJ$2:$AJ$799, $B$2:$B$799, B520, $AA$2:$AA$799, AA520), 1, 0)</f>
        <v>0</v>
      </c>
      <c r="AL520" s="2">
        <f>AJ520-AI520</f>
        <v>-9.1727656726175083E-2</v>
      </c>
      <c r="AM520">
        <f>IF(AK520=AE520, 1, 0)</f>
        <v>0</v>
      </c>
    </row>
    <row r="521" spans="1:39" hidden="1" x14ac:dyDescent="0.45">
      <c r="A521" t="s">
        <v>341</v>
      </c>
      <c r="B521">
        <v>2008</v>
      </c>
      <c r="C521" t="s">
        <v>37</v>
      </c>
      <c r="D521" t="str">
        <f>VLOOKUP(C521, ids!$A$2:$B$37,2,FALSE)</f>
        <v>Atlanta Falcons</v>
      </c>
      <c r="E521">
        <f>VLOOKUP('full data'!$A521, Sheet11!$A$2:$AF$799, MATCH('full data'!E$1, Sheet11!$A$1:$AF$1, 0), FALSE)</f>
        <v>16</v>
      </c>
      <c r="F521">
        <f>VLOOKUP('full data'!$A521, Sheet11!$A$2:$AF$799, MATCH('full data'!F$1, Sheet11!$A$1:$AF$1, 0), FALSE)</f>
        <v>5.1263612028374048</v>
      </c>
      <c r="G521">
        <f>VLOOKUP('full data'!$A521, Sheet11!$A$2:$AF$799, MATCH('full data'!G$1, Sheet11!$A$1:$AF$1, 0), FALSE)</f>
        <v>-0.70817556784213909</v>
      </c>
      <c r="H521">
        <f>VLOOKUP('full data'!$A521, Sheet11!$A$2:$AF$799, MATCH('full data'!H$1, Sheet11!$A$1:$AF$1, 0), FALSE)</f>
        <v>16.659137464346252</v>
      </c>
      <c r="I521">
        <f>VLOOKUP('full data'!$A521, Sheet11!$A$2:$AF$799, MATCH('full data'!I$1, Sheet11!$A$1:$AF$1, 0), FALSE)</f>
        <v>36.9375</v>
      </c>
      <c r="J521">
        <f>VLOOKUP('full data'!$A521, Sheet11!$A$2:$AF$799, MATCH('full data'!J$1, Sheet11!$A$1:$AF$1, 0), FALSE)</f>
        <v>0.93548387096774188</v>
      </c>
      <c r="K521">
        <f>VLOOKUP('full data'!$A521, Sheet11!$A$2:$AF$799, MATCH('full data'!K$1, Sheet11!$A$1:$AF$1, 0), FALSE)</f>
        <v>-6.5</v>
      </c>
      <c r="L521">
        <f>VLOOKUP('full data'!$A521, Sheet11!$A$2:$AF$799, MATCH('full data'!L$1, Sheet11!$A$1:$AF$1, 0), FALSE)</f>
        <v>0.6875</v>
      </c>
      <c r="M521">
        <f>VLOOKUP('full data'!$A521, Sheet11!$A$2:$AF$799, MATCH('full data'!M$1, Sheet11!$A$1:$AF$1, 0), FALSE)</f>
        <v>0.5</v>
      </c>
      <c r="N521">
        <f>VLOOKUP('full data'!$A521, Sheet11!$A$2:$AF$799, MATCH('full data'!N$1, Sheet11!$A$1:$AF$1, 0), FALSE)</f>
        <v>0.625</v>
      </c>
      <c r="O521">
        <f>VLOOKUP('full data'!$A521, Sheet11!$A$2:$AF$799, MATCH('full data'!O$1, Sheet11!$A$1:$AF$1, 0), FALSE)</f>
        <v>15</v>
      </c>
      <c r="P521">
        <f>VLOOKUP('full data'!$A521, Sheet11!$A$2:$AF$799, MATCH('full data'!P$1, Sheet11!$A$1:$AF$1, 0), FALSE)</f>
        <v>0.9375</v>
      </c>
      <c r="Q521">
        <f>VLOOKUP('full data'!$A521, Sheet11!$A$2:$AF$799, MATCH('full data'!Q$1, Sheet11!$A$1:$AF$1, 0), FALSE)</f>
        <v>1.125</v>
      </c>
      <c r="R521">
        <f>VLOOKUP('full data'!$A521, Sheet11!$A$2:$AF$799, MATCH('full data'!R$1, Sheet11!$A$1:$AF$1, 0), FALSE)</f>
        <v>11</v>
      </c>
      <c r="S521">
        <f>VLOOKUP('full data'!$A521, Sheet11!$A$2:$AF$799, MATCH('full data'!S$1, Sheet11!$A$1:$AF$1, 0), FALSE)</f>
        <v>5</v>
      </c>
      <c r="T521">
        <f>VLOOKUP('full data'!$A521, Sheet11!$A$2:$AF$799, MATCH('full data'!T$1, Sheet11!$A$1:$AF$1, 0), FALSE)</f>
        <v>0</v>
      </c>
      <c r="U521">
        <f>VLOOKUP('full data'!$A521, Sheet11!$A$2:$AF$799, MATCH('full data'!U$1, Sheet11!$A$1:$AF$1, 0), FALSE)</f>
        <v>0.6875</v>
      </c>
      <c r="V521">
        <f>VLOOKUP('full data'!$A521, Sheet11!$A$2:$AF$799, MATCH('full data'!V$1, Sheet11!$A$1:$AF$1, 0), FALSE)</f>
        <v>0.40340909090909088</v>
      </c>
      <c r="W521">
        <f>VLOOKUP('full data'!$A521, Sheet11!$A$2:$AF$799, MATCH('full data'!W$1, Sheet11!$A$1:$AF$1, 0), FALSE)</f>
        <v>0.458984375</v>
      </c>
      <c r="X521" t="str">
        <f>VLOOKUP('full data'!$A521, Sheet11!$A$2:$AF$799, MATCH('full data'!X$1, Sheet11!$A$1:$AF$1, 0), FALSE)</f>
        <v>5</v>
      </c>
      <c r="Y521">
        <f>VLOOKUP('full data'!$A521, Sheet11!$A$2:$AF$799, MATCH('full data'!Y$1, Sheet11!$A$1:$AF$1, 0), FALSE)</f>
        <v>2</v>
      </c>
      <c r="Z521" t="str">
        <f>VLOOKUP('full data'!$A521, Sheet11!$A$2:$AF$799, MATCH('full data'!Z$1, Sheet11!$A$1:$AF$1, 0), FALSE)</f>
        <v>NFC South</v>
      </c>
      <c r="AA521" t="s">
        <v>892</v>
      </c>
      <c r="AB521">
        <f>VLOOKUP('full data'!$A521, Sheet11!$A$2:$AF$799, MATCH('full data'!AB$1, Sheet11!$A$1:$AF$1, 0), FALSE)</f>
        <v>0.1875</v>
      </c>
      <c r="AC521">
        <f>VLOOKUP('full data'!$A521, Sheet11!$A$2:$AF$799, MATCH('full data'!AC$1, Sheet11!$A$1:$AF$1, 0), FALSE)</f>
        <v>0.1954022988505747</v>
      </c>
      <c r="AD521" t="str">
        <f>VLOOKUP('full data'!$A521, Sheet11!$A$2:$AF$799, MATCH('full data'!AD$1, Sheet11!$A$1:$AF$1, 0), FALSE)</f>
        <v>0</v>
      </c>
      <c r="AE521" t="str">
        <f>VLOOKUP('full data'!$A521, Sheet11!$A$2:$AF$799, MATCH('full data'!AE$1, Sheet11!$A$1:$AF$1, 0), FALSE)</f>
        <v>0</v>
      </c>
      <c r="AF521">
        <f>VLOOKUP('full data'!$A521, Sheet11!$A$2:$AF$799, MATCH('full data'!AF$1, Sheet11!$A$1:$AF$1, 0), FALSE)</f>
        <v>0.25</v>
      </c>
      <c r="AG521">
        <f>VLOOKUP('full data'!$A521, Sheet11!$A$2:$AF$799, MATCH('full data'!AG$1, Sheet11!$A$1:$AF$1, 0), FALSE)</f>
        <v>0.5</v>
      </c>
      <c r="AH521" s="3">
        <f>VLOOKUP('full data'!$A521, Sheet11!$A$2:$AF$799, MATCH('full data'!AH$1, Sheet11!$A$1:$AF$1, 0), FALSE)</f>
        <v>4.6439651858970317E-2</v>
      </c>
      <c r="AI521" s="2">
        <f t="shared" si="8"/>
        <v>0.16050289100195769</v>
      </c>
      <c r="AJ521" s="2">
        <f>AH521/SUMIFS($AH$2:$AH$799, $B$2:$B$799, B521)</f>
        <v>3.1488916281808089E-2</v>
      </c>
      <c r="AK521">
        <f>IF(AJ521=_xlfn.MAXIFS($AJ$2:$AJ$799, $B$2:$B$799, B521, $AA$2:$AA$799, AA521), 1, 0)</f>
        <v>0</v>
      </c>
      <c r="AL521" s="2">
        <f>AJ521-AI521</f>
        <v>-0.12901397472014961</v>
      </c>
      <c r="AM521">
        <f>IF(AK521=AE521, 1, 0)</f>
        <v>0</v>
      </c>
    </row>
    <row r="522" spans="1:39" hidden="1" x14ac:dyDescent="0.45">
      <c r="A522" t="s">
        <v>359</v>
      </c>
      <c r="B522">
        <v>2008</v>
      </c>
      <c r="C522" t="s">
        <v>76</v>
      </c>
      <c r="D522" t="str">
        <f>VLOOKUP(C522, ids!$A$2:$B$37,2,FALSE)</f>
        <v>Miami Dolphins</v>
      </c>
      <c r="E522">
        <f>VLOOKUP('full data'!$A522, Sheet11!$A$2:$AF$799, MATCH('full data'!E$1, Sheet11!$A$1:$AF$1, 0), FALSE)</f>
        <v>16</v>
      </c>
      <c r="F522">
        <f>VLOOKUP('full data'!$A522, Sheet11!$A$2:$AF$799, MATCH('full data'!F$1, Sheet11!$A$1:$AF$1, 0), FALSE)</f>
        <v>5.9841726192532843</v>
      </c>
      <c r="G522">
        <f>VLOOKUP('full data'!$A522, Sheet11!$A$2:$AF$799, MATCH('full data'!G$1, Sheet11!$A$1:$AF$1, 0), FALSE)</f>
        <v>-1.194645688774328</v>
      </c>
      <c r="H522">
        <f>VLOOKUP('full data'!$A522, Sheet11!$A$2:$AF$799, MATCH('full data'!H$1, Sheet11!$A$1:$AF$1, 0), FALSE)</f>
        <v>16.978365176080271</v>
      </c>
      <c r="I522">
        <f>VLOOKUP('full data'!$A522, Sheet11!$A$2:$AF$799, MATCH('full data'!I$1, Sheet11!$A$1:$AF$1, 0), FALSE)</f>
        <v>41.8125</v>
      </c>
      <c r="J522">
        <f>VLOOKUP('full data'!$A522, Sheet11!$A$2:$AF$799, MATCH('full data'!J$1, Sheet11!$A$1:$AF$1, 0), FALSE)</f>
        <v>0.84</v>
      </c>
      <c r="K522">
        <f>VLOOKUP('full data'!$A522, Sheet11!$A$2:$AF$799, MATCH('full data'!K$1, Sheet11!$A$1:$AF$1, 0), FALSE)</f>
        <v>-7.8125</v>
      </c>
      <c r="L522">
        <f>VLOOKUP('full data'!$A522, Sheet11!$A$2:$AF$799, MATCH('full data'!L$1, Sheet11!$A$1:$AF$1, 0), FALSE)</f>
        <v>0.4375</v>
      </c>
      <c r="M522">
        <f>VLOOKUP('full data'!$A522, Sheet11!$A$2:$AF$799, MATCH('full data'!M$1, Sheet11!$A$1:$AF$1, 0), FALSE)</f>
        <v>0.75</v>
      </c>
      <c r="N522">
        <f>VLOOKUP('full data'!$A522, Sheet11!$A$2:$AF$799, MATCH('full data'!N$1, Sheet11!$A$1:$AF$1, 0), FALSE)</f>
        <v>1.125</v>
      </c>
      <c r="O522">
        <f>VLOOKUP('full data'!$A522, Sheet11!$A$2:$AF$799, MATCH('full data'!O$1, Sheet11!$A$1:$AF$1, 0), FALSE)</f>
        <v>13.6875</v>
      </c>
      <c r="P522">
        <f>VLOOKUP('full data'!$A522, Sheet11!$A$2:$AF$799, MATCH('full data'!P$1, Sheet11!$A$1:$AF$1, 0), FALSE)</f>
        <v>0.6875</v>
      </c>
      <c r="Q522">
        <f>VLOOKUP('full data'!$A522, Sheet11!$A$2:$AF$799, MATCH('full data'!Q$1, Sheet11!$A$1:$AF$1, 0), FALSE)</f>
        <v>1.875</v>
      </c>
      <c r="R522">
        <f>VLOOKUP('full data'!$A522, Sheet11!$A$2:$AF$799, MATCH('full data'!R$1, Sheet11!$A$1:$AF$1, 0), FALSE)</f>
        <v>11</v>
      </c>
      <c r="S522">
        <f>VLOOKUP('full data'!$A522, Sheet11!$A$2:$AF$799, MATCH('full data'!S$1, Sheet11!$A$1:$AF$1, 0), FALSE)</f>
        <v>5</v>
      </c>
      <c r="T522">
        <f>VLOOKUP('full data'!$A522, Sheet11!$A$2:$AF$799, MATCH('full data'!T$1, Sheet11!$A$1:$AF$1, 0), FALSE)</f>
        <v>0</v>
      </c>
      <c r="U522">
        <f>VLOOKUP('full data'!$A522, Sheet11!$A$2:$AF$799, MATCH('full data'!U$1, Sheet11!$A$1:$AF$1, 0), FALSE)</f>
        <v>0.6875</v>
      </c>
      <c r="V522">
        <f>VLOOKUP('full data'!$A522, Sheet11!$A$2:$AF$799, MATCH('full data'!V$1, Sheet11!$A$1:$AF$1, 0), FALSE)</f>
        <v>0.39772727272727271</v>
      </c>
      <c r="W522">
        <f>VLOOKUP('full data'!$A522, Sheet11!$A$2:$AF$799, MATCH('full data'!W$1, Sheet11!$A$1:$AF$1, 0), FALSE)</f>
        <v>0.4609375</v>
      </c>
      <c r="X522" t="str">
        <f>VLOOKUP('full data'!$A522, Sheet11!$A$2:$AF$799, MATCH('full data'!X$1, Sheet11!$A$1:$AF$1, 0), FALSE)</f>
        <v>3</v>
      </c>
      <c r="Y522">
        <f>VLOOKUP('full data'!$A522, Sheet11!$A$2:$AF$799, MATCH('full data'!Y$1, Sheet11!$A$1:$AF$1, 0), FALSE)</f>
        <v>1</v>
      </c>
      <c r="Z522" t="str">
        <f>VLOOKUP('full data'!$A522, Sheet11!$A$2:$AF$799, MATCH('full data'!Z$1, Sheet11!$A$1:$AF$1, 0), FALSE)</f>
        <v>AFC East</v>
      </c>
      <c r="AA522" t="s">
        <v>891</v>
      </c>
      <c r="AB522">
        <f>VLOOKUP('full data'!$A522, Sheet11!$A$2:$AF$799, MATCH('full data'!AB$1, Sheet11!$A$1:$AF$1, 0), FALSE)</f>
        <v>0.16363636363636361</v>
      </c>
      <c r="AC522">
        <f>VLOOKUP('full data'!$A522, Sheet11!$A$2:$AF$799, MATCH('full data'!AC$1, Sheet11!$A$1:$AF$1, 0), FALSE)</f>
        <v>0.26</v>
      </c>
      <c r="AD522" t="str">
        <f>VLOOKUP('full data'!$A522, Sheet11!$A$2:$AF$799, MATCH('full data'!AD$1, Sheet11!$A$1:$AF$1, 0), FALSE)</f>
        <v>0</v>
      </c>
      <c r="AE522" t="str">
        <f>VLOOKUP('full data'!$A522, Sheet11!$A$2:$AF$799, MATCH('full data'!AE$1, Sheet11!$A$1:$AF$1, 0), FALSE)</f>
        <v>0</v>
      </c>
      <c r="AF522">
        <f>VLOOKUP('full data'!$A522, Sheet11!$A$2:$AF$799, MATCH('full data'!AF$1, Sheet11!$A$1:$AF$1, 0), FALSE)</f>
        <v>0.25</v>
      </c>
      <c r="AG522">
        <f>VLOOKUP('full data'!$A522, Sheet11!$A$2:$AF$799, MATCH('full data'!AG$1, Sheet11!$A$1:$AF$1, 0), FALSE)</f>
        <v>0.5</v>
      </c>
      <c r="AH522" s="3">
        <f>VLOOKUP('full data'!$A522, Sheet11!$A$2:$AF$799, MATCH('full data'!AH$1, Sheet11!$A$1:$AF$1, 0), FALSE)</f>
        <v>3.9609816281598022E-2</v>
      </c>
      <c r="AI522" s="2">
        <f t="shared" si="8"/>
        <v>0.41179640769029291</v>
      </c>
      <c r="AJ522" s="2">
        <f>AH522/SUMIFS($AH$2:$AH$799, $B$2:$B$799, B522)</f>
        <v>2.6857871213522361E-2</v>
      </c>
      <c r="AK522">
        <f>IF(AJ522=_xlfn.MAXIFS($AJ$2:$AJ$799, $B$2:$B$799, B522, $AA$2:$AA$799, AA522), 1, 0)</f>
        <v>0</v>
      </c>
      <c r="AL522" s="2">
        <f>AJ522-AI522</f>
        <v>-0.38493853647677057</v>
      </c>
      <c r="AM522">
        <f>IF(AK522=AE522, 1, 0)</f>
        <v>0</v>
      </c>
    </row>
    <row r="523" spans="1:39" hidden="1" x14ac:dyDescent="0.45">
      <c r="A523" t="s">
        <v>361</v>
      </c>
      <c r="B523">
        <v>2008</v>
      </c>
      <c r="C523" t="s">
        <v>81</v>
      </c>
      <c r="D523" t="str">
        <f>VLOOKUP(C523, ids!$A$2:$B$37,2,FALSE)</f>
        <v>New England Patriots</v>
      </c>
      <c r="E523">
        <f>VLOOKUP('full data'!$A523, Sheet11!$A$2:$AF$799, MATCH('full data'!E$1, Sheet11!$A$1:$AF$1, 0), FALSE)</f>
        <v>16</v>
      </c>
      <c r="F523">
        <f>VLOOKUP('full data'!$A523, Sheet11!$A$2:$AF$799, MATCH('full data'!F$1, Sheet11!$A$1:$AF$1, 0), FALSE)</f>
        <v>4.5617305342499908</v>
      </c>
      <c r="G523">
        <f>VLOOKUP('full data'!$A523, Sheet11!$A$2:$AF$799, MATCH('full data'!G$1, Sheet11!$A$1:$AF$1, 0), FALSE)</f>
        <v>2.0524528386346148</v>
      </c>
      <c r="H523">
        <f>VLOOKUP('full data'!$A523, Sheet11!$A$2:$AF$799, MATCH('full data'!H$1, Sheet11!$A$1:$AF$1, 0), FALSE)</f>
        <v>18.243513788295651</v>
      </c>
      <c r="I523">
        <f>VLOOKUP('full data'!$A523, Sheet11!$A$2:$AF$799, MATCH('full data'!I$1, Sheet11!$A$1:$AF$1, 0), FALSE)</f>
        <v>31.3125</v>
      </c>
      <c r="J523">
        <f>VLOOKUP('full data'!$A523, Sheet11!$A$2:$AF$799, MATCH('full data'!J$1, Sheet11!$A$1:$AF$1, 0), FALSE)</f>
        <v>0.9</v>
      </c>
      <c r="K523">
        <f>VLOOKUP('full data'!$A523, Sheet11!$A$2:$AF$799, MATCH('full data'!K$1, Sheet11!$A$1:$AF$1, 0), FALSE)</f>
        <v>-13.8125</v>
      </c>
      <c r="L523">
        <f>VLOOKUP('full data'!$A523, Sheet11!$A$2:$AF$799, MATCH('full data'!L$1, Sheet11!$A$1:$AF$1, 0), FALSE)</f>
        <v>0.6875</v>
      </c>
      <c r="M523">
        <f>VLOOKUP('full data'!$A523, Sheet11!$A$2:$AF$799, MATCH('full data'!M$1, Sheet11!$A$1:$AF$1, 0), FALSE)</f>
        <v>0.5</v>
      </c>
      <c r="N523">
        <f>VLOOKUP('full data'!$A523, Sheet11!$A$2:$AF$799, MATCH('full data'!N$1, Sheet11!$A$1:$AF$1, 0), FALSE)</f>
        <v>0.875</v>
      </c>
      <c r="O523">
        <f>VLOOKUP('full data'!$A523, Sheet11!$A$2:$AF$799, MATCH('full data'!O$1, Sheet11!$A$1:$AF$1, 0), FALSE)</f>
        <v>14.25</v>
      </c>
      <c r="P523">
        <f>VLOOKUP('full data'!$A523, Sheet11!$A$2:$AF$799, MATCH('full data'!P$1, Sheet11!$A$1:$AF$1, 0), FALSE)</f>
        <v>1</v>
      </c>
      <c r="Q523">
        <f>VLOOKUP('full data'!$A523, Sheet11!$A$2:$AF$799, MATCH('full data'!Q$1, Sheet11!$A$1:$AF$1, 0), FALSE)</f>
        <v>1.375</v>
      </c>
      <c r="R523">
        <f>VLOOKUP('full data'!$A523, Sheet11!$A$2:$AF$799, MATCH('full data'!R$1, Sheet11!$A$1:$AF$1, 0), FALSE)</f>
        <v>11</v>
      </c>
      <c r="S523">
        <f>VLOOKUP('full data'!$A523, Sheet11!$A$2:$AF$799, MATCH('full data'!S$1, Sheet11!$A$1:$AF$1, 0), FALSE)</f>
        <v>5</v>
      </c>
      <c r="T523">
        <f>VLOOKUP('full data'!$A523, Sheet11!$A$2:$AF$799, MATCH('full data'!T$1, Sheet11!$A$1:$AF$1, 0), FALSE)</f>
        <v>0</v>
      </c>
      <c r="U523">
        <f>VLOOKUP('full data'!$A523, Sheet11!$A$2:$AF$799, MATCH('full data'!U$1, Sheet11!$A$1:$AF$1, 0), FALSE)</f>
        <v>0.6875</v>
      </c>
      <c r="V523">
        <f>VLOOKUP('full data'!$A523, Sheet11!$A$2:$AF$799, MATCH('full data'!V$1, Sheet11!$A$1:$AF$1, 0), FALSE)</f>
        <v>0.40340909090909088</v>
      </c>
      <c r="W523">
        <f>VLOOKUP('full data'!$A523, Sheet11!$A$2:$AF$799, MATCH('full data'!W$1, Sheet11!$A$1:$AF$1, 0), FALSE)</f>
        <v>0.48046875</v>
      </c>
      <c r="X523" t="str">
        <f>VLOOKUP('full data'!$A523, Sheet11!$A$2:$AF$799, MATCH('full data'!X$1, Sheet11!$A$1:$AF$1, 0), FALSE)</f>
        <v>0</v>
      </c>
      <c r="Y523">
        <f>VLOOKUP('full data'!$A523, Sheet11!$A$2:$AF$799, MATCH('full data'!Y$1, Sheet11!$A$1:$AF$1, 0), FALSE)</f>
        <v>2</v>
      </c>
      <c r="Z523" t="str">
        <f>VLOOKUP('full data'!$A523, Sheet11!$A$2:$AF$799, MATCH('full data'!Z$1, Sheet11!$A$1:$AF$1, 0), FALSE)</f>
        <v>AFC East</v>
      </c>
      <c r="AA523" t="s">
        <v>891</v>
      </c>
      <c r="AB523">
        <f>VLOOKUP('full data'!$A523, Sheet11!$A$2:$AF$799, MATCH('full data'!AB$1, Sheet11!$A$1:$AF$1, 0), FALSE)</f>
        <v>8.6956521739130432E-2</v>
      </c>
      <c r="AC523">
        <f>VLOOKUP('full data'!$A523, Sheet11!$A$2:$AF$799, MATCH('full data'!AC$1, Sheet11!$A$1:$AF$1, 0), FALSE)</f>
        <v>0.39130434782608697</v>
      </c>
      <c r="AD523" t="str">
        <f>VLOOKUP('full data'!$A523, Sheet11!$A$2:$AF$799, MATCH('full data'!AD$1, Sheet11!$A$1:$AF$1, 0), FALSE)</f>
        <v>0</v>
      </c>
      <c r="AE523" t="str">
        <f>VLOOKUP('full data'!$A523, Sheet11!$A$2:$AF$799, MATCH('full data'!AE$1, Sheet11!$A$1:$AF$1, 0), FALSE)</f>
        <v>0</v>
      </c>
      <c r="AF523">
        <f>VLOOKUP('full data'!$A523, Sheet11!$A$2:$AF$799, MATCH('full data'!AF$1, Sheet11!$A$1:$AF$1, 0), FALSE)</f>
        <v>0.3125</v>
      </c>
      <c r="AG523">
        <f>VLOOKUP('full data'!$A523, Sheet11!$A$2:$AF$799, MATCH('full data'!AG$1, Sheet11!$A$1:$AF$1, 0), FALSE)</f>
        <v>0.5</v>
      </c>
      <c r="AH523" s="3">
        <f>VLOOKUP('full data'!$A523, Sheet11!$A$2:$AF$799, MATCH('full data'!AH$1, Sheet11!$A$1:$AF$1, 0), FALSE)</f>
        <v>3.7226342416879658E-2</v>
      </c>
      <c r="AI523" s="2">
        <f t="shared" si="8"/>
        <v>0.41179640769029291</v>
      </c>
      <c r="AJ523" s="2">
        <f>AH523/SUMIFS($AH$2:$AH$799, $B$2:$B$799, B523)</f>
        <v>2.5241730566862953E-2</v>
      </c>
      <c r="AK523">
        <f>IF(AJ523=_xlfn.MAXIFS($AJ$2:$AJ$799, $B$2:$B$799, B523, $AA$2:$AA$799, AA523), 1, 0)</f>
        <v>0</v>
      </c>
      <c r="AL523" s="2">
        <f>AJ523-AI523</f>
        <v>-0.38655467712342995</v>
      </c>
      <c r="AM523">
        <f>IF(AK523=AE523, 1, 0)</f>
        <v>0</v>
      </c>
    </row>
    <row r="524" spans="1:39" hidden="1" x14ac:dyDescent="0.45">
      <c r="A524" t="s">
        <v>365</v>
      </c>
      <c r="B524">
        <v>2008</v>
      </c>
      <c r="C524" t="s">
        <v>92</v>
      </c>
      <c r="D524" t="str">
        <f>VLOOKUP(C524, ids!$A$2:$B$37,2,FALSE)</f>
        <v>Philadelphia Eagles</v>
      </c>
      <c r="E524">
        <f>VLOOKUP('full data'!$A524, Sheet11!$A$2:$AF$799, MATCH('full data'!E$1, Sheet11!$A$1:$AF$1, 0), FALSE)</f>
        <v>16</v>
      </c>
      <c r="F524">
        <f>VLOOKUP('full data'!$A524, Sheet11!$A$2:$AF$799, MATCH('full data'!F$1, Sheet11!$A$1:$AF$1, 0), FALSE)</f>
        <v>1.538247376654158</v>
      </c>
      <c r="G524">
        <f>VLOOKUP('full data'!$A524, Sheet11!$A$2:$AF$799, MATCH('full data'!G$1, Sheet11!$A$1:$AF$1, 0), FALSE)</f>
        <v>-1.8693710970281019</v>
      </c>
      <c r="H524">
        <f>VLOOKUP('full data'!$A524, Sheet11!$A$2:$AF$799, MATCH('full data'!H$1, Sheet11!$A$1:$AF$1, 0), FALSE)</f>
        <v>19.935489733620798</v>
      </c>
      <c r="I524">
        <f>VLOOKUP('full data'!$A524, Sheet11!$A$2:$AF$799, MATCH('full data'!I$1, Sheet11!$A$1:$AF$1, 0), FALSE)</f>
        <v>39.25</v>
      </c>
      <c r="J524">
        <f>VLOOKUP('full data'!$A524, Sheet11!$A$2:$AF$799, MATCH('full data'!J$1, Sheet11!$A$1:$AF$1, 0), FALSE)</f>
        <v>0.82499999999999996</v>
      </c>
      <c r="K524">
        <f>VLOOKUP('full data'!$A524, Sheet11!$A$2:$AF$799, MATCH('full data'!K$1, Sheet11!$A$1:$AF$1, 0), FALSE)</f>
        <v>-9.5625</v>
      </c>
      <c r="L524">
        <f>VLOOKUP('full data'!$A524, Sheet11!$A$2:$AF$799, MATCH('full data'!L$1, Sheet11!$A$1:$AF$1, 0), FALSE)</f>
        <v>1</v>
      </c>
      <c r="M524">
        <f>VLOOKUP('full data'!$A524, Sheet11!$A$2:$AF$799, MATCH('full data'!M$1, Sheet11!$A$1:$AF$1, 0), FALSE)</f>
        <v>0.875</v>
      </c>
      <c r="N524">
        <f>VLOOKUP('full data'!$A524, Sheet11!$A$2:$AF$799, MATCH('full data'!N$1, Sheet11!$A$1:$AF$1, 0), FALSE)</f>
        <v>0.9375</v>
      </c>
      <c r="O524">
        <f>VLOOKUP('full data'!$A524, Sheet11!$A$2:$AF$799, MATCH('full data'!O$1, Sheet11!$A$1:$AF$1, 0), FALSE)</f>
        <v>19.5</v>
      </c>
      <c r="P524">
        <f>VLOOKUP('full data'!$A524, Sheet11!$A$2:$AF$799, MATCH('full data'!P$1, Sheet11!$A$1:$AF$1, 0), FALSE)</f>
        <v>1.3125</v>
      </c>
      <c r="Q524">
        <f>VLOOKUP('full data'!$A524, Sheet11!$A$2:$AF$799, MATCH('full data'!Q$1, Sheet11!$A$1:$AF$1, 0), FALSE)</f>
        <v>1.8125</v>
      </c>
      <c r="R524">
        <f>VLOOKUP('full data'!$A524, Sheet11!$A$2:$AF$799, MATCH('full data'!R$1, Sheet11!$A$1:$AF$1, 0), FALSE)</f>
        <v>9</v>
      </c>
      <c r="S524">
        <f>VLOOKUP('full data'!$A524, Sheet11!$A$2:$AF$799, MATCH('full data'!S$1, Sheet11!$A$1:$AF$1, 0), FALSE)</f>
        <v>6</v>
      </c>
      <c r="T524">
        <f>VLOOKUP('full data'!$A524, Sheet11!$A$2:$AF$799, MATCH('full data'!T$1, Sheet11!$A$1:$AF$1, 0), FALSE)</f>
        <v>1</v>
      </c>
      <c r="U524">
        <f>VLOOKUP('full data'!$A524, Sheet11!$A$2:$AF$799, MATCH('full data'!U$1, Sheet11!$A$1:$AF$1, 0), FALSE)</f>
        <v>0.59375</v>
      </c>
      <c r="V524">
        <f>VLOOKUP('full data'!$A524, Sheet11!$A$2:$AF$799, MATCH('full data'!V$1, Sheet11!$A$1:$AF$1, 0), FALSE)</f>
        <v>0.4861111111111111</v>
      </c>
      <c r="W524">
        <f>VLOOKUP('full data'!$A524, Sheet11!$A$2:$AF$799, MATCH('full data'!W$1, Sheet11!$A$1:$AF$1, 0), FALSE)</f>
        <v>0.513671875</v>
      </c>
      <c r="X524" t="str">
        <f>VLOOKUP('full data'!$A524, Sheet11!$A$2:$AF$799, MATCH('full data'!X$1, Sheet11!$A$1:$AF$1, 0), FALSE)</f>
        <v>6</v>
      </c>
      <c r="Y524">
        <f>VLOOKUP('full data'!$A524, Sheet11!$A$2:$AF$799, MATCH('full data'!Y$1, Sheet11!$A$1:$AF$1, 0), FALSE)</f>
        <v>2</v>
      </c>
      <c r="Z524" t="str">
        <f>VLOOKUP('full data'!$A524, Sheet11!$A$2:$AF$799, MATCH('full data'!Z$1, Sheet11!$A$1:$AF$1, 0), FALSE)</f>
        <v>NFC East</v>
      </c>
      <c r="AA524" t="s">
        <v>892</v>
      </c>
      <c r="AB524">
        <f>VLOOKUP('full data'!$A524, Sheet11!$A$2:$AF$799, MATCH('full data'!AB$1, Sheet11!$A$1:$AF$1, 0), FALSE)</f>
        <v>0.23308270676691731</v>
      </c>
      <c r="AC524">
        <f>VLOOKUP('full data'!$A524, Sheet11!$A$2:$AF$799, MATCH('full data'!AC$1, Sheet11!$A$1:$AF$1, 0), FALSE)</f>
        <v>0.21323529411764711</v>
      </c>
      <c r="AD524" t="str">
        <f>VLOOKUP('full data'!$A524, Sheet11!$A$2:$AF$799, MATCH('full data'!AD$1, Sheet11!$A$1:$AF$1, 0), FALSE)</f>
        <v>0</v>
      </c>
      <c r="AE524" t="str">
        <f>VLOOKUP('full data'!$A524, Sheet11!$A$2:$AF$799, MATCH('full data'!AE$1, Sheet11!$A$1:$AF$1, 0), FALSE)</f>
        <v>0</v>
      </c>
      <c r="AF524">
        <f>VLOOKUP('full data'!$A524, Sheet11!$A$2:$AF$799, MATCH('full data'!AF$1, Sheet11!$A$1:$AF$1, 0), FALSE)</f>
        <v>0.3125</v>
      </c>
      <c r="AG524">
        <f>VLOOKUP('full data'!$A524, Sheet11!$A$2:$AF$799, MATCH('full data'!AG$1, Sheet11!$A$1:$AF$1, 0), FALSE)</f>
        <v>0.5</v>
      </c>
      <c r="AH524" s="3">
        <f>VLOOKUP('full data'!$A524, Sheet11!$A$2:$AF$799, MATCH('full data'!AH$1, Sheet11!$A$1:$AF$1, 0), FALSE)</f>
        <v>3.1423153183194351E-2</v>
      </c>
      <c r="AI524" s="2">
        <f t="shared" si="8"/>
        <v>0.16050289100195769</v>
      </c>
      <c r="AJ524" s="2">
        <f>AH524/SUMIFS($AH$2:$AH$799, $B$2:$B$799, B524)</f>
        <v>2.130681433402928E-2</v>
      </c>
      <c r="AK524">
        <f>IF(AJ524=_xlfn.MAXIFS($AJ$2:$AJ$799, $B$2:$B$799, B524, $AA$2:$AA$799, AA524), 1, 0)</f>
        <v>0</v>
      </c>
      <c r="AL524" s="2">
        <f>AJ524-AI524</f>
        <v>-0.13919607666792841</v>
      </c>
      <c r="AM524">
        <f>IF(AK524=AE524, 1, 0)</f>
        <v>0</v>
      </c>
    </row>
    <row r="525" spans="1:39" hidden="1" x14ac:dyDescent="0.45">
      <c r="A525" t="s">
        <v>348</v>
      </c>
      <c r="B525">
        <v>2008</v>
      </c>
      <c r="C525" t="s">
        <v>57</v>
      </c>
      <c r="D525" t="str">
        <f>VLOOKUP(C525, ids!$A$2:$B$37,2,FALSE)</f>
        <v>Dallas Cowboys</v>
      </c>
      <c r="E525">
        <f>VLOOKUP('full data'!$A525, Sheet11!$A$2:$AF$799, MATCH('full data'!E$1, Sheet11!$A$1:$AF$1, 0), FALSE)</f>
        <v>16</v>
      </c>
      <c r="F525">
        <f>VLOOKUP('full data'!$A525, Sheet11!$A$2:$AF$799, MATCH('full data'!F$1, Sheet11!$A$1:$AF$1, 0), FALSE)</f>
        <v>1.276327848907141</v>
      </c>
      <c r="G525">
        <f>VLOOKUP('full data'!$A525, Sheet11!$A$2:$AF$799, MATCH('full data'!G$1, Sheet11!$A$1:$AF$1, 0), FALSE)</f>
        <v>-1.2190882789553441</v>
      </c>
      <c r="H525">
        <f>VLOOKUP('full data'!$A525, Sheet11!$A$2:$AF$799, MATCH('full data'!H$1, Sheet11!$A$1:$AF$1, 0), FALSE)</f>
        <v>18.68558684947919</v>
      </c>
      <c r="I525">
        <f>VLOOKUP('full data'!$A525, Sheet11!$A$2:$AF$799, MATCH('full data'!I$1, Sheet11!$A$1:$AF$1, 0), FALSE)</f>
        <v>59.8125</v>
      </c>
      <c r="J525">
        <f>VLOOKUP('full data'!$A525, Sheet11!$A$2:$AF$799, MATCH('full data'!J$1, Sheet11!$A$1:$AF$1, 0), FALSE)</f>
        <v>0.90909090909090906</v>
      </c>
      <c r="K525">
        <f>VLOOKUP('full data'!$A525, Sheet11!$A$2:$AF$799, MATCH('full data'!K$1, Sheet11!$A$1:$AF$1, 0), FALSE)</f>
        <v>-12.4375</v>
      </c>
      <c r="L525">
        <f>VLOOKUP('full data'!$A525, Sheet11!$A$2:$AF$799, MATCH('full data'!L$1, Sheet11!$A$1:$AF$1, 0), FALSE)</f>
        <v>1.25</v>
      </c>
      <c r="M525">
        <f>VLOOKUP('full data'!$A525, Sheet11!$A$2:$AF$799, MATCH('full data'!M$1, Sheet11!$A$1:$AF$1, 0), FALSE)</f>
        <v>0.875</v>
      </c>
      <c r="N525">
        <f>VLOOKUP('full data'!$A525, Sheet11!$A$2:$AF$799, MATCH('full data'!N$1, Sheet11!$A$1:$AF$1, 0), FALSE)</f>
        <v>0.5</v>
      </c>
      <c r="O525">
        <f>VLOOKUP('full data'!$A525, Sheet11!$A$2:$AF$799, MATCH('full data'!O$1, Sheet11!$A$1:$AF$1, 0), FALSE)</f>
        <v>22.75</v>
      </c>
      <c r="P525">
        <f>VLOOKUP('full data'!$A525, Sheet11!$A$2:$AF$799, MATCH('full data'!P$1, Sheet11!$A$1:$AF$1, 0), FALSE)</f>
        <v>1.75</v>
      </c>
      <c r="Q525">
        <f>VLOOKUP('full data'!$A525, Sheet11!$A$2:$AF$799, MATCH('full data'!Q$1, Sheet11!$A$1:$AF$1, 0), FALSE)</f>
        <v>1.375</v>
      </c>
      <c r="R525">
        <f>VLOOKUP('full data'!$A525, Sheet11!$A$2:$AF$799, MATCH('full data'!R$1, Sheet11!$A$1:$AF$1, 0), FALSE)</f>
        <v>9</v>
      </c>
      <c r="S525">
        <f>VLOOKUP('full data'!$A525, Sheet11!$A$2:$AF$799, MATCH('full data'!S$1, Sheet11!$A$1:$AF$1, 0), FALSE)</f>
        <v>7</v>
      </c>
      <c r="T525">
        <f>VLOOKUP('full data'!$A525, Sheet11!$A$2:$AF$799, MATCH('full data'!T$1, Sheet11!$A$1:$AF$1, 0), FALSE)</f>
        <v>0</v>
      </c>
      <c r="U525">
        <f>VLOOKUP('full data'!$A525, Sheet11!$A$2:$AF$799, MATCH('full data'!U$1, Sheet11!$A$1:$AF$1, 0), FALSE)</f>
        <v>0.5625</v>
      </c>
      <c r="V525">
        <f>VLOOKUP('full data'!$A525, Sheet11!$A$2:$AF$799, MATCH('full data'!V$1, Sheet11!$A$1:$AF$1, 0), FALSE)</f>
        <v>0.44444444444444442</v>
      </c>
      <c r="W525">
        <f>VLOOKUP('full data'!$A525, Sheet11!$A$2:$AF$799, MATCH('full data'!W$1, Sheet11!$A$1:$AF$1, 0), FALSE)</f>
        <v>0.498046875</v>
      </c>
      <c r="X525" t="str">
        <f>VLOOKUP('full data'!$A525, Sheet11!$A$2:$AF$799, MATCH('full data'!X$1, Sheet11!$A$1:$AF$1, 0), FALSE)</f>
        <v>0</v>
      </c>
      <c r="Y525">
        <f>VLOOKUP('full data'!$A525, Sheet11!$A$2:$AF$799, MATCH('full data'!Y$1, Sheet11!$A$1:$AF$1, 0), FALSE)</f>
        <v>3</v>
      </c>
      <c r="Z525" t="str">
        <f>VLOOKUP('full data'!$A525, Sheet11!$A$2:$AF$799, MATCH('full data'!Z$1, Sheet11!$A$1:$AF$1, 0), FALSE)</f>
        <v>NFC East</v>
      </c>
      <c r="AA525" t="s">
        <v>892</v>
      </c>
      <c r="AB525">
        <f>VLOOKUP('full data'!$A525, Sheet11!$A$2:$AF$799, MATCH('full data'!AB$1, Sheet11!$A$1:$AF$1, 0), FALSE)</f>
        <v>0.1851851851851852</v>
      </c>
      <c r="AC525">
        <f>VLOOKUP('full data'!$A525, Sheet11!$A$2:$AF$799, MATCH('full data'!AC$1, Sheet11!$A$1:$AF$1, 0), FALSE)</f>
        <v>0.34782608695652167</v>
      </c>
      <c r="AD525" t="str">
        <f>VLOOKUP('full data'!$A525, Sheet11!$A$2:$AF$799, MATCH('full data'!AD$1, Sheet11!$A$1:$AF$1, 0), FALSE)</f>
        <v>0</v>
      </c>
      <c r="AE525" t="str">
        <f>VLOOKUP('full data'!$A525, Sheet11!$A$2:$AF$799, MATCH('full data'!AE$1, Sheet11!$A$1:$AF$1, 0), FALSE)</f>
        <v>0</v>
      </c>
      <c r="AF525">
        <f>VLOOKUP('full data'!$A525, Sheet11!$A$2:$AF$799, MATCH('full data'!AF$1, Sheet11!$A$1:$AF$1, 0), FALSE)</f>
        <v>0.5</v>
      </c>
      <c r="AG525">
        <f>VLOOKUP('full data'!$A525, Sheet11!$A$2:$AF$799, MATCH('full data'!AG$1, Sheet11!$A$1:$AF$1, 0), FALSE)</f>
        <v>0.5</v>
      </c>
      <c r="AH525" s="3">
        <f>VLOOKUP('full data'!$A525, Sheet11!$A$2:$AF$799, MATCH('full data'!AH$1, Sheet11!$A$1:$AF$1, 0), FALSE)</f>
        <v>2.2960003140389311E-2</v>
      </c>
      <c r="AI525" s="2">
        <f t="shared" si="8"/>
        <v>0.16050289100195769</v>
      </c>
      <c r="AJ525" s="2">
        <f>AH525/SUMIFS($AH$2:$AH$799, $B$2:$B$799, B525)</f>
        <v>1.5568282443489451E-2</v>
      </c>
      <c r="AK525">
        <f>IF(AJ525=_xlfn.MAXIFS($AJ$2:$AJ$799, $B$2:$B$799, B525, $AA$2:$AA$799, AA525), 1, 0)</f>
        <v>0</v>
      </c>
      <c r="AL525" s="2">
        <f>AJ525-AI525</f>
        <v>-0.14493460855846824</v>
      </c>
      <c r="AM525">
        <f>IF(AK525=AE525, 1, 0)</f>
        <v>0</v>
      </c>
    </row>
    <row r="526" spans="1:39" hidden="1" x14ac:dyDescent="0.45">
      <c r="A526" t="s">
        <v>364</v>
      </c>
      <c r="B526">
        <v>2008</v>
      </c>
      <c r="C526" t="s">
        <v>88</v>
      </c>
      <c r="D526" t="str">
        <f>VLOOKUP(C526, ids!$A$2:$B$37,2,FALSE)</f>
        <v>New York Jets</v>
      </c>
      <c r="E526">
        <f>VLOOKUP('full data'!$A526, Sheet11!$A$2:$AF$799, MATCH('full data'!E$1, Sheet11!$A$1:$AF$1, 0), FALSE)</f>
        <v>16</v>
      </c>
      <c r="F526">
        <f>VLOOKUP('full data'!$A526, Sheet11!$A$2:$AF$799, MATCH('full data'!F$1, Sheet11!$A$1:$AF$1, 0), FALSE)</f>
        <v>0.94189444440804859</v>
      </c>
      <c r="G526">
        <f>VLOOKUP('full data'!$A526, Sheet11!$A$2:$AF$799, MATCH('full data'!G$1, Sheet11!$A$1:$AF$1, 0), FALSE)</f>
        <v>0.91053438779587048</v>
      </c>
      <c r="H526">
        <f>VLOOKUP('full data'!$A526, Sheet11!$A$2:$AF$799, MATCH('full data'!H$1, Sheet11!$A$1:$AF$1, 0), FALSE)</f>
        <v>17.94348192312308</v>
      </c>
      <c r="I526">
        <f>VLOOKUP('full data'!$A526, Sheet11!$A$2:$AF$799, MATCH('full data'!I$1, Sheet11!$A$1:$AF$1, 0), FALSE)</f>
        <v>35.5625</v>
      </c>
      <c r="J526">
        <f>VLOOKUP('full data'!$A526, Sheet11!$A$2:$AF$799, MATCH('full data'!J$1, Sheet11!$A$1:$AF$1, 0), FALSE)</f>
        <v>0.82758620689655171</v>
      </c>
      <c r="K526">
        <f>VLOOKUP('full data'!$A526, Sheet11!$A$2:$AF$799, MATCH('full data'!K$1, Sheet11!$A$1:$AF$1, 0), FALSE)</f>
        <v>-13.3125</v>
      </c>
      <c r="L526">
        <f>VLOOKUP('full data'!$A526, Sheet11!$A$2:$AF$799, MATCH('full data'!L$1, Sheet11!$A$1:$AF$1, 0), FALSE)</f>
        <v>1.4375</v>
      </c>
      <c r="M526">
        <f>VLOOKUP('full data'!$A526, Sheet11!$A$2:$AF$799, MATCH('full data'!M$1, Sheet11!$A$1:$AF$1, 0), FALSE)</f>
        <v>1</v>
      </c>
      <c r="N526">
        <f>VLOOKUP('full data'!$A526, Sheet11!$A$2:$AF$799, MATCH('full data'!N$1, Sheet11!$A$1:$AF$1, 0), FALSE)</f>
        <v>0.875</v>
      </c>
      <c r="O526">
        <f>VLOOKUP('full data'!$A526, Sheet11!$A$2:$AF$799, MATCH('full data'!O$1, Sheet11!$A$1:$AF$1, 0), FALSE)</f>
        <v>15.8125</v>
      </c>
      <c r="P526">
        <f>VLOOKUP('full data'!$A526, Sheet11!$A$2:$AF$799, MATCH('full data'!P$1, Sheet11!$A$1:$AF$1, 0), FALSE)</f>
        <v>1.6875</v>
      </c>
      <c r="Q526">
        <f>VLOOKUP('full data'!$A526, Sheet11!$A$2:$AF$799, MATCH('full data'!Q$1, Sheet11!$A$1:$AF$1, 0), FALSE)</f>
        <v>1.875</v>
      </c>
      <c r="R526">
        <f>VLOOKUP('full data'!$A526, Sheet11!$A$2:$AF$799, MATCH('full data'!R$1, Sheet11!$A$1:$AF$1, 0), FALSE)</f>
        <v>9</v>
      </c>
      <c r="S526">
        <f>VLOOKUP('full data'!$A526, Sheet11!$A$2:$AF$799, MATCH('full data'!S$1, Sheet11!$A$1:$AF$1, 0), FALSE)</f>
        <v>7</v>
      </c>
      <c r="T526">
        <f>VLOOKUP('full data'!$A526, Sheet11!$A$2:$AF$799, MATCH('full data'!T$1, Sheet11!$A$1:$AF$1, 0), FALSE)</f>
        <v>0</v>
      </c>
      <c r="U526">
        <f>VLOOKUP('full data'!$A526, Sheet11!$A$2:$AF$799, MATCH('full data'!U$1, Sheet11!$A$1:$AF$1, 0), FALSE)</f>
        <v>0.5625</v>
      </c>
      <c r="V526">
        <f>VLOOKUP('full data'!$A526, Sheet11!$A$2:$AF$799, MATCH('full data'!V$1, Sheet11!$A$1:$AF$1, 0), FALSE)</f>
        <v>0.46180555555555558</v>
      </c>
      <c r="W526">
        <f>VLOOKUP('full data'!$A526, Sheet11!$A$2:$AF$799, MATCH('full data'!W$1, Sheet11!$A$1:$AF$1, 0), FALSE)</f>
        <v>0.470703125</v>
      </c>
      <c r="X526" t="str">
        <f>VLOOKUP('full data'!$A526, Sheet11!$A$2:$AF$799, MATCH('full data'!X$1, Sheet11!$A$1:$AF$1, 0), FALSE)</f>
        <v>0</v>
      </c>
      <c r="Y526">
        <f>VLOOKUP('full data'!$A526, Sheet11!$A$2:$AF$799, MATCH('full data'!Y$1, Sheet11!$A$1:$AF$1, 0), FALSE)</f>
        <v>3</v>
      </c>
      <c r="Z526" t="str">
        <f>VLOOKUP('full data'!$A526, Sheet11!$A$2:$AF$799, MATCH('full data'!Z$1, Sheet11!$A$1:$AF$1, 0), FALSE)</f>
        <v>AFC East</v>
      </c>
      <c r="AA526" t="s">
        <v>891</v>
      </c>
      <c r="AB526">
        <f>VLOOKUP('full data'!$A526, Sheet11!$A$2:$AF$799, MATCH('full data'!AB$1, Sheet11!$A$1:$AF$1, 0), FALSE)</f>
        <v>0.18867924528301891</v>
      </c>
      <c r="AC526">
        <f>VLOOKUP('full data'!$A526, Sheet11!$A$2:$AF$799, MATCH('full data'!AC$1, Sheet11!$A$1:$AF$1, 0), FALSE)</f>
        <v>0.15384615384615391</v>
      </c>
      <c r="AD526" t="str">
        <f>VLOOKUP('full data'!$A526, Sheet11!$A$2:$AF$799, MATCH('full data'!AD$1, Sheet11!$A$1:$AF$1, 0), FALSE)</f>
        <v>0</v>
      </c>
      <c r="AE526" t="str">
        <f>VLOOKUP('full data'!$A526, Sheet11!$A$2:$AF$799, MATCH('full data'!AE$1, Sheet11!$A$1:$AF$1, 0), FALSE)</f>
        <v>0</v>
      </c>
      <c r="AF526">
        <f>VLOOKUP('full data'!$A526, Sheet11!$A$2:$AF$799, MATCH('full data'!AF$1, Sheet11!$A$1:$AF$1, 0), FALSE)</f>
        <v>0.25</v>
      </c>
      <c r="AG526">
        <f>VLOOKUP('full data'!$A526, Sheet11!$A$2:$AF$799, MATCH('full data'!AG$1, Sheet11!$A$1:$AF$1, 0), FALSE)</f>
        <v>0.5</v>
      </c>
      <c r="AH526" s="3">
        <f>VLOOKUP('full data'!$A526, Sheet11!$A$2:$AF$799, MATCH('full data'!AH$1, Sheet11!$A$1:$AF$1, 0), FALSE)</f>
        <v>1.545204482479064E-2</v>
      </c>
      <c r="AI526" s="2">
        <f t="shared" si="8"/>
        <v>0.41179640769029291</v>
      </c>
      <c r="AJ526" s="2">
        <f>AH526/SUMIFS($AH$2:$AH$799, $B$2:$B$799, B526)</f>
        <v>1.0477428800461444E-2</v>
      </c>
      <c r="AK526">
        <f>IF(AJ526=_xlfn.MAXIFS($AJ$2:$AJ$799, $B$2:$B$799, B526, $AA$2:$AA$799, AA526), 1, 0)</f>
        <v>0</v>
      </c>
      <c r="AL526" s="2">
        <f>AJ526-AI526</f>
        <v>-0.40131897888983148</v>
      </c>
      <c r="AM526">
        <f>IF(AK526=AE526, 1, 0)</f>
        <v>0</v>
      </c>
    </row>
    <row r="527" spans="1:39" hidden="1" x14ac:dyDescent="0.45">
      <c r="A527" t="s">
        <v>369</v>
      </c>
      <c r="B527">
        <v>2008</v>
      </c>
      <c r="C527" t="s">
        <v>104</v>
      </c>
      <c r="D527" t="str">
        <f>VLOOKUP(C527, ids!$A$2:$B$37,2,FALSE)</f>
        <v>Tampa Bay Buccaneers</v>
      </c>
      <c r="E527">
        <f>VLOOKUP('full data'!$A527, Sheet11!$A$2:$AF$799, MATCH('full data'!E$1, Sheet11!$A$1:$AF$1, 0), FALSE)</f>
        <v>16</v>
      </c>
      <c r="F527">
        <f>VLOOKUP('full data'!$A527, Sheet11!$A$2:$AF$799, MATCH('full data'!F$1, Sheet11!$A$1:$AF$1, 0), FALSE)</f>
        <v>1.2179633066905731</v>
      </c>
      <c r="G527">
        <f>VLOOKUP('full data'!$A527, Sheet11!$A$2:$AF$799, MATCH('full data'!G$1, Sheet11!$A$1:$AF$1, 0), FALSE)</f>
        <v>-2.3515049144733302</v>
      </c>
      <c r="H527">
        <f>VLOOKUP('full data'!$A527, Sheet11!$A$2:$AF$799, MATCH('full data'!H$1, Sheet11!$A$1:$AF$1, 0), FALSE)</f>
        <v>16.51420959894547</v>
      </c>
      <c r="I527">
        <f>VLOOKUP('full data'!$A527, Sheet11!$A$2:$AF$799, MATCH('full data'!I$1, Sheet11!$A$1:$AF$1, 0), FALSE)</f>
        <v>52.125</v>
      </c>
      <c r="J527">
        <f>VLOOKUP('full data'!$A527, Sheet11!$A$2:$AF$799, MATCH('full data'!J$1, Sheet11!$A$1:$AF$1, 0), FALSE)</f>
        <v>0.84210526315789469</v>
      </c>
      <c r="K527">
        <f>VLOOKUP('full data'!$A527, Sheet11!$A$2:$AF$799, MATCH('full data'!K$1, Sheet11!$A$1:$AF$1, 0), FALSE)</f>
        <v>-10.75</v>
      </c>
      <c r="L527">
        <f>VLOOKUP('full data'!$A527, Sheet11!$A$2:$AF$799, MATCH('full data'!L$1, Sheet11!$A$1:$AF$1, 0), FALSE)</f>
        <v>0.8125</v>
      </c>
      <c r="M527">
        <f>VLOOKUP('full data'!$A527, Sheet11!$A$2:$AF$799, MATCH('full data'!M$1, Sheet11!$A$1:$AF$1, 0), FALSE)</f>
        <v>0.5</v>
      </c>
      <c r="N527">
        <f>VLOOKUP('full data'!$A527, Sheet11!$A$2:$AF$799, MATCH('full data'!N$1, Sheet11!$A$1:$AF$1, 0), FALSE)</f>
        <v>1.375</v>
      </c>
      <c r="O527">
        <f>VLOOKUP('full data'!$A527, Sheet11!$A$2:$AF$799, MATCH('full data'!O$1, Sheet11!$A$1:$AF$1, 0), FALSE)</f>
        <v>11.875</v>
      </c>
      <c r="P527">
        <f>VLOOKUP('full data'!$A527, Sheet11!$A$2:$AF$799, MATCH('full data'!P$1, Sheet11!$A$1:$AF$1, 0), FALSE)</f>
        <v>1.1875</v>
      </c>
      <c r="Q527">
        <f>VLOOKUP('full data'!$A527, Sheet11!$A$2:$AF$799, MATCH('full data'!Q$1, Sheet11!$A$1:$AF$1, 0), FALSE)</f>
        <v>1.875</v>
      </c>
      <c r="R527">
        <f>VLOOKUP('full data'!$A527, Sheet11!$A$2:$AF$799, MATCH('full data'!R$1, Sheet11!$A$1:$AF$1, 0), FALSE)</f>
        <v>9</v>
      </c>
      <c r="S527">
        <f>VLOOKUP('full data'!$A527, Sheet11!$A$2:$AF$799, MATCH('full data'!S$1, Sheet11!$A$1:$AF$1, 0), FALSE)</f>
        <v>7</v>
      </c>
      <c r="T527">
        <f>VLOOKUP('full data'!$A527, Sheet11!$A$2:$AF$799, MATCH('full data'!T$1, Sheet11!$A$1:$AF$1, 0), FALSE)</f>
        <v>0</v>
      </c>
      <c r="U527">
        <f>VLOOKUP('full data'!$A527, Sheet11!$A$2:$AF$799, MATCH('full data'!U$1, Sheet11!$A$1:$AF$1, 0), FALSE)</f>
        <v>0.5625</v>
      </c>
      <c r="V527">
        <f>VLOOKUP('full data'!$A527, Sheet11!$A$2:$AF$799, MATCH('full data'!V$1, Sheet11!$A$1:$AF$1, 0), FALSE)</f>
        <v>0.43055555555555558</v>
      </c>
      <c r="W527">
        <f>VLOOKUP('full data'!$A527, Sheet11!$A$2:$AF$799, MATCH('full data'!W$1, Sheet11!$A$1:$AF$1, 0), FALSE)</f>
        <v>0.48046875</v>
      </c>
      <c r="X527" t="str">
        <f>VLOOKUP('full data'!$A527, Sheet11!$A$2:$AF$799, MATCH('full data'!X$1, Sheet11!$A$1:$AF$1, 0), FALSE)</f>
        <v>0</v>
      </c>
      <c r="Y527">
        <f>VLOOKUP('full data'!$A527, Sheet11!$A$2:$AF$799, MATCH('full data'!Y$1, Sheet11!$A$1:$AF$1, 0), FALSE)</f>
        <v>3</v>
      </c>
      <c r="Z527" t="str">
        <f>VLOOKUP('full data'!$A527, Sheet11!$A$2:$AF$799, MATCH('full data'!Z$1, Sheet11!$A$1:$AF$1, 0), FALSE)</f>
        <v>NFC South</v>
      </c>
      <c r="AA527" t="s">
        <v>892</v>
      </c>
      <c r="AB527">
        <f>VLOOKUP('full data'!$A527, Sheet11!$A$2:$AF$799, MATCH('full data'!AB$1, Sheet11!$A$1:$AF$1, 0), FALSE)</f>
        <v>0.24</v>
      </c>
      <c r="AC527">
        <f>VLOOKUP('full data'!$A527, Sheet11!$A$2:$AF$799, MATCH('full data'!AC$1, Sheet11!$A$1:$AF$1, 0), FALSE)</f>
        <v>0.30769230769230771</v>
      </c>
      <c r="AD527" t="str">
        <f>VLOOKUP('full data'!$A527, Sheet11!$A$2:$AF$799, MATCH('full data'!AD$1, Sheet11!$A$1:$AF$1, 0), FALSE)</f>
        <v>0</v>
      </c>
      <c r="AE527" t="str">
        <f>VLOOKUP('full data'!$A527, Sheet11!$A$2:$AF$799, MATCH('full data'!AE$1, Sheet11!$A$1:$AF$1, 0), FALSE)</f>
        <v>0</v>
      </c>
      <c r="AF527">
        <f>VLOOKUP('full data'!$A527, Sheet11!$A$2:$AF$799, MATCH('full data'!AF$1, Sheet11!$A$1:$AF$1, 0), FALSE)</f>
        <v>0.375</v>
      </c>
      <c r="AG527">
        <f>VLOOKUP('full data'!$A527, Sheet11!$A$2:$AF$799, MATCH('full data'!AG$1, Sheet11!$A$1:$AF$1, 0), FALSE)</f>
        <v>0.5</v>
      </c>
      <c r="AH527" s="3">
        <f>VLOOKUP('full data'!$A527, Sheet11!$A$2:$AF$799, MATCH('full data'!AH$1, Sheet11!$A$1:$AF$1, 0), FALSE)</f>
        <v>1.395650644894098E-2</v>
      </c>
      <c r="AI527" s="2">
        <f t="shared" si="8"/>
        <v>0.16050289100195769</v>
      </c>
      <c r="AJ527" s="2">
        <f>AH527/SUMIFS($AH$2:$AH$799, $B$2:$B$799, B527)</f>
        <v>9.4633625698106495E-3</v>
      </c>
      <c r="AK527">
        <f>IF(AJ527=_xlfn.MAXIFS($AJ$2:$AJ$799, $B$2:$B$799, B527, $AA$2:$AA$799, AA527), 1, 0)</f>
        <v>0</v>
      </c>
      <c r="AL527" s="2">
        <f>AJ527-AI527</f>
        <v>-0.15103952843214705</v>
      </c>
      <c r="AM527">
        <f>IF(AK527=AE527, 1, 0)</f>
        <v>0</v>
      </c>
    </row>
    <row r="528" spans="1:39" hidden="1" x14ac:dyDescent="0.45">
      <c r="A528" t="s">
        <v>340</v>
      </c>
      <c r="B528">
        <v>2008</v>
      </c>
      <c r="C528" t="s">
        <v>33</v>
      </c>
      <c r="D528" t="str">
        <f>VLOOKUP(C528, ids!$A$2:$B$37,2,FALSE)</f>
        <v>Arizona Cardinals</v>
      </c>
      <c r="E528">
        <f>VLOOKUP('full data'!$A528, Sheet11!$A$2:$AF$799, MATCH('full data'!E$1, Sheet11!$A$1:$AF$1, 0), FALSE)</f>
        <v>16</v>
      </c>
      <c r="F528">
        <f>VLOOKUP('full data'!$A528, Sheet11!$A$2:$AF$799, MATCH('full data'!F$1, Sheet11!$A$1:$AF$1, 0), FALSE)</f>
        <v>6.5868448077466866</v>
      </c>
      <c r="G528">
        <f>VLOOKUP('full data'!$A528, Sheet11!$A$2:$AF$799, MATCH('full data'!G$1, Sheet11!$A$1:$AF$1, 0), FALSE)</f>
        <v>-3.0171413269834488</v>
      </c>
      <c r="H528">
        <f>VLOOKUP('full data'!$A528, Sheet11!$A$2:$AF$799, MATCH('full data'!H$1, Sheet11!$A$1:$AF$1, 0), FALSE)</f>
        <v>22.496300006266829</v>
      </c>
      <c r="I528">
        <f>VLOOKUP('full data'!$A528, Sheet11!$A$2:$AF$799, MATCH('full data'!I$1, Sheet11!$A$1:$AF$1, 0), FALSE)</f>
        <v>48.8125</v>
      </c>
      <c r="J528">
        <f>VLOOKUP('full data'!$A528, Sheet11!$A$2:$AF$799, MATCH('full data'!J$1, Sheet11!$A$1:$AF$1, 0), FALSE)</f>
        <v>0.8928571428571429</v>
      </c>
      <c r="K528">
        <f>VLOOKUP('full data'!$A528, Sheet11!$A$2:$AF$799, MATCH('full data'!K$1, Sheet11!$A$1:$AF$1, 0), FALSE)</f>
        <v>-12.5625</v>
      </c>
      <c r="L528">
        <f>VLOOKUP('full data'!$A528, Sheet11!$A$2:$AF$799, MATCH('full data'!L$1, Sheet11!$A$1:$AF$1, 0), FALSE)</f>
        <v>0.9375</v>
      </c>
      <c r="M528">
        <f>VLOOKUP('full data'!$A528, Sheet11!$A$2:$AF$799, MATCH('full data'!M$1, Sheet11!$A$1:$AF$1, 0), FALSE)</f>
        <v>1.0625</v>
      </c>
      <c r="N528">
        <f>VLOOKUP('full data'!$A528, Sheet11!$A$2:$AF$799, MATCH('full data'!N$1, Sheet11!$A$1:$AF$1, 0), FALSE)</f>
        <v>0.8125</v>
      </c>
      <c r="O528">
        <f>VLOOKUP('full data'!$A528, Sheet11!$A$2:$AF$799, MATCH('full data'!O$1, Sheet11!$A$1:$AF$1, 0), FALSE)</f>
        <v>11.9375</v>
      </c>
      <c r="P528">
        <f>VLOOKUP('full data'!$A528, Sheet11!$A$2:$AF$799, MATCH('full data'!P$1, Sheet11!$A$1:$AF$1, 0), FALSE)</f>
        <v>1.5</v>
      </c>
      <c r="Q528">
        <f>VLOOKUP('full data'!$A528, Sheet11!$A$2:$AF$799, MATCH('full data'!Q$1, Sheet11!$A$1:$AF$1, 0), FALSE)</f>
        <v>1.875</v>
      </c>
      <c r="R528">
        <f>VLOOKUP('full data'!$A528, Sheet11!$A$2:$AF$799, MATCH('full data'!R$1, Sheet11!$A$1:$AF$1, 0), FALSE)</f>
        <v>9</v>
      </c>
      <c r="S528">
        <f>VLOOKUP('full data'!$A528, Sheet11!$A$2:$AF$799, MATCH('full data'!S$1, Sheet11!$A$1:$AF$1, 0), FALSE)</f>
        <v>7</v>
      </c>
      <c r="T528">
        <f>VLOOKUP('full data'!$A528, Sheet11!$A$2:$AF$799, MATCH('full data'!T$1, Sheet11!$A$1:$AF$1, 0), FALSE)</f>
        <v>0</v>
      </c>
      <c r="U528">
        <f>VLOOKUP('full data'!$A528, Sheet11!$A$2:$AF$799, MATCH('full data'!U$1, Sheet11!$A$1:$AF$1, 0), FALSE)</f>
        <v>0.5625</v>
      </c>
      <c r="V528">
        <f>VLOOKUP('full data'!$A528, Sheet11!$A$2:$AF$799, MATCH('full data'!V$1, Sheet11!$A$1:$AF$1, 0), FALSE)</f>
        <v>0.36805555555555558</v>
      </c>
      <c r="W528">
        <f>VLOOKUP('full data'!$A528, Sheet11!$A$2:$AF$799, MATCH('full data'!W$1, Sheet11!$A$1:$AF$1, 0), FALSE)</f>
        <v>0.486328125</v>
      </c>
      <c r="X528" t="str">
        <f>VLOOKUP('full data'!$A528, Sheet11!$A$2:$AF$799, MATCH('full data'!X$1, Sheet11!$A$1:$AF$1, 0), FALSE)</f>
        <v>4</v>
      </c>
      <c r="Y528">
        <f>VLOOKUP('full data'!$A528, Sheet11!$A$2:$AF$799, MATCH('full data'!Y$1, Sheet11!$A$1:$AF$1, 0), FALSE)</f>
        <v>1</v>
      </c>
      <c r="Z528" t="str">
        <f>VLOOKUP('full data'!$A528, Sheet11!$A$2:$AF$799, MATCH('full data'!Z$1, Sheet11!$A$1:$AF$1, 0), FALSE)</f>
        <v>NFC West</v>
      </c>
      <c r="AA528" t="s">
        <v>892</v>
      </c>
      <c r="AB528">
        <f>VLOOKUP('full data'!$A528, Sheet11!$A$2:$AF$799, MATCH('full data'!AB$1, Sheet11!$A$1:$AF$1, 0), FALSE)</f>
        <v>0.218978102189781</v>
      </c>
      <c r="AC528">
        <f>VLOOKUP('full data'!$A528, Sheet11!$A$2:$AF$799, MATCH('full data'!AC$1, Sheet11!$A$1:$AF$1, 0), FALSE)</f>
        <v>0.17241379310344829</v>
      </c>
      <c r="AD528" t="str">
        <f>VLOOKUP('full data'!$A528, Sheet11!$A$2:$AF$799, MATCH('full data'!AD$1, Sheet11!$A$1:$AF$1, 0), FALSE)</f>
        <v>0</v>
      </c>
      <c r="AE528" t="str">
        <f>VLOOKUP('full data'!$A528, Sheet11!$A$2:$AF$799, MATCH('full data'!AE$1, Sheet11!$A$1:$AF$1, 0), FALSE)</f>
        <v>1</v>
      </c>
      <c r="AF528">
        <f>VLOOKUP('full data'!$A528, Sheet11!$A$2:$AF$799, MATCH('full data'!AF$1, Sheet11!$A$1:$AF$1, 0), FALSE)</f>
        <v>0.5625</v>
      </c>
      <c r="AG528">
        <f>VLOOKUP('full data'!$A528, Sheet11!$A$2:$AF$799, MATCH('full data'!AG$1, Sheet11!$A$1:$AF$1, 0), FALSE)</f>
        <v>9.5</v>
      </c>
      <c r="AH528" s="3">
        <f>VLOOKUP('full data'!$A528, Sheet11!$A$2:$AF$799, MATCH('full data'!AH$1, Sheet11!$A$1:$AF$1, 0), FALSE)</f>
        <v>1.3792980164246691E-2</v>
      </c>
      <c r="AI528" s="2">
        <f t="shared" si="8"/>
        <v>0.16050289100195769</v>
      </c>
      <c r="AJ528" s="2">
        <f>AH528/SUMIFS($AH$2:$AH$799, $B$2:$B$799, B528)</f>
        <v>9.3524817754358103E-3</v>
      </c>
      <c r="AK528">
        <f>IF(AJ528=_xlfn.MAXIFS($AJ$2:$AJ$799, $B$2:$B$799, B528, $AA$2:$AA$799, AA528), 1, 0)</f>
        <v>0</v>
      </c>
      <c r="AL528" s="2">
        <f>AJ528-AI528</f>
        <v>-0.15115040922652187</v>
      </c>
      <c r="AM528">
        <f>IF(AK528=AE528, 1, 0)</f>
        <v>0</v>
      </c>
    </row>
    <row r="529" spans="1:39" hidden="1" x14ac:dyDescent="0.45">
      <c r="A529" t="s">
        <v>343</v>
      </c>
      <c r="B529">
        <v>2008</v>
      </c>
      <c r="C529" t="s">
        <v>45</v>
      </c>
      <c r="D529" t="str">
        <f>VLOOKUP(C529, ids!$A$2:$B$37,2,FALSE)</f>
        <v>Buffalo Bills</v>
      </c>
      <c r="E529">
        <f>VLOOKUP('full data'!$A529, Sheet11!$A$2:$AF$799, MATCH('full data'!E$1, Sheet11!$A$1:$AF$1, 0), FALSE)</f>
        <v>16</v>
      </c>
      <c r="F529">
        <f>VLOOKUP('full data'!$A529, Sheet11!$A$2:$AF$799, MATCH('full data'!F$1, Sheet11!$A$1:$AF$1, 0), FALSE)</f>
        <v>-1.6433185013093781</v>
      </c>
      <c r="G529">
        <f>VLOOKUP('full data'!$A529, Sheet11!$A$2:$AF$799, MATCH('full data'!G$1, Sheet11!$A$1:$AF$1, 0), FALSE)</f>
        <v>-1.0225371113148021</v>
      </c>
      <c r="H529">
        <f>VLOOKUP('full data'!$A529, Sheet11!$A$2:$AF$799, MATCH('full data'!H$1, Sheet11!$A$1:$AF$1, 0), FALSE)</f>
        <v>14.501363258893409</v>
      </c>
      <c r="I529">
        <f>VLOOKUP('full data'!$A529, Sheet11!$A$2:$AF$799, MATCH('full data'!I$1, Sheet11!$A$1:$AF$1, 0), FALSE)</f>
        <v>33.625</v>
      </c>
      <c r="J529">
        <f>VLOOKUP('full data'!$A529, Sheet11!$A$2:$AF$799, MATCH('full data'!J$1, Sheet11!$A$1:$AF$1, 0), FALSE)</f>
        <v>0.78947368421052633</v>
      </c>
      <c r="K529">
        <f>VLOOKUP('full data'!$A529, Sheet11!$A$2:$AF$799, MATCH('full data'!K$1, Sheet11!$A$1:$AF$1, 0), FALSE)</f>
        <v>-16.375</v>
      </c>
      <c r="L529">
        <f>VLOOKUP('full data'!$A529, Sheet11!$A$2:$AF$799, MATCH('full data'!L$1, Sheet11!$A$1:$AF$1, 0), FALSE)</f>
        <v>0.9375</v>
      </c>
      <c r="M529">
        <f>VLOOKUP('full data'!$A529, Sheet11!$A$2:$AF$799, MATCH('full data'!M$1, Sheet11!$A$1:$AF$1, 0), FALSE)</f>
        <v>0.8125</v>
      </c>
      <c r="N529">
        <f>VLOOKUP('full data'!$A529, Sheet11!$A$2:$AF$799, MATCH('full data'!N$1, Sheet11!$A$1:$AF$1, 0), FALSE)</f>
        <v>0.625</v>
      </c>
      <c r="O529">
        <f>VLOOKUP('full data'!$A529, Sheet11!$A$2:$AF$799, MATCH('full data'!O$1, Sheet11!$A$1:$AF$1, 0), FALSE)</f>
        <v>10</v>
      </c>
      <c r="P529">
        <f>VLOOKUP('full data'!$A529, Sheet11!$A$2:$AF$799, MATCH('full data'!P$1, Sheet11!$A$1:$AF$1, 0), FALSE)</f>
        <v>1.625</v>
      </c>
      <c r="Q529">
        <f>VLOOKUP('full data'!$A529, Sheet11!$A$2:$AF$799, MATCH('full data'!Q$1, Sheet11!$A$1:$AF$1, 0), FALSE)</f>
        <v>1.4375</v>
      </c>
      <c r="R529">
        <f>VLOOKUP('full data'!$A529, Sheet11!$A$2:$AF$799, MATCH('full data'!R$1, Sheet11!$A$1:$AF$1, 0), FALSE)</f>
        <v>7</v>
      </c>
      <c r="S529">
        <f>VLOOKUP('full data'!$A529, Sheet11!$A$2:$AF$799, MATCH('full data'!S$1, Sheet11!$A$1:$AF$1, 0), FALSE)</f>
        <v>9</v>
      </c>
      <c r="T529">
        <f>VLOOKUP('full data'!$A529, Sheet11!$A$2:$AF$799, MATCH('full data'!T$1, Sheet11!$A$1:$AF$1, 0), FALSE)</f>
        <v>0</v>
      </c>
      <c r="U529">
        <f>VLOOKUP('full data'!$A529, Sheet11!$A$2:$AF$799, MATCH('full data'!U$1, Sheet11!$A$1:$AF$1, 0), FALSE)</f>
        <v>0.4375</v>
      </c>
      <c r="V529">
        <f>VLOOKUP('full data'!$A529, Sheet11!$A$2:$AF$799, MATCH('full data'!V$1, Sheet11!$A$1:$AF$1, 0), FALSE)</f>
        <v>0.30357142857142849</v>
      </c>
      <c r="W529">
        <f>VLOOKUP('full data'!$A529, Sheet11!$A$2:$AF$799, MATCH('full data'!W$1, Sheet11!$A$1:$AF$1, 0), FALSE)</f>
        <v>0.453125</v>
      </c>
      <c r="X529" t="str">
        <f>VLOOKUP('full data'!$A529, Sheet11!$A$2:$AF$799, MATCH('full data'!X$1, Sheet11!$A$1:$AF$1, 0), FALSE)</f>
        <v>0</v>
      </c>
      <c r="Y529">
        <f>VLOOKUP('full data'!$A529, Sheet11!$A$2:$AF$799, MATCH('full data'!Y$1, Sheet11!$A$1:$AF$1, 0), FALSE)</f>
        <v>4</v>
      </c>
      <c r="Z529" t="str">
        <f>VLOOKUP('full data'!$A529, Sheet11!$A$2:$AF$799, MATCH('full data'!Z$1, Sheet11!$A$1:$AF$1, 0), FALSE)</f>
        <v>AFC East</v>
      </c>
      <c r="AA529" t="s">
        <v>891</v>
      </c>
      <c r="AB529">
        <f>VLOOKUP('full data'!$A529, Sheet11!$A$2:$AF$799, MATCH('full data'!AB$1, Sheet11!$A$1:$AF$1, 0), FALSE)</f>
        <v>0.39130434782608697</v>
      </c>
      <c r="AC529">
        <f>VLOOKUP('full data'!$A529, Sheet11!$A$2:$AF$799, MATCH('full data'!AC$1, Sheet11!$A$1:$AF$1, 0), FALSE)</f>
        <v>8.6956521739130432E-2</v>
      </c>
      <c r="AD529" t="str">
        <f>VLOOKUP('full data'!$A529, Sheet11!$A$2:$AF$799, MATCH('full data'!AD$1, Sheet11!$A$1:$AF$1, 0), FALSE)</f>
        <v>0</v>
      </c>
      <c r="AE529" t="str">
        <f>VLOOKUP('full data'!$A529, Sheet11!$A$2:$AF$799, MATCH('full data'!AE$1, Sheet11!$A$1:$AF$1, 0), FALSE)</f>
        <v>0</v>
      </c>
      <c r="AF529">
        <f>VLOOKUP('full data'!$A529, Sheet11!$A$2:$AF$799, MATCH('full data'!AF$1, Sheet11!$A$1:$AF$1, 0), FALSE)</f>
        <v>0.6875</v>
      </c>
      <c r="AG529">
        <f>VLOOKUP('full data'!$A529, Sheet11!$A$2:$AF$799, MATCH('full data'!AG$1, Sheet11!$A$1:$AF$1, 0), FALSE)</f>
        <v>0.5</v>
      </c>
      <c r="AH529" s="3">
        <f>VLOOKUP('full data'!$A529, Sheet11!$A$2:$AF$799, MATCH('full data'!AH$1, Sheet11!$A$1:$AF$1, 0), FALSE)</f>
        <v>9.9075716802370182E-3</v>
      </c>
      <c r="AI529" s="2">
        <f t="shared" si="8"/>
        <v>0.41179640769029291</v>
      </c>
      <c r="AJ529" s="2">
        <f>AH529/SUMIFS($AH$2:$AH$799, $B$2:$B$799, B529)</f>
        <v>6.7179378549698182E-3</v>
      </c>
      <c r="AK529">
        <f>IF(AJ529=_xlfn.MAXIFS($AJ$2:$AJ$799, $B$2:$B$799, B529, $AA$2:$AA$799, AA529), 1, 0)</f>
        <v>0</v>
      </c>
      <c r="AL529" s="2">
        <f>AJ529-AI529</f>
        <v>-0.40507846983532309</v>
      </c>
      <c r="AM529">
        <f>IF(AK529=AE529, 1, 0)</f>
        <v>0</v>
      </c>
    </row>
    <row r="530" spans="1:39" hidden="1" x14ac:dyDescent="0.45">
      <c r="A530" t="s">
        <v>371</v>
      </c>
      <c r="B530">
        <v>2008</v>
      </c>
      <c r="C530" t="s">
        <v>108</v>
      </c>
      <c r="D530" t="str">
        <f>VLOOKUP(C530, ids!$A$2:$B$37,2,FALSE)</f>
        <v>Washigngton Redskins</v>
      </c>
      <c r="E530">
        <f>VLOOKUP('full data'!$A530, Sheet11!$A$2:$AF$799, MATCH('full data'!E$1, Sheet11!$A$1:$AF$1, 0), FALSE)</f>
        <v>16</v>
      </c>
      <c r="F530">
        <f>VLOOKUP('full data'!$A530, Sheet11!$A$2:$AF$799, MATCH('full data'!F$1, Sheet11!$A$1:$AF$1, 0), FALSE)</f>
        <v>0.1530072550461235</v>
      </c>
      <c r="G530">
        <f>VLOOKUP('full data'!$A530, Sheet11!$A$2:$AF$799, MATCH('full data'!G$1, Sheet11!$A$1:$AF$1, 0), FALSE)</f>
        <v>-1.729536140722626</v>
      </c>
      <c r="H530">
        <f>VLOOKUP('full data'!$A530, Sheet11!$A$2:$AF$799, MATCH('full data'!H$1, Sheet11!$A$1:$AF$1, 0), FALSE)</f>
        <v>12.61098704451757</v>
      </c>
      <c r="I530">
        <f>VLOOKUP('full data'!$A530, Sheet11!$A$2:$AF$799, MATCH('full data'!I$1, Sheet11!$A$1:$AF$1, 0), FALSE)</f>
        <v>40.25</v>
      </c>
      <c r="J530">
        <f>VLOOKUP('full data'!$A530, Sheet11!$A$2:$AF$799, MATCH('full data'!J$1, Sheet11!$A$1:$AF$1, 0), FALSE)</f>
        <v>0.72222222222222221</v>
      </c>
      <c r="K530">
        <f>VLOOKUP('full data'!$A530, Sheet11!$A$2:$AF$799, MATCH('full data'!K$1, Sheet11!$A$1:$AF$1, 0), FALSE)</f>
        <v>-16.625</v>
      </c>
      <c r="L530">
        <f>VLOOKUP('full data'!$A530, Sheet11!$A$2:$AF$799, MATCH('full data'!L$1, Sheet11!$A$1:$AF$1, 0), FALSE)</f>
        <v>0.375</v>
      </c>
      <c r="M530">
        <f>VLOOKUP('full data'!$A530, Sheet11!$A$2:$AF$799, MATCH('full data'!M$1, Sheet11!$A$1:$AF$1, 0), FALSE)</f>
        <v>0.3125</v>
      </c>
      <c r="N530">
        <f>VLOOKUP('full data'!$A530, Sheet11!$A$2:$AF$799, MATCH('full data'!N$1, Sheet11!$A$1:$AF$1, 0), FALSE)</f>
        <v>0.8125</v>
      </c>
      <c r="O530">
        <f>VLOOKUP('full data'!$A530, Sheet11!$A$2:$AF$799, MATCH('full data'!O$1, Sheet11!$A$1:$AF$1, 0), FALSE)</f>
        <v>8.8125</v>
      </c>
      <c r="P530">
        <f>VLOOKUP('full data'!$A530, Sheet11!$A$2:$AF$799, MATCH('full data'!P$1, Sheet11!$A$1:$AF$1, 0), FALSE)</f>
        <v>0.75</v>
      </c>
      <c r="Q530">
        <f>VLOOKUP('full data'!$A530, Sheet11!$A$2:$AF$799, MATCH('full data'!Q$1, Sheet11!$A$1:$AF$1, 0), FALSE)</f>
        <v>1.125</v>
      </c>
      <c r="R530">
        <f>VLOOKUP('full data'!$A530, Sheet11!$A$2:$AF$799, MATCH('full data'!R$1, Sheet11!$A$1:$AF$1, 0), FALSE)</f>
        <v>8</v>
      </c>
      <c r="S530">
        <f>VLOOKUP('full data'!$A530, Sheet11!$A$2:$AF$799, MATCH('full data'!S$1, Sheet11!$A$1:$AF$1, 0), FALSE)</f>
        <v>8</v>
      </c>
      <c r="T530">
        <f>VLOOKUP('full data'!$A530, Sheet11!$A$2:$AF$799, MATCH('full data'!T$1, Sheet11!$A$1:$AF$1, 0), FALSE)</f>
        <v>0</v>
      </c>
      <c r="U530">
        <f>VLOOKUP('full data'!$A530, Sheet11!$A$2:$AF$799, MATCH('full data'!U$1, Sheet11!$A$1:$AF$1, 0), FALSE)</f>
        <v>0.5</v>
      </c>
      <c r="V530">
        <f>VLOOKUP('full data'!$A530, Sheet11!$A$2:$AF$799, MATCH('full data'!V$1, Sheet11!$A$1:$AF$1, 0), FALSE)</f>
        <v>0.4140625</v>
      </c>
      <c r="W530">
        <f>VLOOKUP('full data'!$A530, Sheet11!$A$2:$AF$799, MATCH('full data'!W$1, Sheet11!$A$1:$AF$1, 0), FALSE)</f>
        <v>0.478515625</v>
      </c>
      <c r="X530" t="str">
        <f>VLOOKUP('full data'!$A530, Sheet11!$A$2:$AF$799, MATCH('full data'!X$1, Sheet11!$A$1:$AF$1, 0), FALSE)</f>
        <v>0</v>
      </c>
      <c r="Y530">
        <f>VLOOKUP('full data'!$A530, Sheet11!$A$2:$AF$799, MATCH('full data'!Y$1, Sheet11!$A$1:$AF$1, 0), FALSE)</f>
        <v>4</v>
      </c>
      <c r="Z530" t="str">
        <f>VLOOKUP('full data'!$A530, Sheet11!$A$2:$AF$799, MATCH('full data'!Z$1, Sheet11!$A$1:$AF$1, 0), FALSE)</f>
        <v>NFC East</v>
      </c>
      <c r="AA530" t="s">
        <v>892</v>
      </c>
      <c r="AB530">
        <f>VLOOKUP('full data'!$A530, Sheet11!$A$2:$AF$799, MATCH('full data'!AB$1, Sheet11!$A$1:$AF$1, 0), FALSE)</f>
        <v>0.2452830188679245</v>
      </c>
      <c r="AC530">
        <f>VLOOKUP('full data'!$A530, Sheet11!$A$2:$AF$799, MATCH('full data'!AC$1, Sheet11!$A$1:$AF$1, 0), FALSE)</f>
        <v>0.1372549019607843</v>
      </c>
      <c r="AD530" t="str">
        <f>VLOOKUP('full data'!$A530, Sheet11!$A$2:$AF$799, MATCH('full data'!AD$1, Sheet11!$A$1:$AF$1, 0), FALSE)</f>
        <v>0</v>
      </c>
      <c r="AE530" t="str">
        <f>VLOOKUP('full data'!$A530, Sheet11!$A$2:$AF$799, MATCH('full data'!AE$1, Sheet11!$A$1:$AF$1, 0), FALSE)</f>
        <v>0</v>
      </c>
      <c r="AF530">
        <f>VLOOKUP('full data'!$A530, Sheet11!$A$2:$AF$799, MATCH('full data'!AF$1, Sheet11!$A$1:$AF$1, 0), FALSE)</f>
        <v>0.375</v>
      </c>
      <c r="AG530">
        <f>VLOOKUP('full data'!$A530, Sheet11!$A$2:$AF$799, MATCH('full data'!AG$1, Sheet11!$A$1:$AF$1, 0), FALSE)</f>
        <v>0.5</v>
      </c>
      <c r="AH530" s="3">
        <f>VLOOKUP('full data'!$A530, Sheet11!$A$2:$AF$799, MATCH('full data'!AH$1, Sheet11!$A$1:$AF$1, 0), FALSE)</f>
        <v>7.7181086625445214E-3</v>
      </c>
      <c r="AI530" s="2">
        <f t="shared" si="8"/>
        <v>0.16050289100195769</v>
      </c>
      <c r="AJ530" s="2">
        <f>AH530/SUMIFS($AH$2:$AH$799, $B$2:$B$799, B530)</f>
        <v>5.2333483951778901E-3</v>
      </c>
      <c r="AK530">
        <f>IF(AJ530=_xlfn.MAXIFS($AJ$2:$AJ$799, $B$2:$B$799, B530, $AA$2:$AA$799, AA530), 1, 0)</f>
        <v>0</v>
      </c>
      <c r="AL530" s="2">
        <f>AJ530-AI530</f>
        <v>-0.1552695426067798</v>
      </c>
      <c r="AM530">
        <f>IF(AK530=AE530, 1, 0)</f>
        <v>0</v>
      </c>
    </row>
    <row r="531" spans="1:39" hidden="1" x14ac:dyDescent="0.45">
      <c r="A531" t="s">
        <v>345</v>
      </c>
      <c r="B531">
        <v>2008</v>
      </c>
      <c r="C531" t="s">
        <v>50</v>
      </c>
      <c r="D531" t="str">
        <f>VLOOKUP(C531, ids!$A$2:$B$37,2,FALSE)</f>
        <v>Chicago Bears</v>
      </c>
      <c r="E531">
        <f>VLOOKUP('full data'!$A531, Sheet11!$A$2:$AF$799, MATCH('full data'!E$1, Sheet11!$A$1:$AF$1, 0), FALSE)</f>
        <v>16</v>
      </c>
      <c r="F531">
        <f>VLOOKUP('full data'!$A531, Sheet11!$A$2:$AF$799, MATCH('full data'!F$1, Sheet11!$A$1:$AF$1, 0), FALSE)</f>
        <v>-2.7509279597571492</v>
      </c>
      <c r="G531">
        <f>VLOOKUP('full data'!$A531, Sheet11!$A$2:$AF$799, MATCH('full data'!G$1, Sheet11!$A$1:$AF$1, 0), FALSE)</f>
        <v>-2.9938790067106922</v>
      </c>
      <c r="H531">
        <f>VLOOKUP('full data'!$A531, Sheet11!$A$2:$AF$799, MATCH('full data'!H$1, Sheet11!$A$1:$AF$1, 0), FALSE)</f>
        <v>14.433527216742149</v>
      </c>
      <c r="I531">
        <f>VLOOKUP('full data'!$A531, Sheet11!$A$2:$AF$799, MATCH('full data'!I$1, Sheet11!$A$1:$AF$1, 0), FALSE)</f>
        <v>38.125</v>
      </c>
      <c r="J531">
        <f>VLOOKUP('full data'!$A531, Sheet11!$A$2:$AF$799, MATCH('full data'!J$1, Sheet11!$A$1:$AF$1, 0), FALSE)</f>
        <v>0.89655172413793105</v>
      </c>
      <c r="K531">
        <f>VLOOKUP('full data'!$A531, Sheet11!$A$2:$AF$799, MATCH('full data'!K$1, Sheet11!$A$1:$AF$1, 0), FALSE)</f>
        <v>-10.5</v>
      </c>
      <c r="L531">
        <f>VLOOKUP('full data'!$A531, Sheet11!$A$2:$AF$799, MATCH('full data'!L$1, Sheet11!$A$1:$AF$1, 0), FALSE)</f>
        <v>0.875</v>
      </c>
      <c r="M531">
        <f>VLOOKUP('full data'!$A531, Sheet11!$A$2:$AF$799, MATCH('full data'!M$1, Sheet11!$A$1:$AF$1, 0), FALSE)</f>
        <v>0.625</v>
      </c>
      <c r="N531">
        <f>VLOOKUP('full data'!$A531, Sheet11!$A$2:$AF$799, MATCH('full data'!N$1, Sheet11!$A$1:$AF$1, 0), FALSE)</f>
        <v>1.375</v>
      </c>
      <c r="O531">
        <f>VLOOKUP('full data'!$A531, Sheet11!$A$2:$AF$799, MATCH('full data'!O$1, Sheet11!$A$1:$AF$1, 0), FALSE)</f>
        <v>13.5625</v>
      </c>
      <c r="P531">
        <f>VLOOKUP('full data'!$A531, Sheet11!$A$2:$AF$799, MATCH('full data'!P$1, Sheet11!$A$1:$AF$1, 0), FALSE)</f>
        <v>1.25</v>
      </c>
      <c r="Q531">
        <f>VLOOKUP('full data'!$A531, Sheet11!$A$2:$AF$799, MATCH('full data'!Q$1, Sheet11!$A$1:$AF$1, 0), FALSE)</f>
        <v>2</v>
      </c>
      <c r="R531">
        <f>VLOOKUP('full data'!$A531, Sheet11!$A$2:$AF$799, MATCH('full data'!R$1, Sheet11!$A$1:$AF$1, 0), FALSE)</f>
        <v>9</v>
      </c>
      <c r="S531">
        <f>VLOOKUP('full data'!$A531, Sheet11!$A$2:$AF$799, MATCH('full data'!S$1, Sheet11!$A$1:$AF$1, 0), FALSE)</f>
        <v>7</v>
      </c>
      <c r="T531">
        <f>VLOOKUP('full data'!$A531, Sheet11!$A$2:$AF$799, MATCH('full data'!T$1, Sheet11!$A$1:$AF$1, 0), FALSE)</f>
        <v>0</v>
      </c>
      <c r="U531">
        <f>VLOOKUP('full data'!$A531, Sheet11!$A$2:$AF$799, MATCH('full data'!U$1, Sheet11!$A$1:$AF$1, 0), FALSE)</f>
        <v>0.5625</v>
      </c>
      <c r="V531">
        <f>VLOOKUP('full data'!$A531, Sheet11!$A$2:$AF$799, MATCH('full data'!V$1, Sheet11!$A$1:$AF$1, 0), FALSE)</f>
        <v>0.36458333333333331</v>
      </c>
      <c r="W531">
        <f>VLOOKUP('full data'!$A531, Sheet11!$A$2:$AF$799, MATCH('full data'!W$1, Sheet11!$A$1:$AF$1, 0), FALSE)</f>
        <v>0.474609375</v>
      </c>
      <c r="X531" t="str">
        <f>VLOOKUP('full data'!$A531, Sheet11!$A$2:$AF$799, MATCH('full data'!X$1, Sheet11!$A$1:$AF$1, 0), FALSE)</f>
        <v>0</v>
      </c>
      <c r="Y531">
        <f>VLOOKUP('full data'!$A531, Sheet11!$A$2:$AF$799, MATCH('full data'!Y$1, Sheet11!$A$1:$AF$1, 0), FALSE)</f>
        <v>2</v>
      </c>
      <c r="Z531" t="str">
        <f>VLOOKUP('full data'!$A531, Sheet11!$A$2:$AF$799, MATCH('full data'!Z$1, Sheet11!$A$1:$AF$1, 0), FALSE)</f>
        <v>NFC North</v>
      </c>
      <c r="AA531" t="s">
        <v>892</v>
      </c>
      <c r="AB531">
        <f>VLOOKUP('full data'!$A531, Sheet11!$A$2:$AF$799, MATCH('full data'!AB$1, Sheet11!$A$1:$AF$1, 0), FALSE)</f>
        <v>9.8039215686274508E-2</v>
      </c>
      <c r="AC531">
        <f>VLOOKUP('full data'!$A531, Sheet11!$A$2:$AF$799, MATCH('full data'!AC$1, Sheet11!$A$1:$AF$1, 0), FALSE)</f>
        <v>0.22033898305084751</v>
      </c>
      <c r="AD531" t="str">
        <f>VLOOKUP('full data'!$A531, Sheet11!$A$2:$AF$799, MATCH('full data'!AD$1, Sheet11!$A$1:$AF$1, 0), FALSE)</f>
        <v>0</v>
      </c>
      <c r="AE531" t="str">
        <f>VLOOKUP('full data'!$A531, Sheet11!$A$2:$AF$799, MATCH('full data'!AE$1, Sheet11!$A$1:$AF$1, 0), FALSE)</f>
        <v>0</v>
      </c>
      <c r="AF531">
        <f>VLOOKUP('full data'!$A531, Sheet11!$A$2:$AF$799, MATCH('full data'!AF$1, Sheet11!$A$1:$AF$1, 0), FALSE)</f>
        <v>0.375</v>
      </c>
      <c r="AG531">
        <f>VLOOKUP('full data'!$A531, Sheet11!$A$2:$AF$799, MATCH('full data'!AG$1, Sheet11!$A$1:$AF$1, 0), FALSE)</f>
        <v>0.5</v>
      </c>
      <c r="AH531" s="3">
        <f>VLOOKUP('full data'!$A531, Sheet11!$A$2:$AF$799, MATCH('full data'!AH$1, Sheet11!$A$1:$AF$1, 0), FALSE)</f>
        <v>5.6996554147274057E-3</v>
      </c>
      <c r="AI531" s="2">
        <f t="shared" si="8"/>
        <v>0.16050289100195769</v>
      </c>
      <c r="AJ531" s="2">
        <f>AH531/SUMIFS($AH$2:$AH$799, $B$2:$B$799, B531)</f>
        <v>3.8647139891260346E-3</v>
      </c>
      <c r="AK531">
        <f>IF(AJ531=_xlfn.MAXIFS($AJ$2:$AJ$799, $B$2:$B$799, B531, $AA$2:$AA$799, AA531), 1, 0)</f>
        <v>0</v>
      </c>
      <c r="AL531" s="2">
        <f>AJ531-AI531</f>
        <v>-0.15663817701283167</v>
      </c>
      <c r="AM531">
        <f>IF(AK531=AE531, 1, 0)</f>
        <v>0</v>
      </c>
    </row>
    <row r="532" spans="1:39" hidden="1" x14ac:dyDescent="0.45">
      <c r="A532" t="s">
        <v>362</v>
      </c>
      <c r="B532">
        <v>2008</v>
      </c>
      <c r="C532" t="s">
        <v>83</v>
      </c>
      <c r="D532" t="str">
        <f>VLOOKUP(C532, ids!$A$2:$B$37,2,FALSE)</f>
        <v>New Orleans Saints</v>
      </c>
      <c r="E532">
        <f>VLOOKUP('full data'!$A532, Sheet11!$A$2:$AF$799, MATCH('full data'!E$1, Sheet11!$A$1:$AF$1, 0), FALSE)</f>
        <v>16</v>
      </c>
      <c r="F532">
        <f>VLOOKUP('full data'!$A532, Sheet11!$A$2:$AF$799, MATCH('full data'!F$1, Sheet11!$A$1:$AF$1, 0), FALSE)</f>
        <v>9.7324307919754407</v>
      </c>
      <c r="G532">
        <f>VLOOKUP('full data'!$A532, Sheet11!$A$2:$AF$799, MATCH('full data'!G$1, Sheet11!$A$1:$AF$1, 0), FALSE)</f>
        <v>-1.657396696883499</v>
      </c>
      <c r="H532">
        <f>VLOOKUP('full data'!$A532, Sheet11!$A$2:$AF$799, MATCH('full data'!H$1, Sheet11!$A$1:$AF$1, 0), FALSE)</f>
        <v>24.93599556558328</v>
      </c>
      <c r="I532">
        <f>VLOOKUP('full data'!$A532, Sheet11!$A$2:$AF$799, MATCH('full data'!I$1, Sheet11!$A$1:$AF$1, 0), FALSE)</f>
        <v>49.8125</v>
      </c>
      <c r="J532">
        <f>VLOOKUP('full data'!$A532, Sheet11!$A$2:$AF$799, MATCH('full data'!J$1, Sheet11!$A$1:$AF$1, 0), FALSE)</f>
        <v>0.81481481481481477</v>
      </c>
      <c r="K532">
        <f>VLOOKUP('full data'!$A532, Sheet11!$A$2:$AF$799, MATCH('full data'!K$1, Sheet11!$A$1:$AF$1, 0), FALSE)</f>
        <v>-5.75</v>
      </c>
      <c r="L532">
        <f>VLOOKUP('full data'!$A532, Sheet11!$A$2:$AF$799, MATCH('full data'!L$1, Sheet11!$A$1:$AF$1, 0), FALSE)</f>
        <v>1.125</v>
      </c>
      <c r="M532">
        <f>VLOOKUP('full data'!$A532, Sheet11!$A$2:$AF$799, MATCH('full data'!M$1, Sheet11!$A$1:$AF$1, 0), FALSE)</f>
        <v>0.4375</v>
      </c>
      <c r="N532">
        <f>VLOOKUP('full data'!$A532, Sheet11!$A$2:$AF$799, MATCH('full data'!N$1, Sheet11!$A$1:$AF$1, 0), FALSE)</f>
        <v>0.9375</v>
      </c>
      <c r="O532">
        <f>VLOOKUP('full data'!$A532, Sheet11!$A$2:$AF$799, MATCH('full data'!O$1, Sheet11!$A$1:$AF$1, 0), FALSE)</f>
        <v>10.0625</v>
      </c>
      <c r="P532">
        <f>VLOOKUP('full data'!$A532, Sheet11!$A$2:$AF$799, MATCH('full data'!P$1, Sheet11!$A$1:$AF$1, 0), FALSE)</f>
        <v>1.375</v>
      </c>
      <c r="Q532">
        <f>VLOOKUP('full data'!$A532, Sheet11!$A$2:$AF$799, MATCH('full data'!Q$1, Sheet11!$A$1:$AF$1, 0), FALSE)</f>
        <v>1.375</v>
      </c>
      <c r="R532">
        <f>VLOOKUP('full data'!$A532, Sheet11!$A$2:$AF$799, MATCH('full data'!R$1, Sheet11!$A$1:$AF$1, 0), FALSE)</f>
        <v>8</v>
      </c>
      <c r="S532">
        <f>VLOOKUP('full data'!$A532, Sheet11!$A$2:$AF$799, MATCH('full data'!S$1, Sheet11!$A$1:$AF$1, 0), FALSE)</f>
        <v>8</v>
      </c>
      <c r="T532">
        <f>VLOOKUP('full data'!$A532, Sheet11!$A$2:$AF$799, MATCH('full data'!T$1, Sheet11!$A$1:$AF$1, 0), FALSE)</f>
        <v>0</v>
      </c>
      <c r="U532">
        <f>VLOOKUP('full data'!$A532, Sheet11!$A$2:$AF$799, MATCH('full data'!U$1, Sheet11!$A$1:$AF$1, 0), FALSE)</f>
        <v>0.5</v>
      </c>
      <c r="V532">
        <f>VLOOKUP('full data'!$A532, Sheet11!$A$2:$AF$799, MATCH('full data'!V$1, Sheet11!$A$1:$AF$1, 0), FALSE)</f>
        <v>0.375</v>
      </c>
      <c r="W532">
        <f>VLOOKUP('full data'!$A532, Sheet11!$A$2:$AF$799, MATCH('full data'!W$1, Sheet11!$A$1:$AF$1, 0), FALSE)</f>
        <v>0.49609375</v>
      </c>
      <c r="X532" t="str">
        <f>VLOOKUP('full data'!$A532, Sheet11!$A$2:$AF$799, MATCH('full data'!X$1, Sheet11!$A$1:$AF$1, 0), FALSE)</f>
        <v>0</v>
      </c>
      <c r="Y532">
        <f>VLOOKUP('full data'!$A532, Sheet11!$A$2:$AF$799, MATCH('full data'!Y$1, Sheet11!$A$1:$AF$1, 0), FALSE)</f>
        <v>4</v>
      </c>
      <c r="Z532" t="str">
        <f>VLOOKUP('full data'!$A532, Sheet11!$A$2:$AF$799, MATCH('full data'!Z$1, Sheet11!$A$1:$AF$1, 0), FALSE)</f>
        <v>NFC South</v>
      </c>
      <c r="AA532" t="s">
        <v>892</v>
      </c>
      <c r="AB532">
        <f>VLOOKUP('full data'!$A532, Sheet11!$A$2:$AF$799, MATCH('full data'!AB$1, Sheet11!$A$1:$AF$1, 0), FALSE)</f>
        <v>0.25</v>
      </c>
      <c r="AC532">
        <f>VLOOKUP('full data'!$A532, Sheet11!$A$2:$AF$799, MATCH('full data'!AC$1, Sheet11!$A$1:$AF$1, 0), FALSE)</f>
        <v>0.23333333333333331</v>
      </c>
      <c r="AD532" t="str">
        <f>VLOOKUP('full data'!$A532, Sheet11!$A$2:$AF$799, MATCH('full data'!AD$1, Sheet11!$A$1:$AF$1, 0), FALSE)</f>
        <v>0</v>
      </c>
      <c r="AE532" t="str">
        <f>VLOOKUP('full data'!$A532, Sheet11!$A$2:$AF$799, MATCH('full data'!AE$1, Sheet11!$A$1:$AF$1, 0), FALSE)</f>
        <v>0</v>
      </c>
      <c r="AF532">
        <f>VLOOKUP('full data'!$A532, Sheet11!$A$2:$AF$799, MATCH('full data'!AF$1, Sheet11!$A$1:$AF$1, 0), FALSE)</f>
        <v>0.25</v>
      </c>
      <c r="AG532">
        <f>VLOOKUP('full data'!$A532, Sheet11!$A$2:$AF$799, MATCH('full data'!AG$1, Sheet11!$A$1:$AF$1, 0), FALSE)</f>
        <v>0.5</v>
      </c>
      <c r="AH532" s="3">
        <f>VLOOKUP('full data'!$A532, Sheet11!$A$2:$AF$799, MATCH('full data'!AH$1, Sheet11!$A$1:$AF$1, 0), FALSE)</f>
        <v>3.953247311974121E-3</v>
      </c>
      <c r="AI532" s="2">
        <f t="shared" si="8"/>
        <v>0.16050289100195769</v>
      </c>
      <c r="AJ532" s="2">
        <f>AH532/SUMIFS($AH$2:$AH$799, $B$2:$B$799, B532)</f>
        <v>2.6805427832678865E-3</v>
      </c>
      <c r="AK532">
        <f>IF(AJ532=_xlfn.MAXIFS($AJ$2:$AJ$799, $B$2:$B$799, B532, $AA$2:$AA$799, AA532), 1, 0)</f>
        <v>0</v>
      </c>
      <c r="AL532" s="2">
        <f>AJ532-AI532</f>
        <v>-0.15782234821868982</v>
      </c>
      <c r="AM532">
        <f>IF(AK532=AE532, 1, 0)</f>
        <v>0</v>
      </c>
    </row>
    <row r="533" spans="1:39" hidden="1" x14ac:dyDescent="0.45">
      <c r="A533" t="s">
        <v>352</v>
      </c>
      <c r="B533">
        <v>2008</v>
      </c>
      <c r="C533" t="s">
        <v>154</v>
      </c>
      <c r="D533" t="str">
        <f>VLOOKUP(C533, ids!$A$2:$B$37,2,FALSE)</f>
        <v>Houston Texans</v>
      </c>
      <c r="E533">
        <f>VLOOKUP('full data'!$A533, Sheet11!$A$2:$AF$799, MATCH('full data'!E$1, Sheet11!$A$1:$AF$1, 0), FALSE)</f>
        <v>16</v>
      </c>
      <c r="F533">
        <f>VLOOKUP('full data'!$A533, Sheet11!$A$2:$AF$799, MATCH('full data'!F$1, Sheet11!$A$1:$AF$1, 0), FALSE)</f>
        <v>2.4931077877715859</v>
      </c>
      <c r="G533">
        <f>VLOOKUP('full data'!$A533, Sheet11!$A$2:$AF$799, MATCH('full data'!G$1, Sheet11!$A$1:$AF$1, 0), FALSE)</f>
        <v>-0.45927919968353897</v>
      </c>
      <c r="H533">
        <f>VLOOKUP('full data'!$A533, Sheet11!$A$2:$AF$799, MATCH('full data'!H$1, Sheet11!$A$1:$AF$1, 0), FALSE)</f>
        <v>19.187963105578621</v>
      </c>
      <c r="I533">
        <f>VLOOKUP('full data'!$A533, Sheet11!$A$2:$AF$799, MATCH('full data'!I$1, Sheet11!$A$1:$AF$1, 0), FALSE)</f>
        <v>41.5</v>
      </c>
      <c r="J533">
        <f>VLOOKUP('full data'!$A533, Sheet11!$A$2:$AF$799, MATCH('full data'!J$1, Sheet11!$A$1:$AF$1, 0), FALSE)</f>
        <v>0.87878787878787878</v>
      </c>
      <c r="K533">
        <f>VLOOKUP('full data'!$A533, Sheet11!$A$2:$AF$799, MATCH('full data'!K$1, Sheet11!$A$1:$AF$1, 0), FALSE)</f>
        <v>-12.9375</v>
      </c>
      <c r="L533">
        <f>VLOOKUP('full data'!$A533, Sheet11!$A$2:$AF$799, MATCH('full data'!L$1, Sheet11!$A$1:$AF$1, 0), FALSE)</f>
        <v>1.25</v>
      </c>
      <c r="M533">
        <f>VLOOKUP('full data'!$A533, Sheet11!$A$2:$AF$799, MATCH('full data'!M$1, Sheet11!$A$1:$AF$1, 0), FALSE)</f>
        <v>0.625</v>
      </c>
      <c r="N533">
        <f>VLOOKUP('full data'!$A533, Sheet11!$A$2:$AF$799, MATCH('full data'!N$1, Sheet11!$A$1:$AF$1, 0), FALSE)</f>
        <v>0.75</v>
      </c>
      <c r="O533">
        <f>VLOOKUP('full data'!$A533, Sheet11!$A$2:$AF$799, MATCH('full data'!O$1, Sheet11!$A$1:$AF$1, 0), FALSE)</f>
        <v>10.9375</v>
      </c>
      <c r="P533">
        <f>VLOOKUP('full data'!$A533, Sheet11!$A$2:$AF$799, MATCH('full data'!P$1, Sheet11!$A$1:$AF$1, 0), FALSE)</f>
        <v>1.6875</v>
      </c>
      <c r="Q533">
        <f>VLOOKUP('full data'!$A533, Sheet11!$A$2:$AF$799, MATCH('full data'!Q$1, Sheet11!$A$1:$AF$1, 0), FALSE)</f>
        <v>1.375</v>
      </c>
      <c r="R533">
        <f>VLOOKUP('full data'!$A533, Sheet11!$A$2:$AF$799, MATCH('full data'!R$1, Sheet11!$A$1:$AF$1, 0), FALSE)</f>
        <v>8</v>
      </c>
      <c r="S533">
        <f>VLOOKUP('full data'!$A533, Sheet11!$A$2:$AF$799, MATCH('full data'!S$1, Sheet11!$A$1:$AF$1, 0), FALSE)</f>
        <v>8</v>
      </c>
      <c r="T533">
        <f>VLOOKUP('full data'!$A533, Sheet11!$A$2:$AF$799, MATCH('full data'!T$1, Sheet11!$A$1:$AF$1, 0), FALSE)</f>
        <v>0</v>
      </c>
      <c r="U533">
        <f>VLOOKUP('full data'!$A533, Sheet11!$A$2:$AF$799, MATCH('full data'!U$1, Sheet11!$A$1:$AF$1, 0), FALSE)</f>
        <v>0.5</v>
      </c>
      <c r="V533">
        <f>VLOOKUP('full data'!$A533, Sheet11!$A$2:$AF$799, MATCH('full data'!V$1, Sheet11!$A$1:$AF$1, 0), FALSE)</f>
        <v>0.41015625</v>
      </c>
      <c r="W533">
        <f>VLOOKUP('full data'!$A533, Sheet11!$A$2:$AF$799, MATCH('full data'!W$1, Sheet11!$A$1:$AF$1, 0), FALSE)</f>
        <v>0.517578125</v>
      </c>
      <c r="X533" t="str">
        <f>VLOOKUP('full data'!$A533, Sheet11!$A$2:$AF$799, MATCH('full data'!X$1, Sheet11!$A$1:$AF$1, 0), FALSE)</f>
        <v>0</v>
      </c>
      <c r="Y533">
        <f>VLOOKUP('full data'!$A533, Sheet11!$A$2:$AF$799, MATCH('full data'!Y$1, Sheet11!$A$1:$AF$1, 0), FALSE)</f>
        <v>3</v>
      </c>
      <c r="Z533" t="str">
        <f>VLOOKUP('full data'!$A533, Sheet11!$A$2:$AF$799, MATCH('full data'!Z$1, Sheet11!$A$1:$AF$1, 0), FALSE)</f>
        <v>AFC South</v>
      </c>
      <c r="AA533" t="s">
        <v>891</v>
      </c>
      <c r="AB533">
        <f>VLOOKUP('full data'!$A533, Sheet11!$A$2:$AF$799, MATCH('full data'!AB$1, Sheet11!$A$1:$AF$1, 0), FALSE)</f>
        <v>0.16129032258064521</v>
      </c>
      <c r="AC533">
        <f>VLOOKUP('full data'!$A533, Sheet11!$A$2:$AF$799, MATCH('full data'!AC$1, Sheet11!$A$1:$AF$1, 0), FALSE)</f>
        <v>7.407407407407407E-2</v>
      </c>
      <c r="AD533" t="str">
        <f>VLOOKUP('full data'!$A533, Sheet11!$A$2:$AF$799, MATCH('full data'!AD$1, Sheet11!$A$1:$AF$1, 0), FALSE)</f>
        <v>0</v>
      </c>
      <c r="AE533" t="str">
        <f>VLOOKUP('full data'!$A533, Sheet11!$A$2:$AF$799, MATCH('full data'!AE$1, Sheet11!$A$1:$AF$1, 0), FALSE)</f>
        <v>0</v>
      </c>
      <c r="AF533">
        <f>VLOOKUP('full data'!$A533, Sheet11!$A$2:$AF$799, MATCH('full data'!AF$1, Sheet11!$A$1:$AF$1, 0), FALSE)</f>
        <v>0.4375</v>
      </c>
      <c r="AG533">
        <f>VLOOKUP('full data'!$A533, Sheet11!$A$2:$AF$799, MATCH('full data'!AG$1, Sheet11!$A$1:$AF$1, 0), FALSE)</f>
        <v>0.5</v>
      </c>
      <c r="AH533" s="3">
        <f>VLOOKUP('full data'!$A533, Sheet11!$A$2:$AF$799, MATCH('full data'!AH$1, Sheet11!$A$1:$AF$1, 0), FALSE)</f>
        <v>3.795982751123196E-3</v>
      </c>
      <c r="AI533" s="2">
        <f t="shared" si="8"/>
        <v>0.41179640769029291</v>
      </c>
      <c r="AJ533" s="2">
        <f>AH533/SUMIFS($AH$2:$AH$799, $B$2:$B$799, B533)</f>
        <v>2.5739078195569443E-3</v>
      </c>
      <c r="AK533">
        <f>IF(AJ533=_xlfn.MAXIFS($AJ$2:$AJ$799, $B$2:$B$799, B533, $AA$2:$AA$799, AA533), 1, 0)</f>
        <v>0</v>
      </c>
      <c r="AL533" s="2">
        <f>AJ533-AI533</f>
        <v>-0.40922249987073595</v>
      </c>
      <c r="AM533">
        <f>IF(AK533=AE533, 1, 0)</f>
        <v>0</v>
      </c>
    </row>
    <row r="534" spans="1:39" hidden="1" x14ac:dyDescent="0.45">
      <c r="A534" t="s">
        <v>357</v>
      </c>
      <c r="B534">
        <v>2008</v>
      </c>
      <c r="C534" t="s">
        <v>195</v>
      </c>
      <c r="D534" t="str">
        <f>VLOOKUP(C534, ids!$A$2:$B$37,2,FALSE)</f>
        <v>Los Angeles Chargers</v>
      </c>
      <c r="E534">
        <f>VLOOKUP('full data'!$A534, Sheet11!$A$2:$AF$799, MATCH('full data'!E$1, Sheet11!$A$1:$AF$1, 0), FALSE)</f>
        <v>16</v>
      </c>
      <c r="F534">
        <f>VLOOKUP('full data'!$A534, Sheet11!$A$2:$AF$799, MATCH('full data'!F$1, Sheet11!$A$1:$AF$1, 0), FALSE)</f>
        <v>8.3545445586402156</v>
      </c>
      <c r="G534">
        <f>VLOOKUP('full data'!$A534, Sheet11!$A$2:$AF$799, MATCH('full data'!G$1, Sheet11!$A$1:$AF$1, 0), FALSE)</f>
        <v>-0.36485712907749718</v>
      </c>
      <c r="H534">
        <f>VLOOKUP('full data'!$A534, Sheet11!$A$2:$AF$799, MATCH('full data'!H$1, Sheet11!$A$1:$AF$1, 0), FALSE)</f>
        <v>21.22317972481245</v>
      </c>
      <c r="I534">
        <f>VLOOKUP('full data'!$A534, Sheet11!$A$2:$AF$799, MATCH('full data'!I$1, Sheet11!$A$1:$AF$1, 0), FALSE)</f>
        <v>46.75</v>
      </c>
      <c r="J534">
        <f>VLOOKUP('full data'!$A534, Sheet11!$A$2:$AF$799, MATCH('full data'!J$1, Sheet11!$A$1:$AF$1, 0), FALSE)</f>
        <v>0.84375</v>
      </c>
      <c r="K534">
        <f>VLOOKUP('full data'!$A534, Sheet11!$A$2:$AF$799, MATCH('full data'!K$1, Sheet11!$A$1:$AF$1, 0), FALSE)</f>
        <v>-9.4375</v>
      </c>
      <c r="L534">
        <f>VLOOKUP('full data'!$A534, Sheet11!$A$2:$AF$799, MATCH('full data'!L$1, Sheet11!$A$1:$AF$1, 0), FALSE)</f>
        <v>0.6875</v>
      </c>
      <c r="M534">
        <f>VLOOKUP('full data'!$A534, Sheet11!$A$2:$AF$799, MATCH('full data'!M$1, Sheet11!$A$1:$AF$1, 0), FALSE)</f>
        <v>0.625</v>
      </c>
      <c r="N534">
        <f>VLOOKUP('full data'!$A534, Sheet11!$A$2:$AF$799, MATCH('full data'!N$1, Sheet11!$A$1:$AF$1, 0), FALSE)</f>
        <v>0.9375</v>
      </c>
      <c r="O534">
        <f>VLOOKUP('full data'!$A534, Sheet11!$A$2:$AF$799, MATCH('full data'!O$1, Sheet11!$A$1:$AF$1, 0), FALSE)</f>
        <v>8.25</v>
      </c>
      <c r="P534">
        <f>VLOOKUP('full data'!$A534, Sheet11!$A$2:$AF$799, MATCH('full data'!P$1, Sheet11!$A$1:$AF$1, 0), FALSE)</f>
        <v>1</v>
      </c>
      <c r="Q534">
        <f>VLOOKUP('full data'!$A534, Sheet11!$A$2:$AF$799, MATCH('full data'!Q$1, Sheet11!$A$1:$AF$1, 0), FALSE)</f>
        <v>1.5625</v>
      </c>
      <c r="R534">
        <f>VLOOKUP('full data'!$A534, Sheet11!$A$2:$AF$799, MATCH('full data'!R$1, Sheet11!$A$1:$AF$1, 0), FALSE)</f>
        <v>8</v>
      </c>
      <c r="S534">
        <f>VLOOKUP('full data'!$A534, Sheet11!$A$2:$AF$799, MATCH('full data'!S$1, Sheet11!$A$1:$AF$1, 0), FALSE)</f>
        <v>8</v>
      </c>
      <c r="T534">
        <f>VLOOKUP('full data'!$A534, Sheet11!$A$2:$AF$799, MATCH('full data'!T$1, Sheet11!$A$1:$AF$1, 0), FALSE)</f>
        <v>0</v>
      </c>
      <c r="U534">
        <f>VLOOKUP('full data'!$A534, Sheet11!$A$2:$AF$799, MATCH('full data'!U$1, Sheet11!$A$1:$AF$1, 0), FALSE)</f>
        <v>0.5</v>
      </c>
      <c r="V534">
        <f>VLOOKUP('full data'!$A534, Sheet11!$A$2:$AF$799, MATCH('full data'!V$1, Sheet11!$A$1:$AF$1, 0), FALSE)</f>
        <v>0.3984375</v>
      </c>
      <c r="W534">
        <f>VLOOKUP('full data'!$A534, Sheet11!$A$2:$AF$799, MATCH('full data'!W$1, Sheet11!$A$1:$AF$1, 0), FALSE)</f>
        <v>0.515625</v>
      </c>
      <c r="X534" t="str">
        <f>VLOOKUP('full data'!$A534, Sheet11!$A$2:$AF$799, MATCH('full data'!X$1, Sheet11!$A$1:$AF$1, 0), FALSE)</f>
        <v>4</v>
      </c>
      <c r="Y534">
        <f>VLOOKUP('full data'!$A534, Sheet11!$A$2:$AF$799, MATCH('full data'!Y$1, Sheet11!$A$1:$AF$1, 0), FALSE)</f>
        <v>1</v>
      </c>
      <c r="Z534" t="str">
        <f>VLOOKUP('full data'!$A534, Sheet11!$A$2:$AF$799, MATCH('full data'!Z$1, Sheet11!$A$1:$AF$1, 0), FALSE)</f>
        <v>AFC West</v>
      </c>
      <c r="AA534" t="s">
        <v>891</v>
      </c>
      <c r="AB534">
        <f>VLOOKUP('full data'!$A534, Sheet11!$A$2:$AF$799, MATCH('full data'!AB$1, Sheet11!$A$1:$AF$1, 0), FALSE)</f>
        <v>0.21590909090909091</v>
      </c>
      <c r="AC534">
        <f>VLOOKUP('full data'!$A534, Sheet11!$A$2:$AF$799, MATCH('full data'!AC$1, Sheet11!$A$1:$AF$1, 0), FALSE)</f>
        <v>0.17241379310344829</v>
      </c>
      <c r="AD534" t="str">
        <f>VLOOKUP('full data'!$A534, Sheet11!$A$2:$AF$799, MATCH('full data'!AD$1, Sheet11!$A$1:$AF$1, 0), FALSE)</f>
        <v>0</v>
      </c>
      <c r="AE534" t="str">
        <f>VLOOKUP('full data'!$A534, Sheet11!$A$2:$AF$799, MATCH('full data'!AE$1, Sheet11!$A$1:$AF$1, 0), FALSE)</f>
        <v>0</v>
      </c>
      <c r="AF534">
        <f>VLOOKUP('full data'!$A534, Sheet11!$A$2:$AF$799, MATCH('full data'!AF$1, Sheet11!$A$1:$AF$1, 0), FALSE)</f>
        <v>0.3125</v>
      </c>
      <c r="AG534">
        <f>VLOOKUP('full data'!$A534, Sheet11!$A$2:$AF$799, MATCH('full data'!AG$1, Sheet11!$A$1:$AF$1, 0), FALSE)</f>
        <v>0.5</v>
      </c>
      <c r="AH534" s="3">
        <f>VLOOKUP('full data'!$A534, Sheet11!$A$2:$AF$799, MATCH('full data'!AH$1, Sheet11!$A$1:$AF$1, 0), FALSE)</f>
        <v>3.5765311117021202E-3</v>
      </c>
      <c r="AI534" s="2">
        <f t="shared" si="8"/>
        <v>0.41179640769029291</v>
      </c>
      <c r="AJ534" s="2">
        <f>AH534/SUMIFS($AH$2:$AH$799, $B$2:$B$799, B534)</f>
        <v>2.4251062238296282E-3</v>
      </c>
      <c r="AK534">
        <f>IF(AJ534=_xlfn.MAXIFS($AJ$2:$AJ$799, $B$2:$B$799, B534, $AA$2:$AA$799, AA534), 1, 0)</f>
        <v>0</v>
      </c>
      <c r="AL534" s="2">
        <f>AJ534-AI534</f>
        <v>-0.40937130146646328</v>
      </c>
      <c r="AM534">
        <f>IF(AK534=AE534, 1, 0)</f>
        <v>0</v>
      </c>
    </row>
    <row r="535" spans="1:39" hidden="1" x14ac:dyDescent="0.45">
      <c r="A535" t="s">
        <v>368</v>
      </c>
      <c r="B535">
        <v>2008</v>
      </c>
      <c r="C535" t="s">
        <v>100</v>
      </c>
      <c r="D535" t="str">
        <f>VLOOKUP(C535, ids!$A$2:$B$37,2,FALSE)</f>
        <v>San Francisco 49ers</v>
      </c>
      <c r="E535">
        <f>VLOOKUP('full data'!$A535, Sheet11!$A$2:$AF$799, MATCH('full data'!E$1, Sheet11!$A$1:$AF$1, 0), FALSE)</f>
        <v>16</v>
      </c>
      <c r="F535">
        <f>VLOOKUP('full data'!$A535, Sheet11!$A$2:$AF$799, MATCH('full data'!F$1, Sheet11!$A$1:$AF$1, 0), FALSE)</f>
        <v>-1.80765825191165</v>
      </c>
      <c r="G535">
        <f>VLOOKUP('full data'!$A535, Sheet11!$A$2:$AF$799, MATCH('full data'!G$1, Sheet11!$A$1:$AF$1, 0), FALSE)</f>
        <v>-2.5601005288221712</v>
      </c>
      <c r="H535">
        <f>VLOOKUP('full data'!$A535, Sheet11!$A$2:$AF$799, MATCH('full data'!H$1, Sheet11!$A$1:$AF$1, 0), FALSE)</f>
        <v>17.330048390832889</v>
      </c>
      <c r="I535">
        <f>VLOOKUP('full data'!$A535, Sheet11!$A$2:$AF$799, MATCH('full data'!I$1, Sheet11!$A$1:$AF$1, 0), FALSE)</f>
        <v>45.75</v>
      </c>
      <c r="J535">
        <f>VLOOKUP('full data'!$A535, Sheet11!$A$2:$AF$799, MATCH('full data'!J$1, Sheet11!$A$1:$AF$1, 0), FALSE)</f>
        <v>0.87878787878787878</v>
      </c>
      <c r="K535">
        <f>VLOOKUP('full data'!$A535, Sheet11!$A$2:$AF$799, MATCH('full data'!K$1, Sheet11!$A$1:$AF$1, 0), FALSE)</f>
        <v>-21.5625</v>
      </c>
      <c r="L535">
        <f>VLOOKUP('full data'!$A535, Sheet11!$A$2:$AF$799, MATCH('full data'!L$1, Sheet11!$A$1:$AF$1, 0), FALSE)</f>
        <v>1.1875</v>
      </c>
      <c r="M535">
        <f>VLOOKUP('full data'!$A535, Sheet11!$A$2:$AF$799, MATCH('full data'!M$1, Sheet11!$A$1:$AF$1, 0), FALSE)</f>
        <v>0.375</v>
      </c>
      <c r="N535">
        <f>VLOOKUP('full data'!$A535, Sheet11!$A$2:$AF$799, MATCH('full data'!N$1, Sheet11!$A$1:$AF$1, 0), FALSE)</f>
        <v>0.75</v>
      </c>
      <c r="O535">
        <f>VLOOKUP('full data'!$A535, Sheet11!$A$2:$AF$799, MATCH('full data'!O$1, Sheet11!$A$1:$AF$1, 0), FALSE)</f>
        <v>10.0625</v>
      </c>
      <c r="P535">
        <f>VLOOKUP('full data'!$A535, Sheet11!$A$2:$AF$799, MATCH('full data'!P$1, Sheet11!$A$1:$AF$1, 0), FALSE)</f>
        <v>1.9375</v>
      </c>
      <c r="Q535">
        <f>VLOOKUP('full data'!$A535, Sheet11!$A$2:$AF$799, MATCH('full data'!Q$1, Sheet11!$A$1:$AF$1, 0), FALSE)</f>
        <v>1.125</v>
      </c>
      <c r="R535">
        <f>VLOOKUP('full data'!$A535, Sheet11!$A$2:$AF$799, MATCH('full data'!R$1, Sheet11!$A$1:$AF$1, 0), FALSE)</f>
        <v>7</v>
      </c>
      <c r="S535">
        <f>VLOOKUP('full data'!$A535, Sheet11!$A$2:$AF$799, MATCH('full data'!S$1, Sheet11!$A$1:$AF$1, 0), FALSE)</f>
        <v>9</v>
      </c>
      <c r="T535">
        <f>VLOOKUP('full data'!$A535, Sheet11!$A$2:$AF$799, MATCH('full data'!T$1, Sheet11!$A$1:$AF$1, 0), FALSE)</f>
        <v>0</v>
      </c>
      <c r="U535">
        <f>VLOOKUP('full data'!$A535, Sheet11!$A$2:$AF$799, MATCH('full data'!U$1, Sheet11!$A$1:$AF$1, 0), FALSE)</f>
        <v>0.4375</v>
      </c>
      <c r="V535">
        <f>VLOOKUP('full data'!$A535, Sheet11!$A$2:$AF$799, MATCH('full data'!V$1, Sheet11!$A$1:$AF$1, 0), FALSE)</f>
        <v>0.2857142857142857</v>
      </c>
      <c r="W535">
        <f>VLOOKUP('full data'!$A535, Sheet11!$A$2:$AF$799, MATCH('full data'!W$1, Sheet11!$A$1:$AF$1, 0), FALSE)</f>
        <v>0.447265625</v>
      </c>
      <c r="X535" t="str">
        <f>VLOOKUP('full data'!$A535, Sheet11!$A$2:$AF$799, MATCH('full data'!X$1, Sheet11!$A$1:$AF$1, 0), FALSE)</f>
        <v>0</v>
      </c>
      <c r="Y535">
        <f>VLOOKUP('full data'!$A535, Sheet11!$A$2:$AF$799, MATCH('full data'!Y$1, Sheet11!$A$1:$AF$1, 0), FALSE)</f>
        <v>2</v>
      </c>
      <c r="Z535" t="str">
        <f>VLOOKUP('full data'!$A535, Sheet11!$A$2:$AF$799, MATCH('full data'!Z$1, Sheet11!$A$1:$AF$1, 0), FALSE)</f>
        <v>NFC West</v>
      </c>
      <c r="AA535" t="s">
        <v>892</v>
      </c>
      <c r="AB535">
        <f>VLOOKUP('full data'!$A535, Sheet11!$A$2:$AF$799, MATCH('full data'!AB$1, Sheet11!$A$1:$AF$1, 0), FALSE)</f>
        <v>0.15384615384615391</v>
      </c>
      <c r="AC535">
        <f>VLOOKUP('full data'!$A535, Sheet11!$A$2:$AF$799, MATCH('full data'!AC$1, Sheet11!$A$1:$AF$1, 0), FALSE)</f>
        <v>0.26923076923076922</v>
      </c>
      <c r="AD535" t="str">
        <f>VLOOKUP('full data'!$A535, Sheet11!$A$2:$AF$799, MATCH('full data'!AD$1, Sheet11!$A$1:$AF$1, 0), FALSE)</f>
        <v>0</v>
      </c>
      <c r="AE535" t="str">
        <f>VLOOKUP('full data'!$A535, Sheet11!$A$2:$AF$799, MATCH('full data'!AE$1, Sheet11!$A$1:$AF$1, 0), FALSE)</f>
        <v>0</v>
      </c>
      <c r="AF535">
        <f>VLOOKUP('full data'!$A535, Sheet11!$A$2:$AF$799, MATCH('full data'!AF$1, Sheet11!$A$1:$AF$1, 0), FALSE)</f>
        <v>0.75</v>
      </c>
      <c r="AG535">
        <f>VLOOKUP('full data'!$A535, Sheet11!$A$2:$AF$799, MATCH('full data'!AG$1, Sheet11!$A$1:$AF$1, 0), FALSE)</f>
        <v>0.5</v>
      </c>
      <c r="AH535" s="3">
        <f>VLOOKUP('full data'!$A535, Sheet11!$A$2:$AF$799, MATCH('full data'!AH$1, Sheet11!$A$1:$AF$1, 0), FALSE)</f>
        <v>2.7250110903731381E-3</v>
      </c>
      <c r="AI535" s="2">
        <f t="shared" si="8"/>
        <v>0.16050289100195769</v>
      </c>
      <c r="AJ535" s="2">
        <f>AH535/SUMIFS($AH$2:$AH$799, $B$2:$B$799, B535)</f>
        <v>1.8477237157664794E-3</v>
      </c>
      <c r="AK535">
        <f>IF(AJ535=_xlfn.MAXIFS($AJ$2:$AJ$799, $B$2:$B$799, B535, $AA$2:$AA$799, AA535), 1, 0)</f>
        <v>0</v>
      </c>
      <c r="AL535" s="2">
        <f>AJ535-AI535</f>
        <v>-0.15865516728619122</v>
      </c>
      <c r="AM535">
        <f>IF(AK535=AE535, 1, 0)</f>
        <v>0</v>
      </c>
    </row>
    <row r="536" spans="1:39" hidden="1" x14ac:dyDescent="0.45">
      <c r="A536" t="s">
        <v>358</v>
      </c>
      <c r="B536">
        <v>2008</v>
      </c>
      <c r="C536" t="s">
        <v>230</v>
      </c>
      <c r="D536" t="str">
        <f>VLOOKUP(C536, ids!$A$2:$B$37,2,FALSE)</f>
        <v>Las Vegas Raiders</v>
      </c>
      <c r="E536">
        <f>VLOOKUP('full data'!$A536, Sheet11!$A$2:$AF$799, MATCH('full data'!E$1, Sheet11!$A$1:$AF$1, 0), FALSE)</f>
        <v>16</v>
      </c>
      <c r="F536">
        <f>VLOOKUP('full data'!$A536, Sheet11!$A$2:$AF$799, MATCH('full data'!F$1, Sheet11!$A$1:$AF$1, 0), FALSE)</f>
        <v>-5.7995769799154324</v>
      </c>
      <c r="G536">
        <f>VLOOKUP('full data'!$A536, Sheet11!$A$2:$AF$799, MATCH('full data'!G$1, Sheet11!$A$1:$AF$1, 0), FALSE)</f>
        <v>-3.8645544920596349</v>
      </c>
      <c r="H536">
        <f>VLOOKUP('full data'!$A536, Sheet11!$A$2:$AF$799, MATCH('full data'!H$1, Sheet11!$A$1:$AF$1, 0), FALSE)</f>
        <v>11.633493427039619</v>
      </c>
      <c r="I536">
        <f>VLOOKUP('full data'!$A536, Sheet11!$A$2:$AF$799, MATCH('full data'!I$1, Sheet11!$A$1:$AF$1, 0), FALSE)</f>
        <v>51.4375</v>
      </c>
      <c r="J536">
        <f>VLOOKUP('full data'!$A536, Sheet11!$A$2:$AF$799, MATCH('full data'!J$1, Sheet11!$A$1:$AF$1, 0), FALSE)</f>
        <v>0.8</v>
      </c>
      <c r="K536">
        <f>VLOOKUP('full data'!$A536, Sheet11!$A$2:$AF$799, MATCH('full data'!K$1, Sheet11!$A$1:$AF$1, 0), FALSE)</f>
        <v>-17.0625</v>
      </c>
      <c r="L536">
        <f>VLOOKUP('full data'!$A536, Sheet11!$A$2:$AF$799, MATCH('full data'!L$1, Sheet11!$A$1:$AF$1, 0), FALSE)</f>
        <v>0.6875</v>
      </c>
      <c r="M536">
        <f>VLOOKUP('full data'!$A536, Sheet11!$A$2:$AF$799, MATCH('full data'!M$1, Sheet11!$A$1:$AF$1, 0), FALSE)</f>
        <v>0.5</v>
      </c>
      <c r="N536">
        <f>VLOOKUP('full data'!$A536, Sheet11!$A$2:$AF$799, MATCH('full data'!N$1, Sheet11!$A$1:$AF$1, 0), FALSE)</f>
        <v>1</v>
      </c>
      <c r="O536">
        <f>VLOOKUP('full data'!$A536, Sheet11!$A$2:$AF$799, MATCH('full data'!O$1, Sheet11!$A$1:$AF$1, 0), FALSE)</f>
        <v>11.75</v>
      </c>
      <c r="P536">
        <f>VLOOKUP('full data'!$A536, Sheet11!$A$2:$AF$799, MATCH('full data'!P$1, Sheet11!$A$1:$AF$1, 0), FALSE)</f>
        <v>1.375</v>
      </c>
      <c r="Q536">
        <f>VLOOKUP('full data'!$A536, Sheet11!$A$2:$AF$799, MATCH('full data'!Q$1, Sheet11!$A$1:$AF$1, 0), FALSE)</f>
        <v>1.5</v>
      </c>
      <c r="R536">
        <f>VLOOKUP('full data'!$A536, Sheet11!$A$2:$AF$799, MATCH('full data'!R$1, Sheet11!$A$1:$AF$1, 0), FALSE)</f>
        <v>5</v>
      </c>
      <c r="S536">
        <f>VLOOKUP('full data'!$A536, Sheet11!$A$2:$AF$799, MATCH('full data'!S$1, Sheet11!$A$1:$AF$1, 0), FALSE)</f>
        <v>11</v>
      </c>
      <c r="T536">
        <f>VLOOKUP('full data'!$A536, Sheet11!$A$2:$AF$799, MATCH('full data'!T$1, Sheet11!$A$1:$AF$1, 0), FALSE)</f>
        <v>0</v>
      </c>
      <c r="U536">
        <f>VLOOKUP('full data'!$A536, Sheet11!$A$2:$AF$799, MATCH('full data'!U$1, Sheet11!$A$1:$AF$1, 0), FALSE)</f>
        <v>0.3125</v>
      </c>
      <c r="V536">
        <f>VLOOKUP('full data'!$A536, Sheet11!$A$2:$AF$799, MATCH('full data'!V$1, Sheet11!$A$1:$AF$1, 0), FALSE)</f>
        <v>0.45</v>
      </c>
      <c r="W536">
        <f>VLOOKUP('full data'!$A536, Sheet11!$A$2:$AF$799, MATCH('full data'!W$1, Sheet11!$A$1:$AF$1, 0), FALSE)</f>
        <v>0.51953119999999997</v>
      </c>
      <c r="X536" t="str">
        <f>VLOOKUP('full data'!$A536, Sheet11!$A$2:$AF$799, MATCH('full data'!X$1, Sheet11!$A$1:$AF$1, 0), FALSE)</f>
        <v>0</v>
      </c>
      <c r="Y536">
        <f>VLOOKUP('full data'!$A536, Sheet11!$A$2:$AF$799, MATCH('full data'!Y$1, Sheet11!$A$1:$AF$1, 0), FALSE)</f>
        <v>3</v>
      </c>
      <c r="Z536" t="str">
        <f>VLOOKUP('full data'!$A536, Sheet11!$A$2:$AF$799, MATCH('full data'!Z$1, Sheet11!$A$1:$AF$1, 0), FALSE)</f>
        <v>AFC West</v>
      </c>
      <c r="AA536" t="s">
        <v>891</v>
      </c>
      <c r="AB536">
        <f>VLOOKUP('full data'!$A536, Sheet11!$A$2:$AF$799, MATCH('full data'!AB$1, Sheet11!$A$1:$AF$1, 0), FALSE)</f>
        <v>0.30769230769230771</v>
      </c>
      <c r="AC536">
        <f>VLOOKUP('full data'!$A536, Sheet11!$A$2:$AF$799, MATCH('full data'!AC$1, Sheet11!$A$1:$AF$1, 0), FALSE)</f>
        <v>0.24</v>
      </c>
      <c r="AD536" t="str">
        <f>VLOOKUP('full data'!$A536, Sheet11!$A$2:$AF$799, MATCH('full data'!AD$1, Sheet11!$A$1:$AF$1, 0), FALSE)</f>
        <v>0</v>
      </c>
      <c r="AE536" t="str">
        <f>VLOOKUP('full data'!$A536, Sheet11!$A$2:$AF$799, MATCH('full data'!AE$1, Sheet11!$A$1:$AF$1, 0), FALSE)</f>
        <v>0</v>
      </c>
      <c r="AF536">
        <f>VLOOKUP('full data'!$A536, Sheet11!$A$2:$AF$799, MATCH('full data'!AF$1, Sheet11!$A$1:$AF$1, 0), FALSE)</f>
        <v>0.6875</v>
      </c>
      <c r="AG536">
        <f>VLOOKUP('full data'!$A536, Sheet11!$A$2:$AF$799, MATCH('full data'!AG$1, Sheet11!$A$1:$AF$1, 0), FALSE)</f>
        <v>0.5</v>
      </c>
      <c r="AH536" s="3">
        <f>VLOOKUP('full data'!$A536, Sheet11!$A$2:$AF$799, MATCH('full data'!AH$1, Sheet11!$A$1:$AF$1, 0), FALSE)</f>
        <v>1.206801646577847E-3</v>
      </c>
      <c r="AI536" s="2">
        <f t="shared" si="8"/>
        <v>0.41179640769029291</v>
      </c>
      <c r="AJ536" s="2">
        <f>AH536/SUMIFS($AH$2:$AH$799, $B$2:$B$799, B536)</f>
        <v>8.1828511835619418E-4</v>
      </c>
      <c r="AK536">
        <f>IF(AJ536=_xlfn.MAXIFS($AJ$2:$AJ$799, $B$2:$B$799, B536, $AA$2:$AA$799, AA536), 1, 0)</f>
        <v>0</v>
      </c>
      <c r="AL536" s="2">
        <f>AJ536-AI536</f>
        <v>-0.41097812257193672</v>
      </c>
      <c r="AM536">
        <f>IF(AK536=AE536, 1, 0)</f>
        <v>0</v>
      </c>
    </row>
    <row r="537" spans="1:39" hidden="1" x14ac:dyDescent="0.45">
      <c r="A537" t="s">
        <v>351</v>
      </c>
      <c r="B537">
        <v>2008</v>
      </c>
      <c r="C537" t="s">
        <v>66</v>
      </c>
      <c r="D537" t="str">
        <f>VLOOKUP(C537, ids!$A$2:$B$37,2,FALSE)</f>
        <v>Green Bay Packers</v>
      </c>
      <c r="E537">
        <f>VLOOKUP('full data'!$A537, Sheet11!$A$2:$AF$799, MATCH('full data'!E$1, Sheet11!$A$1:$AF$1, 0), FALSE)</f>
        <v>16</v>
      </c>
      <c r="F537">
        <f>VLOOKUP('full data'!$A537, Sheet11!$A$2:$AF$799, MATCH('full data'!F$1, Sheet11!$A$1:$AF$1, 0), FALSE)</f>
        <v>4.7449417464181671</v>
      </c>
      <c r="G537">
        <f>VLOOKUP('full data'!$A537, Sheet11!$A$2:$AF$799, MATCH('full data'!G$1, Sheet11!$A$1:$AF$1, 0), FALSE)</f>
        <v>-1.3582139298584781</v>
      </c>
      <c r="H537">
        <f>VLOOKUP('full data'!$A537, Sheet11!$A$2:$AF$799, MATCH('full data'!H$1, Sheet11!$A$1:$AF$1, 0), FALSE)</f>
        <v>19.79210554706647</v>
      </c>
      <c r="I537">
        <f>VLOOKUP('full data'!$A537, Sheet11!$A$2:$AF$799, MATCH('full data'!I$1, Sheet11!$A$1:$AF$1, 0), FALSE)</f>
        <v>61.5</v>
      </c>
      <c r="J537">
        <f>VLOOKUP('full data'!$A537, Sheet11!$A$2:$AF$799, MATCH('full data'!J$1, Sheet11!$A$1:$AF$1, 0), FALSE)</f>
        <v>0.79411764705882348</v>
      </c>
      <c r="K537">
        <f>VLOOKUP('full data'!$A537, Sheet11!$A$2:$AF$799, MATCH('full data'!K$1, Sheet11!$A$1:$AF$1, 0), FALSE)</f>
        <v>-14.4375</v>
      </c>
      <c r="L537">
        <f>VLOOKUP('full data'!$A537, Sheet11!$A$2:$AF$799, MATCH('full data'!L$1, Sheet11!$A$1:$AF$1, 0), FALSE)</f>
        <v>0.8125</v>
      </c>
      <c r="M537">
        <f>VLOOKUP('full data'!$A537, Sheet11!$A$2:$AF$799, MATCH('full data'!M$1, Sheet11!$A$1:$AF$1, 0), FALSE)</f>
        <v>0.375</v>
      </c>
      <c r="N537">
        <f>VLOOKUP('full data'!$A537, Sheet11!$A$2:$AF$799, MATCH('full data'!N$1, Sheet11!$A$1:$AF$1, 0), FALSE)</f>
        <v>1.375</v>
      </c>
      <c r="O537">
        <f>VLOOKUP('full data'!$A537, Sheet11!$A$2:$AF$799, MATCH('full data'!O$1, Sheet11!$A$1:$AF$1, 0), FALSE)</f>
        <v>8.75</v>
      </c>
      <c r="P537">
        <f>VLOOKUP('full data'!$A537, Sheet11!$A$2:$AF$799, MATCH('full data'!P$1, Sheet11!$A$1:$AF$1, 0), FALSE)</f>
        <v>1.1875</v>
      </c>
      <c r="Q537">
        <f>VLOOKUP('full data'!$A537, Sheet11!$A$2:$AF$799, MATCH('full data'!Q$1, Sheet11!$A$1:$AF$1, 0), FALSE)</f>
        <v>1.75</v>
      </c>
      <c r="R537">
        <f>VLOOKUP('full data'!$A537, Sheet11!$A$2:$AF$799, MATCH('full data'!R$1, Sheet11!$A$1:$AF$1, 0), FALSE)</f>
        <v>6</v>
      </c>
      <c r="S537">
        <f>VLOOKUP('full data'!$A537, Sheet11!$A$2:$AF$799, MATCH('full data'!S$1, Sheet11!$A$1:$AF$1, 0), FALSE)</f>
        <v>10</v>
      </c>
      <c r="T537">
        <f>VLOOKUP('full data'!$A537, Sheet11!$A$2:$AF$799, MATCH('full data'!T$1, Sheet11!$A$1:$AF$1, 0), FALSE)</f>
        <v>0</v>
      </c>
      <c r="U537">
        <f>VLOOKUP('full data'!$A537, Sheet11!$A$2:$AF$799, MATCH('full data'!U$1, Sheet11!$A$1:$AF$1, 0), FALSE)</f>
        <v>0.375</v>
      </c>
      <c r="V537">
        <f>VLOOKUP('full data'!$A537, Sheet11!$A$2:$AF$799, MATCH('full data'!V$1, Sheet11!$A$1:$AF$1, 0), FALSE)</f>
        <v>0.36458333333333331</v>
      </c>
      <c r="W537">
        <f>VLOOKUP('full data'!$A537, Sheet11!$A$2:$AF$799, MATCH('full data'!W$1, Sheet11!$A$1:$AF$1, 0), FALSE)</f>
        <v>0.50390625</v>
      </c>
      <c r="X537" t="str">
        <f>VLOOKUP('full data'!$A537, Sheet11!$A$2:$AF$799, MATCH('full data'!X$1, Sheet11!$A$1:$AF$1, 0), FALSE)</f>
        <v>0</v>
      </c>
      <c r="Y537">
        <f>VLOOKUP('full data'!$A537, Sheet11!$A$2:$AF$799, MATCH('full data'!Y$1, Sheet11!$A$1:$AF$1, 0), FALSE)</f>
        <v>3</v>
      </c>
      <c r="Z537" t="str">
        <f>VLOOKUP('full data'!$A537, Sheet11!$A$2:$AF$799, MATCH('full data'!Z$1, Sheet11!$A$1:$AF$1, 0), FALSE)</f>
        <v>NFC North</v>
      </c>
      <c r="AA537" t="s">
        <v>892</v>
      </c>
      <c r="AB537">
        <f>VLOOKUP('full data'!$A537, Sheet11!$A$2:$AF$799, MATCH('full data'!AB$1, Sheet11!$A$1:$AF$1, 0), FALSE)</f>
        <v>0.23636363636363639</v>
      </c>
      <c r="AC537">
        <f>VLOOKUP('full data'!$A537, Sheet11!$A$2:$AF$799, MATCH('full data'!AC$1, Sheet11!$A$1:$AF$1, 0), FALSE)</f>
        <v>0.15686274509803921</v>
      </c>
      <c r="AD537" t="str">
        <f>VLOOKUP('full data'!$A537, Sheet11!$A$2:$AF$799, MATCH('full data'!AD$1, Sheet11!$A$1:$AF$1, 0), FALSE)</f>
        <v>0</v>
      </c>
      <c r="AE537" t="str">
        <f>VLOOKUP('full data'!$A537, Sheet11!$A$2:$AF$799, MATCH('full data'!AE$1, Sheet11!$A$1:$AF$1, 0), FALSE)</f>
        <v>0</v>
      </c>
      <c r="AF537">
        <f>VLOOKUP('full data'!$A537, Sheet11!$A$2:$AF$799, MATCH('full data'!AF$1, Sheet11!$A$1:$AF$1, 0), FALSE)</f>
        <v>0.375</v>
      </c>
      <c r="AG537">
        <f>VLOOKUP('full data'!$A537, Sheet11!$A$2:$AF$799, MATCH('full data'!AG$1, Sheet11!$A$1:$AF$1, 0), FALSE)</f>
        <v>0.5</v>
      </c>
      <c r="AH537" s="3">
        <f>VLOOKUP('full data'!$A537, Sheet11!$A$2:$AF$799, MATCH('full data'!AH$1, Sheet11!$A$1:$AF$1, 0), FALSE)</f>
        <v>1.134608968308723E-3</v>
      </c>
      <c r="AI537" s="2">
        <f t="shared" si="8"/>
        <v>0.16050289100195769</v>
      </c>
      <c r="AJ537" s="2">
        <f>AH537/SUMIFS($AH$2:$AH$799, $B$2:$B$799, B537)</f>
        <v>7.6933407950948828E-4</v>
      </c>
      <c r="AK537">
        <f>IF(AJ537=_xlfn.MAXIFS($AJ$2:$AJ$799, $B$2:$B$799, B537, $AA$2:$AA$799, AA537), 1, 0)</f>
        <v>0</v>
      </c>
      <c r="AL537" s="2">
        <f>AJ537-AI537</f>
        <v>-0.1597335569224482</v>
      </c>
      <c r="AM537">
        <f>IF(AK537=AE537, 1, 0)</f>
        <v>0</v>
      </c>
    </row>
    <row r="538" spans="1:39" hidden="1" x14ac:dyDescent="0.45">
      <c r="A538" t="s">
        <v>349</v>
      </c>
      <c r="B538">
        <v>2008</v>
      </c>
      <c r="C538" t="s">
        <v>60</v>
      </c>
      <c r="D538" t="str">
        <f>VLOOKUP(C538, ids!$A$2:$B$37,2,FALSE)</f>
        <v>Denver Broncos</v>
      </c>
      <c r="E538">
        <f>VLOOKUP('full data'!$A538, Sheet11!$A$2:$AF$799, MATCH('full data'!E$1, Sheet11!$A$1:$AF$1, 0), FALSE)</f>
        <v>16</v>
      </c>
      <c r="F538">
        <f>VLOOKUP('full data'!$A538, Sheet11!$A$2:$AF$799, MATCH('full data'!F$1, Sheet11!$A$1:$AF$1, 0), FALSE)</f>
        <v>7.9242762335161956</v>
      </c>
      <c r="G538">
        <f>VLOOKUP('full data'!$A538, Sheet11!$A$2:$AF$799, MATCH('full data'!G$1, Sheet11!$A$1:$AF$1, 0), FALSE)</f>
        <v>0.35292821884835879</v>
      </c>
      <c r="H538">
        <f>VLOOKUP('full data'!$A538, Sheet11!$A$2:$AF$799, MATCH('full data'!H$1, Sheet11!$A$1:$AF$1, 0), FALSE)</f>
        <v>21.73503950114814</v>
      </c>
      <c r="I538">
        <f>VLOOKUP('full data'!$A538, Sheet11!$A$2:$AF$799, MATCH('full data'!I$1, Sheet11!$A$1:$AF$1, 0), FALSE)</f>
        <v>46.1875</v>
      </c>
      <c r="J538">
        <f>VLOOKUP('full data'!$A538, Sheet11!$A$2:$AF$799, MATCH('full data'!J$1, Sheet11!$A$1:$AF$1, 0), FALSE)</f>
        <v>0.73529411764705888</v>
      </c>
      <c r="K538">
        <f>VLOOKUP('full data'!$A538, Sheet11!$A$2:$AF$799, MATCH('full data'!K$1, Sheet11!$A$1:$AF$1, 0), FALSE)</f>
        <v>-4.625</v>
      </c>
      <c r="L538">
        <f>VLOOKUP('full data'!$A538, Sheet11!$A$2:$AF$799, MATCH('full data'!L$1, Sheet11!$A$1:$AF$1, 0), FALSE)</f>
        <v>1.125</v>
      </c>
      <c r="M538">
        <f>VLOOKUP('full data'!$A538, Sheet11!$A$2:$AF$799, MATCH('full data'!M$1, Sheet11!$A$1:$AF$1, 0), FALSE)</f>
        <v>0.4375</v>
      </c>
      <c r="N538">
        <f>VLOOKUP('full data'!$A538, Sheet11!$A$2:$AF$799, MATCH('full data'!N$1, Sheet11!$A$1:$AF$1, 0), FALSE)</f>
        <v>0.375</v>
      </c>
      <c r="O538">
        <f>VLOOKUP('full data'!$A538, Sheet11!$A$2:$AF$799, MATCH('full data'!O$1, Sheet11!$A$1:$AF$1, 0), FALSE)</f>
        <v>8.1875</v>
      </c>
      <c r="P538">
        <f>VLOOKUP('full data'!$A538, Sheet11!$A$2:$AF$799, MATCH('full data'!P$1, Sheet11!$A$1:$AF$1, 0), FALSE)</f>
        <v>1.5625</v>
      </c>
      <c r="Q538">
        <f>VLOOKUP('full data'!$A538, Sheet11!$A$2:$AF$799, MATCH('full data'!Q$1, Sheet11!$A$1:$AF$1, 0), FALSE)</f>
        <v>0.8125</v>
      </c>
      <c r="R538">
        <f>VLOOKUP('full data'!$A538, Sheet11!$A$2:$AF$799, MATCH('full data'!R$1, Sheet11!$A$1:$AF$1, 0), FALSE)</f>
        <v>8</v>
      </c>
      <c r="S538">
        <f>VLOOKUP('full data'!$A538, Sheet11!$A$2:$AF$799, MATCH('full data'!S$1, Sheet11!$A$1:$AF$1, 0), FALSE)</f>
        <v>8</v>
      </c>
      <c r="T538">
        <f>VLOOKUP('full data'!$A538, Sheet11!$A$2:$AF$799, MATCH('full data'!T$1, Sheet11!$A$1:$AF$1, 0), FALSE)</f>
        <v>0</v>
      </c>
      <c r="U538">
        <f>VLOOKUP('full data'!$A538, Sheet11!$A$2:$AF$799, MATCH('full data'!U$1, Sheet11!$A$1:$AF$1, 0), FALSE)</f>
        <v>0.5</v>
      </c>
      <c r="V538">
        <f>VLOOKUP('full data'!$A538, Sheet11!$A$2:$AF$799, MATCH('full data'!V$1, Sheet11!$A$1:$AF$1, 0), FALSE)</f>
        <v>0.4375</v>
      </c>
      <c r="W538">
        <f>VLOOKUP('full data'!$A538, Sheet11!$A$2:$AF$799, MATCH('full data'!W$1, Sheet11!$A$1:$AF$1, 0), FALSE)</f>
        <v>0.45703125</v>
      </c>
      <c r="X538" t="str">
        <f>VLOOKUP('full data'!$A538, Sheet11!$A$2:$AF$799, MATCH('full data'!X$1, Sheet11!$A$1:$AF$1, 0), FALSE)</f>
        <v>0</v>
      </c>
      <c r="Y538">
        <f>VLOOKUP('full data'!$A538, Sheet11!$A$2:$AF$799, MATCH('full data'!Y$1, Sheet11!$A$1:$AF$1, 0), FALSE)</f>
        <v>2</v>
      </c>
      <c r="Z538" t="str">
        <f>VLOOKUP('full data'!$A538, Sheet11!$A$2:$AF$799, MATCH('full data'!Z$1, Sheet11!$A$1:$AF$1, 0), FALSE)</f>
        <v>AFC West</v>
      </c>
      <c r="AA538" t="s">
        <v>891</v>
      </c>
      <c r="AB538">
        <f>VLOOKUP('full data'!$A538, Sheet11!$A$2:$AF$799, MATCH('full data'!AB$1, Sheet11!$A$1:$AF$1, 0), FALSE)</f>
        <v>9.375E-2</v>
      </c>
      <c r="AC538">
        <f>VLOOKUP('full data'!$A538, Sheet11!$A$2:$AF$799, MATCH('full data'!AC$1, Sheet11!$A$1:$AF$1, 0), FALSE)</f>
        <v>0.23333333333333331</v>
      </c>
      <c r="AD538" t="str">
        <f>VLOOKUP('full data'!$A538, Sheet11!$A$2:$AF$799, MATCH('full data'!AD$1, Sheet11!$A$1:$AF$1, 0), FALSE)</f>
        <v>0</v>
      </c>
      <c r="AE538" t="str">
        <f>VLOOKUP('full data'!$A538, Sheet11!$A$2:$AF$799, MATCH('full data'!AE$1, Sheet11!$A$1:$AF$1, 0), FALSE)</f>
        <v>0</v>
      </c>
      <c r="AF538">
        <f>VLOOKUP('full data'!$A538, Sheet11!$A$2:$AF$799, MATCH('full data'!AF$1, Sheet11!$A$1:$AF$1, 0), FALSE)</f>
        <v>0.4375</v>
      </c>
      <c r="AG538">
        <f>VLOOKUP('full data'!$A538, Sheet11!$A$2:$AF$799, MATCH('full data'!AG$1, Sheet11!$A$1:$AF$1, 0), FALSE)</f>
        <v>0.5</v>
      </c>
      <c r="AH538" s="3">
        <f>VLOOKUP('full data'!$A538, Sheet11!$A$2:$AF$799, MATCH('full data'!AH$1, Sheet11!$A$1:$AF$1, 0), FALSE)</f>
        <v>1.057136751458678E-3</v>
      </c>
      <c r="AI538" s="2">
        <f t="shared" si="8"/>
        <v>0.41179640769029291</v>
      </c>
      <c r="AJ538" s="2">
        <f>AH538/SUMIFS($AH$2:$AH$799, $B$2:$B$799, B538)</f>
        <v>7.1680319150960485E-4</v>
      </c>
      <c r="AK538">
        <f>IF(AJ538=_xlfn.MAXIFS($AJ$2:$AJ$799, $B$2:$B$799, B538, $AA$2:$AA$799, AA538), 1, 0)</f>
        <v>0</v>
      </c>
      <c r="AL538" s="2">
        <f>AJ538-AI538</f>
        <v>-0.41107960449878328</v>
      </c>
      <c r="AM538">
        <f>IF(AK538=AE538, 1, 0)</f>
        <v>0</v>
      </c>
    </row>
    <row r="539" spans="1:39" hidden="1" x14ac:dyDescent="0.45">
      <c r="A539" t="s">
        <v>354</v>
      </c>
      <c r="B539">
        <v>2008</v>
      </c>
      <c r="C539" t="s">
        <v>72</v>
      </c>
      <c r="D539" t="str">
        <f>VLOOKUP(C539, ids!$A$2:$B$37,2,FALSE)</f>
        <v>Jacksonville Jaguars</v>
      </c>
      <c r="E539">
        <f>VLOOKUP('full data'!$A539, Sheet11!$A$2:$AF$799, MATCH('full data'!E$1, Sheet11!$A$1:$AF$1, 0), FALSE)</f>
        <v>16</v>
      </c>
      <c r="F539">
        <f>VLOOKUP('full data'!$A539, Sheet11!$A$2:$AF$799, MATCH('full data'!F$1, Sheet11!$A$1:$AF$1, 0), FALSE)</f>
        <v>0.74126697709860034</v>
      </c>
      <c r="G539">
        <f>VLOOKUP('full data'!$A539, Sheet11!$A$2:$AF$799, MATCH('full data'!G$1, Sheet11!$A$1:$AF$1, 0), FALSE)</f>
        <v>0.19768326675429629</v>
      </c>
      <c r="H539">
        <f>VLOOKUP('full data'!$A539, Sheet11!$A$2:$AF$799, MATCH('full data'!H$1, Sheet11!$A$1:$AF$1, 0), FALSE)</f>
        <v>16.498790595578321</v>
      </c>
      <c r="I539">
        <f>VLOOKUP('full data'!$A539, Sheet11!$A$2:$AF$799, MATCH('full data'!I$1, Sheet11!$A$1:$AF$1, 0), FALSE)</f>
        <v>51.125</v>
      </c>
      <c r="J539">
        <f>VLOOKUP('full data'!$A539, Sheet11!$A$2:$AF$799, MATCH('full data'!J$1, Sheet11!$A$1:$AF$1, 0), FALSE)</f>
        <v>0.76</v>
      </c>
      <c r="K539">
        <f>VLOOKUP('full data'!$A539, Sheet11!$A$2:$AF$799, MATCH('full data'!K$1, Sheet11!$A$1:$AF$1, 0), FALSE)</f>
        <v>-18</v>
      </c>
      <c r="L539">
        <f>VLOOKUP('full data'!$A539, Sheet11!$A$2:$AF$799, MATCH('full data'!L$1, Sheet11!$A$1:$AF$1, 0), FALSE)</f>
        <v>0.8125</v>
      </c>
      <c r="M539">
        <f>VLOOKUP('full data'!$A539, Sheet11!$A$2:$AF$799, MATCH('full data'!M$1, Sheet11!$A$1:$AF$1, 0), FALSE)</f>
        <v>0.25</v>
      </c>
      <c r="N539">
        <f>VLOOKUP('full data'!$A539, Sheet11!$A$2:$AF$799, MATCH('full data'!N$1, Sheet11!$A$1:$AF$1, 0), FALSE)</f>
        <v>0.8125</v>
      </c>
      <c r="O539">
        <f>VLOOKUP('full data'!$A539, Sheet11!$A$2:$AF$799, MATCH('full data'!O$1, Sheet11!$A$1:$AF$1, 0), FALSE)</f>
        <v>11.75</v>
      </c>
      <c r="P539">
        <f>VLOOKUP('full data'!$A539, Sheet11!$A$2:$AF$799, MATCH('full data'!P$1, Sheet11!$A$1:$AF$1, 0), FALSE)</f>
        <v>1.125</v>
      </c>
      <c r="Q539">
        <f>VLOOKUP('full data'!$A539, Sheet11!$A$2:$AF$799, MATCH('full data'!Q$1, Sheet11!$A$1:$AF$1, 0), FALSE)</f>
        <v>1.0625</v>
      </c>
      <c r="R539">
        <f>VLOOKUP('full data'!$A539, Sheet11!$A$2:$AF$799, MATCH('full data'!R$1, Sheet11!$A$1:$AF$1, 0), FALSE)</f>
        <v>5</v>
      </c>
      <c r="S539">
        <f>VLOOKUP('full data'!$A539, Sheet11!$A$2:$AF$799, MATCH('full data'!S$1, Sheet11!$A$1:$AF$1, 0), FALSE)</f>
        <v>11</v>
      </c>
      <c r="T539">
        <f>VLOOKUP('full data'!$A539, Sheet11!$A$2:$AF$799, MATCH('full data'!T$1, Sheet11!$A$1:$AF$1, 0), FALSE)</f>
        <v>0</v>
      </c>
      <c r="U539">
        <f>VLOOKUP('full data'!$A539, Sheet11!$A$2:$AF$799, MATCH('full data'!U$1, Sheet11!$A$1:$AF$1, 0), FALSE)</f>
        <v>0.3125</v>
      </c>
      <c r="V539">
        <f>VLOOKUP('full data'!$A539, Sheet11!$A$2:$AF$799, MATCH('full data'!V$1, Sheet11!$A$1:$AF$1, 0), FALSE)</f>
        <v>0.42499999999999999</v>
      </c>
      <c r="W539">
        <f>VLOOKUP('full data'!$A539, Sheet11!$A$2:$AF$799, MATCH('full data'!W$1, Sheet11!$A$1:$AF$1, 0), FALSE)</f>
        <v>0.537109375</v>
      </c>
      <c r="X539" t="str">
        <f>VLOOKUP('full data'!$A539, Sheet11!$A$2:$AF$799, MATCH('full data'!X$1, Sheet11!$A$1:$AF$1, 0), FALSE)</f>
        <v>0</v>
      </c>
      <c r="Y539">
        <f>VLOOKUP('full data'!$A539, Sheet11!$A$2:$AF$799, MATCH('full data'!Y$1, Sheet11!$A$1:$AF$1, 0), FALSE)</f>
        <v>4</v>
      </c>
      <c r="Z539" t="str">
        <f>VLOOKUP('full data'!$A539, Sheet11!$A$2:$AF$799, MATCH('full data'!Z$1, Sheet11!$A$1:$AF$1, 0), FALSE)</f>
        <v>AFC South</v>
      </c>
      <c r="AA539" t="s">
        <v>891</v>
      </c>
      <c r="AB539">
        <f>VLOOKUP('full data'!$A539, Sheet11!$A$2:$AF$799, MATCH('full data'!AB$1, Sheet11!$A$1:$AF$1, 0), FALSE)</f>
        <v>0.25</v>
      </c>
      <c r="AC539">
        <f>VLOOKUP('full data'!$A539, Sheet11!$A$2:$AF$799, MATCH('full data'!AC$1, Sheet11!$A$1:$AF$1, 0), FALSE)</f>
        <v>0.2142857142857143</v>
      </c>
      <c r="AD539" t="str">
        <f>VLOOKUP('full data'!$A539, Sheet11!$A$2:$AF$799, MATCH('full data'!AD$1, Sheet11!$A$1:$AF$1, 0), FALSE)</f>
        <v>0</v>
      </c>
      <c r="AE539" t="str">
        <f>VLOOKUP('full data'!$A539, Sheet11!$A$2:$AF$799, MATCH('full data'!AE$1, Sheet11!$A$1:$AF$1, 0), FALSE)</f>
        <v>0</v>
      </c>
      <c r="AF539">
        <f>VLOOKUP('full data'!$A539, Sheet11!$A$2:$AF$799, MATCH('full data'!AF$1, Sheet11!$A$1:$AF$1, 0), FALSE)</f>
        <v>0.3125</v>
      </c>
      <c r="AG539">
        <f>VLOOKUP('full data'!$A539, Sheet11!$A$2:$AF$799, MATCH('full data'!AG$1, Sheet11!$A$1:$AF$1, 0), FALSE)</f>
        <v>0.5</v>
      </c>
      <c r="AH539" s="3">
        <f>VLOOKUP('full data'!$A539, Sheet11!$A$2:$AF$799, MATCH('full data'!AH$1, Sheet11!$A$1:$AF$1, 0), FALSE)</f>
        <v>8.5922204192218641E-4</v>
      </c>
      <c r="AI539" s="2">
        <f t="shared" si="8"/>
        <v>0.41179640769029291</v>
      </c>
      <c r="AJ539" s="2">
        <f>AH539/SUMIFS($AH$2:$AH$799, $B$2:$B$799, B539)</f>
        <v>5.826049477661142E-4</v>
      </c>
      <c r="AK539">
        <f>IF(AJ539=_xlfn.MAXIFS($AJ$2:$AJ$799, $B$2:$B$799, B539, $AA$2:$AA$799, AA539), 1, 0)</f>
        <v>0</v>
      </c>
      <c r="AL539" s="2">
        <f>AJ539-AI539</f>
        <v>-0.41121380274252678</v>
      </c>
      <c r="AM539">
        <f>IF(AK539=AE539, 1, 0)</f>
        <v>0</v>
      </c>
    </row>
    <row r="540" spans="1:39" hidden="1" x14ac:dyDescent="0.45">
      <c r="A540" t="s">
        <v>346</v>
      </c>
      <c r="B540">
        <v>2008</v>
      </c>
      <c r="C540" t="s">
        <v>53</v>
      </c>
      <c r="D540" t="str">
        <f>VLOOKUP(C540, ids!$A$2:$B$37,2,FALSE)</f>
        <v>Cincinnati Bengals</v>
      </c>
      <c r="E540">
        <f>VLOOKUP('full data'!$A540, Sheet11!$A$2:$AF$799, MATCH('full data'!E$1, Sheet11!$A$1:$AF$1, 0), FALSE)</f>
        <v>16</v>
      </c>
      <c r="F540">
        <f>VLOOKUP('full data'!$A540, Sheet11!$A$2:$AF$799, MATCH('full data'!F$1, Sheet11!$A$1:$AF$1, 0), FALSE)</f>
        <v>-6.8151511203171822</v>
      </c>
      <c r="G540">
        <f>VLOOKUP('full data'!$A540, Sheet11!$A$2:$AF$799, MATCH('full data'!G$1, Sheet11!$A$1:$AF$1, 0), FALSE)</f>
        <v>-4.7026612587059171</v>
      </c>
      <c r="H540">
        <f>VLOOKUP('full data'!$A540, Sheet11!$A$2:$AF$799, MATCH('full data'!H$1, Sheet11!$A$1:$AF$1, 0), FALSE)</f>
        <v>11.72440003465659</v>
      </c>
      <c r="I540">
        <f>VLOOKUP('full data'!$A540, Sheet11!$A$2:$AF$799, MATCH('full data'!I$1, Sheet11!$A$1:$AF$1, 0), FALSE)</f>
        <v>36.9375</v>
      </c>
      <c r="J540">
        <f>VLOOKUP('full data'!$A540, Sheet11!$A$2:$AF$799, MATCH('full data'!J$1, Sheet11!$A$1:$AF$1, 0), FALSE)</f>
        <v>0.88</v>
      </c>
      <c r="K540">
        <f>VLOOKUP('full data'!$A540, Sheet11!$A$2:$AF$799, MATCH('full data'!K$1, Sheet11!$A$1:$AF$1, 0), FALSE)</f>
        <v>-16.9375</v>
      </c>
      <c r="L540">
        <f>VLOOKUP('full data'!$A540, Sheet11!$A$2:$AF$799, MATCH('full data'!L$1, Sheet11!$A$1:$AF$1, 0), FALSE)</f>
        <v>0.9375</v>
      </c>
      <c r="M540">
        <f>VLOOKUP('full data'!$A540, Sheet11!$A$2:$AF$799, MATCH('full data'!M$1, Sheet11!$A$1:$AF$1, 0), FALSE)</f>
        <v>0.75</v>
      </c>
      <c r="N540">
        <f>VLOOKUP('full data'!$A540, Sheet11!$A$2:$AF$799, MATCH('full data'!N$1, Sheet11!$A$1:$AF$1, 0), FALSE)</f>
        <v>0.75</v>
      </c>
      <c r="O540">
        <f>VLOOKUP('full data'!$A540, Sheet11!$A$2:$AF$799, MATCH('full data'!O$1, Sheet11!$A$1:$AF$1, 0), FALSE)</f>
        <v>7.625</v>
      </c>
      <c r="P540">
        <f>VLOOKUP('full data'!$A540, Sheet11!$A$2:$AF$799, MATCH('full data'!P$1, Sheet11!$A$1:$AF$1, 0), FALSE)</f>
        <v>1.5</v>
      </c>
      <c r="Q540">
        <f>VLOOKUP('full data'!$A540, Sheet11!$A$2:$AF$799, MATCH('full data'!Q$1, Sheet11!$A$1:$AF$1, 0), FALSE)</f>
        <v>1.5</v>
      </c>
      <c r="R540">
        <f>VLOOKUP('full data'!$A540, Sheet11!$A$2:$AF$799, MATCH('full data'!R$1, Sheet11!$A$1:$AF$1, 0), FALSE)</f>
        <v>4</v>
      </c>
      <c r="S540">
        <f>VLOOKUP('full data'!$A540, Sheet11!$A$2:$AF$799, MATCH('full data'!S$1, Sheet11!$A$1:$AF$1, 0), FALSE)</f>
        <v>11</v>
      </c>
      <c r="T540">
        <f>VLOOKUP('full data'!$A540, Sheet11!$A$2:$AF$799, MATCH('full data'!T$1, Sheet11!$A$1:$AF$1, 0), FALSE)</f>
        <v>1</v>
      </c>
      <c r="U540">
        <f>VLOOKUP('full data'!$A540, Sheet11!$A$2:$AF$799, MATCH('full data'!U$1, Sheet11!$A$1:$AF$1, 0), FALSE)</f>
        <v>0.28125</v>
      </c>
      <c r="V540">
        <f>VLOOKUP('full data'!$A540, Sheet11!$A$2:$AF$799, MATCH('full data'!V$1, Sheet11!$A$1:$AF$1, 0), FALSE)</f>
        <v>0.296875</v>
      </c>
      <c r="W540">
        <f>VLOOKUP('full data'!$A540, Sheet11!$A$2:$AF$799, MATCH('full data'!W$1, Sheet11!$A$1:$AF$1, 0), FALSE)</f>
        <v>0.552734375</v>
      </c>
      <c r="X540" t="str">
        <f>VLOOKUP('full data'!$A540, Sheet11!$A$2:$AF$799, MATCH('full data'!X$1, Sheet11!$A$1:$AF$1, 0), FALSE)</f>
        <v>0</v>
      </c>
      <c r="Y540">
        <f>VLOOKUP('full data'!$A540, Sheet11!$A$2:$AF$799, MATCH('full data'!Y$1, Sheet11!$A$1:$AF$1, 0), FALSE)</f>
        <v>3</v>
      </c>
      <c r="Z540" t="str">
        <f>VLOOKUP('full data'!$A540, Sheet11!$A$2:$AF$799, MATCH('full data'!Z$1, Sheet11!$A$1:$AF$1, 0), FALSE)</f>
        <v>AFC North</v>
      </c>
      <c r="AA540" t="s">
        <v>891</v>
      </c>
      <c r="AB540">
        <f>VLOOKUP('full data'!$A540, Sheet11!$A$2:$AF$799, MATCH('full data'!AB$1, Sheet11!$A$1:$AF$1, 0), FALSE)</f>
        <v>0.25806451612903231</v>
      </c>
      <c r="AC540">
        <f>VLOOKUP('full data'!$A540, Sheet11!$A$2:$AF$799, MATCH('full data'!AC$1, Sheet11!$A$1:$AF$1, 0), FALSE)</f>
        <v>0.22727272727272729</v>
      </c>
      <c r="AD540" t="str">
        <f>VLOOKUP('full data'!$A540, Sheet11!$A$2:$AF$799, MATCH('full data'!AD$1, Sheet11!$A$1:$AF$1, 0), FALSE)</f>
        <v>0</v>
      </c>
      <c r="AE540" t="str">
        <f>VLOOKUP('full data'!$A540, Sheet11!$A$2:$AF$799, MATCH('full data'!AE$1, Sheet11!$A$1:$AF$1, 0), FALSE)</f>
        <v>0</v>
      </c>
      <c r="AF540">
        <f>VLOOKUP('full data'!$A540, Sheet11!$A$2:$AF$799, MATCH('full data'!AF$1, Sheet11!$A$1:$AF$1, 0), FALSE)</f>
        <v>0.5625</v>
      </c>
      <c r="AG540">
        <f>VLOOKUP('full data'!$A540, Sheet11!$A$2:$AF$799, MATCH('full data'!AG$1, Sheet11!$A$1:$AF$1, 0), FALSE)</f>
        <v>0.5</v>
      </c>
      <c r="AH540" s="3">
        <f>VLOOKUP('full data'!$A540, Sheet11!$A$2:$AF$799, MATCH('full data'!AH$1, Sheet11!$A$1:$AF$1, 0), FALSE)</f>
        <v>4.1119294245546111E-4</v>
      </c>
      <c r="AI540" s="2">
        <f t="shared" si="8"/>
        <v>0.41179640769029291</v>
      </c>
      <c r="AJ540" s="2">
        <f>AH540/SUMIFS($AH$2:$AH$799, $B$2:$B$799, B540)</f>
        <v>2.7881389335069484E-4</v>
      </c>
      <c r="AK540">
        <f>IF(AJ540=_xlfn.MAXIFS($AJ$2:$AJ$799, $B$2:$B$799, B540, $AA$2:$AA$799, AA540), 1, 0)</f>
        <v>0</v>
      </c>
      <c r="AL540" s="2">
        <f>AJ540-AI540</f>
        <v>-0.41151759379694219</v>
      </c>
      <c r="AM540">
        <f>IF(AK540=AE540, 1, 0)</f>
        <v>0</v>
      </c>
    </row>
    <row r="541" spans="1:39" hidden="1" x14ac:dyDescent="0.45">
      <c r="A541" t="s">
        <v>367</v>
      </c>
      <c r="B541">
        <v>2008</v>
      </c>
      <c r="C541" t="s">
        <v>98</v>
      </c>
      <c r="D541" t="str">
        <f>VLOOKUP(C541, ids!$A$2:$B$37,2,FALSE)</f>
        <v>Seattle Seahawks</v>
      </c>
      <c r="E541">
        <f>VLOOKUP('full data'!$A541, Sheet11!$A$2:$AF$799, MATCH('full data'!E$1, Sheet11!$A$1:$AF$1, 0), FALSE)</f>
        <v>16</v>
      </c>
      <c r="F541">
        <f>VLOOKUP('full data'!$A541, Sheet11!$A$2:$AF$799, MATCH('full data'!F$1, Sheet11!$A$1:$AF$1, 0), FALSE)</f>
        <v>-2.1535113947665252</v>
      </c>
      <c r="G541">
        <f>VLOOKUP('full data'!$A541, Sheet11!$A$2:$AF$799, MATCH('full data'!G$1, Sheet11!$A$1:$AF$1, 0), FALSE)</f>
        <v>-1.052991395965688</v>
      </c>
      <c r="H541">
        <f>VLOOKUP('full data'!$A541, Sheet11!$A$2:$AF$799, MATCH('full data'!H$1, Sheet11!$A$1:$AF$1, 0), FALSE)</f>
        <v>13.25515473008692</v>
      </c>
      <c r="I541">
        <f>VLOOKUP('full data'!$A541, Sheet11!$A$2:$AF$799, MATCH('full data'!I$1, Sheet11!$A$1:$AF$1, 0), FALSE)</f>
        <v>37.5625</v>
      </c>
      <c r="J541">
        <f>VLOOKUP('full data'!$A541, Sheet11!$A$2:$AF$799, MATCH('full data'!J$1, Sheet11!$A$1:$AF$1, 0), FALSE)</f>
        <v>0.88888888888888884</v>
      </c>
      <c r="K541">
        <f>VLOOKUP('full data'!$A541, Sheet11!$A$2:$AF$799, MATCH('full data'!K$1, Sheet11!$A$1:$AF$1, 0), FALSE)</f>
        <v>-13.375</v>
      </c>
      <c r="L541">
        <f>VLOOKUP('full data'!$A541, Sheet11!$A$2:$AF$799, MATCH('full data'!L$1, Sheet11!$A$1:$AF$1, 0), FALSE)</f>
        <v>0.9375</v>
      </c>
      <c r="M541">
        <f>VLOOKUP('full data'!$A541, Sheet11!$A$2:$AF$799, MATCH('full data'!M$1, Sheet11!$A$1:$AF$1, 0), FALSE)</f>
        <v>0.6875</v>
      </c>
      <c r="N541">
        <f>VLOOKUP('full data'!$A541, Sheet11!$A$2:$AF$799, MATCH('full data'!N$1, Sheet11!$A$1:$AF$1, 0), FALSE)</f>
        <v>0.5625</v>
      </c>
      <c r="O541">
        <f>VLOOKUP('full data'!$A541, Sheet11!$A$2:$AF$799, MATCH('full data'!O$1, Sheet11!$A$1:$AF$1, 0), FALSE)</f>
        <v>12.0625</v>
      </c>
      <c r="P541">
        <f>VLOOKUP('full data'!$A541, Sheet11!$A$2:$AF$799, MATCH('full data'!P$1, Sheet11!$A$1:$AF$1, 0), FALSE)</f>
        <v>1.375</v>
      </c>
      <c r="Q541">
        <f>VLOOKUP('full data'!$A541, Sheet11!$A$2:$AF$799, MATCH('full data'!Q$1, Sheet11!$A$1:$AF$1, 0), FALSE)</f>
        <v>1.25</v>
      </c>
      <c r="R541">
        <f>VLOOKUP('full data'!$A541, Sheet11!$A$2:$AF$799, MATCH('full data'!R$1, Sheet11!$A$1:$AF$1, 0), FALSE)</f>
        <v>4</v>
      </c>
      <c r="S541">
        <f>VLOOKUP('full data'!$A541, Sheet11!$A$2:$AF$799, MATCH('full data'!S$1, Sheet11!$A$1:$AF$1, 0), FALSE)</f>
        <v>12</v>
      </c>
      <c r="T541">
        <f>VLOOKUP('full data'!$A541, Sheet11!$A$2:$AF$799, MATCH('full data'!T$1, Sheet11!$A$1:$AF$1, 0), FALSE)</f>
        <v>0</v>
      </c>
      <c r="U541">
        <f>VLOOKUP('full data'!$A541, Sheet11!$A$2:$AF$799, MATCH('full data'!U$1, Sheet11!$A$1:$AF$1, 0), FALSE)</f>
        <v>0.25</v>
      </c>
      <c r="V541">
        <f>VLOOKUP('full data'!$A541, Sheet11!$A$2:$AF$799, MATCH('full data'!V$1, Sheet11!$A$1:$AF$1, 0), FALSE)</f>
        <v>0.3125</v>
      </c>
      <c r="W541">
        <f>VLOOKUP('full data'!$A541, Sheet11!$A$2:$AF$799, MATCH('full data'!W$1, Sheet11!$A$1:$AF$1, 0), FALSE)</f>
        <v>0.498046875</v>
      </c>
      <c r="X541" t="str">
        <f>VLOOKUP('full data'!$A541, Sheet11!$A$2:$AF$799, MATCH('full data'!X$1, Sheet11!$A$1:$AF$1, 0), FALSE)</f>
        <v>0</v>
      </c>
      <c r="Y541">
        <f>VLOOKUP('full data'!$A541, Sheet11!$A$2:$AF$799, MATCH('full data'!Y$1, Sheet11!$A$1:$AF$1, 0), FALSE)</f>
        <v>3</v>
      </c>
      <c r="Z541" t="str">
        <f>VLOOKUP('full data'!$A541, Sheet11!$A$2:$AF$799, MATCH('full data'!Z$1, Sheet11!$A$1:$AF$1, 0), FALSE)</f>
        <v>NFC West</v>
      </c>
      <c r="AA541" t="s">
        <v>892</v>
      </c>
      <c r="AB541">
        <f>VLOOKUP('full data'!$A541, Sheet11!$A$2:$AF$799, MATCH('full data'!AB$1, Sheet11!$A$1:$AF$1, 0), FALSE)</f>
        <v>0.1228070175438596</v>
      </c>
      <c r="AC541">
        <f>VLOOKUP('full data'!$A541, Sheet11!$A$2:$AF$799, MATCH('full data'!AC$1, Sheet11!$A$1:$AF$1, 0), FALSE)</f>
        <v>0.169811320754717</v>
      </c>
      <c r="AD541" t="str">
        <f>VLOOKUP('full data'!$A541, Sheet11!$A$2:$AF$799, MATCH('full data'!AD$1, Sheet11!$A$1:$AF$1, 0), FALSE)</f>
        <v>0</v>
      </c>
      <c r="AE541" t="str">
        <f>VLOOKUP('full data'!$A541, Sheet11!$A$2:$AF$799, MATCH('full data'!AE$1, Sheet11!$A$1:$AF$1, 0), FALSE)</f>
        <v>0</v>
      </c>
      <c r="AF541">
        <f>VLOOKUP('full data'!$A541, Sheet11!$A$2:$AF$799, MATCH('full data'!AF$1, Sheet11!$A$1:$AF$1, 0), FALSE)</f>
        <v>0.4375</v>
      </c>
      <c r="AG541">
        <f>VLOOKUP('full data'!$A541, Sheet11!$A$2:$AF$799, MATCH('full data'!AG$1, Sheet11!$A$1:$AF$1, 0), FALSE)</f>
        <v>0.5</v>
      </c>
      <c r="AH541" s="3">
        <f>VLOOKUP('full data'!$A541, Sheet11!$A$2:$AF$799, MATCH('full data'!AH$1, Sheet11!$A$1:$AF$1, 0), FALSE)</f>
        <v>1.090601201916842E-4</v>
      </c>
      <c r="AI541" s="2">
        <f t="shared" si="8"/>
        <v>0.16050289100195769</v>
      </c>
      <c r="AJ541" s="2">
        <f>AH541/SUMIFS($AH$2:$AH$799, $B$2:$B$799, B541)</f>
        <v>7.3949412989333642E-5</v>
      </c>
      <c r="AK541">
        <f>IF(AJ541=_xlfn.MAXIFS($AJ$2:$AJ$799, $B$2:$B$799, B541, $AA$2:$AA$799, AA541), 1, 0)</f>
        <v>0</v>
      </c>
      <c r="AL541" s="2">
        <f>AJ541-AI541</f>
        <v>-0.16042894158896837</v>
      </c>
      <c r="AM541">
        <f>IF(AK541=AE541, 1, 0)</f>
        <v>0</v>
      </c>
    </row>
    <row r="542" spans="1:39" hidden="1" x14ac:dyDescent="0.45">
      <c r="A542" t="s">
        <v>347</v>
      </c>
      <c r="B542">
        <v>2008</v>
      </c>
      <c r="C542" t="s">
        <v>55</v>
      </c>
      <c r="D542" t="str">
        <f>VLOOKUP(C542, ids!$A$2:$B$37,2,FALSE)</f>
        <v>Cleveland Browns</v>
      </c>
      <c r="E542">
        <f>VLOOKUP('full data'!$A542, Sheet11!$A$2:$AF$799, MATCH('full data'!E$1, Sheet11!$A$1:$AF$1, 0), FALSE)</f>
        <v>16</v>
      </c>
      <c r="F542">
        <f>VLOOKUP('full data'!$A542, Sheet11!$A$2:$AF$799, MATCH('full data'!F$1, Sheet11!$A$1:$AF$1, 0), FALSE)</f>
        <v>-6.6446131480598449</v>
      </c>
      <c r="G542">
        <f>VLOOKUP('full data'!$A542, Sheet11!$A$2:$AF$799, MATCH('full data'!G$1, Sheet11!$A$1:$AF$1, 0), FALSE)</f>
        <v>-1.636843123815348</v>
      </c>
      <c r="H542">
        <f>VLOOKUP('full data'!$A542, Sheet11!$A$2:$AF$799, MATCH('full data'!H$1, Sheet11!$A$1:$AF$1, 0), FALSE)</f>
        <v>12.101962758098439</v>
      </c>
      <c r="I542">
        <f>VLOOKUP('full data'!$A542, Sheet11!$A$2:$AF$799, MATCH('full data'!I$1, Sheet11!$A$1:$AF$1, 0), FALSE)</f>
        <v>41.8125</v>
      </c>
      <c r="J542">
        <f>VLOOKUP('full data'!$A542, Sheet11!$A$2:$AF$799, MATCH('full data'!J$1, Sheet11!$A$1:$AF$1, 0), FALSE)</f>
        <v>0.83333333333333337</v>
      </c>
      <c r="K542">
        <f>VLOOKUP('full data'!$A542, Sheet11!$A$2:$AF$799, MATCH('full data'!K$1, Sheet11!$A$1:$AF$1, 0), FALSE)</f>
        <v>-10</v>
      </c>
      <c r="L542">
        <f>VLOOKUP('full data'!$A542, Sheet11!$A$2:$AF$799, MATCH('full data'!L$1, Sheet11!$A$1:$AF$1, 0), FALSE)</f>
        <v>1.25</v>
      </c>
      <c r="M542">
        <f>VLOOKUP('full data'!$A542, Sheet11!$A$2:$AF$799, MATCH('full data'!M$1, Sheet11!$A$1:$AF$1, 0), FALSE)</f>
        <v>0.5</v>
      </c>
      <c r="N542">
        <f>VLOOKUP('full data'!$A542, Sheet11!$A$2:$AF$799, MATCH('full data'!N$1, Sheet11!$A$1:$AF$1, 0), FALSE)</f>
        <v>1.4375</v>
      </c>
      <c r="O542">
        <f>VLOOKUP('full data'!$A542, Sheet11!$A$2:$AF$799, MATCH('full data'!O$1, Sheet11!$A$1:$AF$1, 0), FALSE)</f>
        <v>6.0625</v>
      </c>
      <c r="P542">
        <f>VLOOKUP('full data'!$A542, Sheet11!$A$2:$AF$799, MATCH('full data'!P$1, Sheet11!$A$1:$AF$1, 0), FALSE)</f>
        <v>1.375</v>
      </c>
      <c r="Q542">
        <f>VLOOKUP('full data'!$A542, Sheet11!$A$2:$AF$799, MATCH('full data'!Q$1, Sheet11!$A$1:$AF$1, 0), FALSE)</f>
        <v>1.9375</v>
      </c>
      <c r="R542">
        <f>VLOOKUP('full data'!$A542, Sheet11!$A$2:$AF$799, MATCH('full data'!R$1, Sheet11!$A$1:$AF$1, 0), FALSE)</f>
        <v>4</v>
      </c>
      <c r="S542">
        <f>VLOOKUP('full data'!$A542, Sheet11!$A$2:$AF$799, MATCH('full data'!S$1, Sheet11!$A$1:$AF$1, 0), FALSE)</f>
        <v>12</v>
      </c>
      <c r="T542">
        <f>VLOOKUP('full data'!$A542, Sheet11!$A$2:$AF$799, MATCH('full data'!T$1, Sheet11!$A$1:$AF$1, 0), FALSE)</f>
        <v>0</v>
      </c>
      <c r="U542">
        <f>VLOOKUP('full data'!$A542, Sheet11!$A$2:$AF$799, MATCH('full data'!U$1, Sheet11!$A$1:$AF$1, 0), FALSE)</f>
        <v>0.25</v>
      </c>
      <c r="V542">
        <f>VLOOKUP('full data'!$A542, Sheet11!$A$2:$AF$799, MATCH('full data'!V$1, Sheet11!$A$1:$AF$1, 0), FALSE)</f>
        <v>0.4453125</v>
      </c>
      <c r="W542">
        <f>VLOOKUP('full data'!$A542, Sheet11!$A$2:$AF$799, MATCH('full data'!W$1, Sheet11!$A$1:$AF$1, 0), FALSE)</f>
        <v>0.572265625</v>
      </c>
      <c r="X542" t="str">
        <f>VLOOKUP('full data'!$A542, Sheet11!$A$2:$AF$799, MATCH('full data'!X$1, Sheet11!$A$1:$AF$1, 0), FALSE)</f>
        <v>0</v>
      </c>
      <c r="Y542">
        <f>VLOOKUP('full data'!$A542, Sheet11!$A$2:$AF$799, MATCH('full data'!Y$1, Sheet11!$A$1:$AF$1, 0), FALSE)</f>
        <v>4</v>
      </c>
      <c r="Z542" t="str">
        <f>VLOOKUP('full data'!$A542, Sheet11!$A$2:$AF$799, MATCH('full data'!Z$1, Sheet11!$A$1:$AF$1, 0), FALSE)</f>
        <v>AFC North</v>
      </c>
      <c r="AA542" t="s">
        <v>891</v>
      </c>
      <c r="AB542">
        <f>VLOOKUP('full data'!$A542, Sheet11!$A$2:$AF$799, MATCH('full data'!AB$1, Sheet11!$A$1:$AF$1, 0), FALSE)</f>
        <v>0.15789473684210531</v>
      </c>
      <c r="AC542">
        <f>VLOOKUP('full data'!$A542, Sheet11!$A$2:$AF$799, MATCH('full data'!AC$1, Sheet11!$A$1:$AF$1, 0), FALSE)</f>
        <v>0.30769230769230771</v>
      </c>
      <c r="AD542" t="str">
        <f>VLOOKUP('full data'!$A542, Sheet11!$A$2:$AF$799, MATCH('full data'!AD$1, Sheet11!$A$1:$AF$1, 0), FALSE)</f>
        <v>0</v>
      </c>
      <c r="AE542" t="str">
        <f>VLOOKUP('full data'!$A542, Sheet11!$A$2:$AF$799, MATCH('full data'!AE$1, Sheet11!$A$1:$AF$1, 0), FALSE)</f>
        <v>0</v>
      </c>
      <c r="AF542">
        <f>VLOOKUP('full data'!$A542, Sheet11!$A$2:$AF$799, MATCH('full data'!AF$1, Sheet11!$A$1:$AF$1, 0), FALSE)</f>
        <v>0.125</v>
      </c>
      <c r="AG542">
        <f>VLOOKUP('full data'!$A542, Sheet11!$A$2:$AF$799, MATCH('full data'!AG$1, Sheet11!$A$1:$AF$1, 0), FALSE)</f>
        <v>0.5</v>
      </c>
      <c r="AH542" s="3">
        <f>VLOOKUP('full data'!$A542, Sheet11!$A$2:$AF$799, MATCH('full data'!AH$1, Sheet11!$A$1:$AF$1, 0), FALSE)</f>
        <v>7.1370696809372697E-5</v>
      </c>
      <c r="AI542" s="2">
        <f t="shared" si="8"/>
        <v>0.41179640769029291</v>
      </c>
      <c r="AJ542" s="2">
        <f>AH542/SUMIFS($AH$2:$AH$799, $B$2:$B$799, B542)</f>
        <v>4.8393685284928293E-5</v>
      </c>
      <c r="AK542">
        <f>IF(AJ542=_xlfn.MAXIFS($AJ$2:$AJ$799, $B$2:$B$799, B542, $AA$2:$AA$799, AA542), 1, 0)</f>
        <v>0</v>
      </c>
      <c r="AL542" s="2">
        <f>AJ542-AI542</f>
        <v>-0.41174801400500799</v>
      </c>
      <c r="AM542">
        <f>IF(AK542=AE542, 1, 0)</f>
        <v>0</v>
      </c>
    </row>
    <row r="543" spans="1:39" hidden="1" x14ac:dyDescent="0.45">
      <c r="A543" t="s">
        <v>356</v>
      </c>
      <c r="B543">
        <v>2008</v>
      </c>
      <c r="C543" t="s">
        <v>192</v>
      </c>
      <c r="D543" t="str">
        <f>VLOOKUP(C543, ids!$A$2:$B$37,2,FALSE)</f>
        <v>Los Angeles Rams</v>
      </c>
      <c r="E543">
        <f>VLOOKUP('full data'!$A543, Sheet11!$A$2:$AF$799, MATCH('full data'!E$1, Sheet11!$A$1:$AF$1, 0), FALSE)</f>
        <v>16</v>
      </c>
      <c r="F543">
        <f>VLOOKUP('full data'!$A543, Sheet11!$A$2:$AF$799, MATCH('full data'!F$1, Sheet11!$A$1:$AF$1, 0), FALSE)</f>
        <v>-7.3613865845004689</v>
      </c>
      <c r="G543">
        <f>VLOOKUP('full data'!$A543, Sheet11!$A$2:$AF$799, MATCH('full data'!G$1, Sheet11!$A$1:$AF$1, 0), FALSE)</f>
        <v>-3.053802490138172</v>
      </c>
      <c r="H543">
        <f>VLOOKUP('full data'!$A543, Sheet11!$A$2:$AF$799, MATCH('full data'!H$1, Sheet11!$A$1:$AF$1, 0), FALSE)</f>
        <v>13.443661978278181</v>
      </c>
      <c r="I543">
        <f>VLOOKUP('full data'!$A543, Sheet11!$A$2:$AF$799, MATCH('full data'!I$1, Sheet11!$A$1:$AF$1, 0), FALSE)</f>
        <v>44.875</v>
      </c>
      <c r="J543">
        <f>VLOOKUP('full data'!$A543, Sheet11!$A$2:$AF$799, MATCH('full data'!J$1, Sheet11!$A$1:$AF$1, 0), FALSE)</f>
        <v>0.86111111111111116</v>
      </c>
      <c r="K543">
        <f>VLOOKUP('full data'!$A543, Sheet11!$A$2:$AF$799, MATCH('full data'!K$1, Sheet11!$A$1:$AF$1, 0), FALSE)</f>
        <v>-20.0625</v>
      </c>
      <c r="L543">
        <f>VLOOKUP('full data'!$A543, Sheet11!$A$2:$AF$799, MATCH('full data'!L$1, Sheet11!$A$1:$AF$1, 0), FALSE)</f>
        <v>1.1875</v>
      </c>
      <c r="M543">
        <f>VLOOKUP('full data'!$A543, Sheet11!$A$2:$AF$799, MATCH('full data'!M$1, Sheet11!$A$1:$AF$1, 0), FALSE)</f>
        <v>0.875</v>
      </c>
      <c r="N543">
        <f>VLOOKUP('full data'!$A543, Sheet11!$A$2:$AF$799, MATCH('full data'!N$1, Sheet11!$A$1:$AF$1, 0), FALSE)</f>
        <v>0.75</v>
      </c>
      <c r="O543">
        <f>VLOOKUP('full data'!$A543, Sheet11!$A$2:$AF$799, MATCH('full data'!O$1, Sheet11!$A$1:$AF$1, 0), FALSE)</f>
        <v>12.5625</v>
      </c>
      <c r="P543">
        <f>VLOOKUP('full data'!$A543, Sheet11!$A$2:$AF$799, MATCH('full data'!P$1, Sheet11!$A$1:$AF$1, 0), FALSE)</f>
        <v>1.75</v>
      </c>
      <c r="Q543">
        <f>VLOOKUP('full data'!$A543, Sheet11!$A$2:$AF$799, MATCH('full data'!Q$1, Sheet11!$A$1:$AF$1, 0), FALSE)</f>
        <v>1.625</v>
      </c>
      <c r="R543">
        <f>VLOOKUP('full data'!$A543, Sheet11!$A$2:$AF$799, MATCH('full data'!R$1, Sheet11!$A$1:$AF$1, 0), FALSE)</f>
        <v>2</v>
      </c>
      <c r="S543">
        <f>VLOOKUP('full data'!$A543, Sheet11!$A$2:$AF$799, MATCH('full data'!S$1, Sheet11!$A$1:$AF$1, 0), FALSE)</f>
        <v>14</v>
      </c>
      <c r="T543">
        <f>VLOOKUP('full data'!$A543, Sheet11!$A$2:$AF$799, MATCH('full data'!T$1, Sheet11!$A$1:$AF$1, 0), FALSE)</f>
        <v>0</v>
      </c>
      <c r="U543">
        <f>VLOOKUP('full data'!$A543, Sheet11!$A$2:$AF$799, MATCH('full data'!U$1, Sheet11!$A$1:$AF$1, 0), FALSE)</f>
        <v>0.125</v>
      </c>
      <c r="V543">
        <f>VLOOKUP('full data'!$A543, Sheet11!$A$2:$AF$799, MATCH('full data'!V$1, Sheet11!$A$1:$AF$1, 0), FALSE)</f>
        <v>0.53125</v>
      </c>
      <c r="W543">
        <f>VLOOKUP('full data'!$A543, Sheet11!$A$2:$AF$799, MATCH('full data'!W$1, Sheet11!$A$1:$AF$1, 0), FALSE)</f>
        <v>0.53320310000000004</v>
      </c>
      <c r="X543" t="str">
        <f>VLOOKUP('full data'!$A543, Sheet11!$A$2:$AF$799, MATCH('full data'!X$1, Sheet11!$A$1:$AF$1, 0), FALSE)</f>
        <v>0</v>
      </c>
      <c r="Y543">
        <f>VLOOKUP('full data'!$A543, Sheet11!$A$2:$AF$799, MATCH('full data'!Y$1, Sheet11!$A$1:$AF$1, 0), FALSE)</f>
        <v>4</v>
      </c>
      <c r="Z543" t="str">
        <f>VLOOKUP('full data'!$A543, Sheet11!$A$2:$AF$799, MATCH('full data'!Z$1, Sheet11!$A$1:$AF$1, 0), FALSE)</f>
        <v>NFC West</v>
      </c>
      <c r="AA543" t="s">
        <v>892</v>
      </c>
      <c r="AB543">
        <f>VLOOKUP('full data'!$A543, Sheet11!$A$2:$AF$799, MATCH('full data'!AB$1, Sheet11!$A$1:$AF$1, 0), FALSE)</f>
        <v>0.15625</v>
      </c>
      <c r="AC543">
        <f>VLOOKUP('full data'!$A543, Sheet11!$A$2:$AF$799, MATCH('full data'!AC$1, Sheet11!$A$1:$AF$1, 0), FALSE)</f>
        <v>0.12</v>
      </c>
      <c r="AD543" t="str">
        <f>VLOOKUP('full data'!$A543, Sheet11!$A$2:$AF$799, MATCH('full data'!AD$1, Sheet11!$A$1:$AF$1, 0), FALSE)</f>
        <v>0</v>
      </c>
      <c r="AE543" t="str">
        <f>VLOOKUP('full data'!$A543, Sheet11!$A$2:$AF$799, MATCH('full data'!AE$1, Sheet11!$A$1:$AF$1, 0), FALSE)</f>
        <v>0</v>
      </c>
      <c r="AF543">
        <f>VLOOKUP('full data'!$A543, Sheet11!$A$2:$AF$799, MATCH('full data'!AF$1, Sheet11!$A$1:$AF$1, 0), FALSE)</f>
        <v>0.5625</v>
      </c>
      <c r="AG543">
        <f>VLOOKUP('full data'!$A543, Sheet11!$A$2:$AF$799, MATCH('full data'!AG$1, Sheet11!$A$1:$AF$1, 0), FALSE)</f>
        <v>0.5</v>
      </c>
      <c r="AH543" s="3">
        <f>VLOOKUP('full data'!$A543, Sheet11!$A$2:$AF$799, MATCH('full data'!AH$1, Sheet11!$A$1:$AF$1, 0), FALSE)</f>
        <v>4.2809068302664593E-5</v>
      </c>
      <c r="AI543" s="2">
        <f t="shared" si="8"/>
        <v>0.16050289100195769</v>
      </c>
      <c r="AJ543" s="2">
        <f>AH543/SUMIFS($AH$2:$AH$799, $B$2:$B$799, B543)</f>
        <v>2.9027159203916961E-5</v>
      </c>
      <c r="AK543">
        <f>IF(AJ543=_xlfn.MAXIFS($AJ$2:$AJ$799, $B$2:$B$799, B543, $AA$2:$AA$799, AA543), 1, 0)</f>
        <v>0</v>
      </c>
      <c r="AL543" s="2">
        <f>AJ543-AI543</f>
        <v>-0.16047386384275378</v>
      </c>
      <c r="AM543">
        <f>IF(AK543=AE543, 1, 0)</f>
        <v>0</v>
      </c>
    </row>
    <row r="544" spans="1:39" hidden="1" x14ac:dyDescent="0.45">
      <c r="A544" t="s">
        <v>355</v>
      </c>
      <c r="B544">
        <v>2008</v>
      </c>
      <c r="C544" t="s">
        <v>74</v>
      </c>
      <c r="D544" t="str">
        <f>VLOOKUP(C544, ids!$A$2:$B$37,2,FALSE)</f>
        <v>Kansas City Chiefs</v>
      </c>
      <c r="E544">
        <f>VLOOKUP('full data'!$A544, Sheet11!$A$2:$AF$799, MATCH('full data'!E$1, Sheet11!$A$1:$AF$1, 0), FALSE)</f>
        <v>16</v>
      </c>
      <c r="F544">
        <f>VLOOKUP('full data'!$A544, Sheet11!$A$2:$AF$799, MATCH('full data'!F$1, Sheet11!$A$1:$AF$1, 0), FALSE)</f>
        <v>-2.387134974931381</v>
      </c>
      <c r="G544">
        <f>VLOOKUP('full data'!$A544, Sheet11!$A$2:$AF$799, MATCH('full data'!G$1, Sheet11!$A$1:$AF$1, 0), FALSE)</f>
        <v>-1.053598102606101</v>
      </c>
      <c r="H544">
        <f>VLOOKUP('full data'!$A544, Sheet11!$A$2:$AF$799, MATCH('full data'!H$1, Sheet11!$A$1:$AF$1, 0), FALSE)</f>
        <v>15.922715822988071</v>
      </c>
      <c r="I544">
        <f>VLOOKUP('full data'!$A544, Sheet11!$A$2:$AF$799, MATCH('full data'!I$1, Sheet11!$A$1:$AF$1, 0), FALSE)</f>
        <v>40.3125</v>
      </c>
      <c r="J544">
        <f>VLOOKUP('full data'!$A544, Sheet11!$A$2:$AF$799, MATCH('full data'!J$1, Sheet11!$A$1:$AF$1, 0), FALSE)</f>
        <v>0.72727272727272729</v>
      </c>
      <c r="K544">
        <f>VLOOKUP('full data'!$A544, Sheet11!$A$2:$AF$799, MATCH('full data'!K$1, Sheet11!$A$1:$AF$1, 0), FALSE)</f>
        <v>-14.3125</v>
      </c>
      <c r="L544">
        <f>VLOOKUP('full data'!$A544, Sheet11!$A$2:$AF$799, MATCH('full data'!L$1, Sheet11!$A$1:$AF$1, 0), FALSE)</f>
        <v>1</v>
      </c>
      <c r="M544">
        <f>VLOOKUP('full data'!$A544, Sheet11!$A$2:$AF$799, MATCH('full data'!M$1, Sheet11!$A$1:$AF$1, 0), FALSE)</f>
        <v>1</v>
      </c>
      <c r="N544">
        <f>VLOOKUP('full data'!$A544, Sheet11!$A$2:$AF$799, MATCH('full data'!N$1, Sheet11!$A$1:$AF$1, 0), FALSE)</f>
        <v>0.8125</v>
      </c>
      <c r="O544">
        <f>VLOOKUP('full data'!$A544, Sheet11!$A$2:$AF$799, MATCH('full data'!O$1, Sheet11!$A$1:$AF$1, 0), FALSE)</f>
        <v>3.875</v>
      </c>
      <c r="P544">
        <f>VLOOKUP('full data'!$A544, Sheet11!$A$2:$AF$799, MATCH('full data'!P$1, Sheet11!$A$1:$AF$1, 0), FALSE)</f>
        <v>1.3125</v>
      </c>
      <c r="Q544">
        <f>VLOOKUP('full data'!$A544, Sheet11!$A$2:$AF$799, MATCH('full data'!Q$1, Sheet11!$A$1:$AF$1, 0), FALSE)</f>
        <v>1.8125</v>
      </c>
      <c r="R544">
        <f>VLOOKUP('full data'!$A544, Sheet11!$A$2:$AF$799, MATCH('full data'!R$1, Sheet11!$A$1:$AF$1, 0), FALSE)</f>
        <v>2</v>
      </c>
      <c r="S544">
        <f>VLOOKUP('full data'!$A544, Sheet11!$A$2:$AF$799, MATCH('full data'!S$1, Sheet11!$A$1:$AF$1, 0), FALSE)</f>
        <v>14</v>
      </c>
      <c r="T544">
        <f>VLOOKUP('full data'!$A544, Sheet11!$A$2:$AF$799, MATCH('full data'!T$1, Sheet11!$A$1:$AF$1, 0), FALSE)</f>
        <v>0</v>
      </c>
      <c r="U544">
        <f>VLOOKUP('full data'!$A544, Sheet11!$A$2:$AF$799, MATCH('full data'!U$1, Sheet11!$A$1:$AF$1, 0), FALSE)</f>
        <v>0.125</v>
      </c>
      <c r="V544">
        <f>VLOOKUP('full data'!$A544, Sheet11!$A$2:$AF$799, MATCH('full data'!V$1, Sheet11!$A$1:$AF$1, 0), FALSE)</f>
        <v>0.40625</v>
      </c>
      <c r="W544">
        <f>VLOOKUP('full data'!$A544, Sheet11!$A$2:$AF$799, MATCH('full data'!W$1, Sheet11!$A$1:$AF$1, 0), FALSE)</f>
        <v>0.537109375</v>
      </c>
      <c r="X544" t="str">
        <f>VLOOKUP('full data'!$A544, Sheet11!$A$2:$AF$799, MATCH('full data'!X$1, Sheet11!$A$1:$AF$1, 0), FALSE)</f>
        <v>0</v>
      </c>
      <c r="Y544">
        <f>VLOOKUP('full data'!$A544, Sheet11!$A$2:$AF$799, MATCH('full data'!Y$1, Sheet11!$A$1:$AF$1, 0), FALSE)</f>
        <v>4</v>
      </c>
      <c r="Z544" t="str">
        <f>VLOOKUP('full data'!$A544, Sheet11!$A$2:$AF$799, MATCH('full data'!Z$1, Sheet11!$A$1:$AF$1, 0), FALSE)</f>
        <v>AFC West</v>
      </c>
      <c r="AA544" t="s">
        <v>891</v>
      </c>
      <c r="AB544">
        <f>VLOOKUP('full data'!$A544, Sheet11!$A$2:$AF$799, MATCH('full data'!AB$1, Sheet11!$A$1:$AF$1, 0), FALSE)</f>
        <v>0.22727272727272729</v>
      </c>
      <c r="AC544">
        <f>VLOOKUP('full data'!$A544, Sheet11!$A$2:$AF$799, MATCH('full data'!AC$1, Sheet11!$A$1:$AF$1, 0), FALSE)</f>
        <v>0.25806451612903231</v>
      </c>
      <c r="AD544" t="str">
        <f>VLOOKUP('full data'!$A544, Sheet11!$A$2:$AF$799, MATCH('full data'!AD$1, Sheet11!$A$1:$AF$1, 0), FALSE)</f>
        <v>0</v>
      </c>
      <c r="AE544" t="str">
        <f>VLOOKUP('full data'!$A544, Sheet11!$A$2:$AF$799, MATCH('full data'!AE$1, Sheet11!$A$1:$AF$1, 0), FALSE)</f>
        <v>0</v>
      </c>
      <c r="AF544">
        <f>VLOOKUP('full data'!$A544, Sheet11!$A$2:$AF$799, MATCH('full data'!AF$1, Sheet11!$A$1:$AF$1, 0), FALSE)</f>
        <v>0.3125</v>
      </c>
      <c r="AG544">
        <f>VLOOKUP('full data'!$A544, Sheet11!$A$2:$AF$799, MATCH('full data'!AG$1, Sheet11!$A$1:$AF$1, 0), FALSE)</f>
        <v>0.5</v>
      </c>
      <c r="AH544" s="3">
        <f>VLOOKUP('full data'!$A544, Sheet11!$A$2:$AF$799, MATCH('full data'!AH$1, Sheet11!$A$1:$AF$1, 0), FALSE)</f>
        <v>2.5099905147246731E-5</v>
      </c>
      <c r="AI544" s="2">
        <f t="shared" si="8"/>
        <v>0.41179640769029291</v>
      </c>
      <c r="AJ544" s="2">
        <f>AH544/SUMIFS($AH$2:$AH$799, $B$2:$B$799, B544)</f>
        <v>1.7019266515244303E-5</v>
      </c>
      <c r="AK544">
        <f>IF(AJ544=_xlfn.MAXIFS($AJ$2:$AJ$799, $B$2:$B$799, B544, $AA$2:$AA$799, AA544), 1, 0)</f>
        <v>0</v>
      </c>
      <c r="AL544" s="2">
        <f>AJ544-AI544</f>
        <v>-0.41177938842377765</v>
      </c>
      <c r="AM544">
        <f>IF(AK544=AE544, 1, 0)</f>
        <v>0</v>
      </c>
    </row>
    <row r="545" spans="1:39" hidden="1" x14ac:dyDescent="0.45">
      <c r="A545" t="s">
        <v>350</v>
      </c>
      <c r="B545">
        <v>2008</v>
      </c>
      <c r="C545" t="s">
        <v>64</v>
      </c>
      <c r="D545" t="str">
        <f>VLOOKUP(C545, ids!$A$2:$B$37,2,FALSE)</f>
        <v>Detriot Lions</v>
      </c>
      <c r="E545">
        <f>VLOOKUP('full data'!$A545, Sheet11!$A$2:$AF$799, MATCH('full data'!E$1, Sheet11!$A$1:$AF$1, 0), FALSE)</f>
        <v>16</v>
      </c>
      <c r="F545">
        <f>VLOOKUP('full data'!$A545, Sheet11!$A$2:$AF$799, MATCH('full data'!F$1, Sheet11!$A$1:$AF$1, 0), FALSE)</f>
        <v>-6.8504245863290576</v>
      </c>
      <c r="G545">
        <f>VLOOKUP('full data'!$A545, Sheet11!$A$2:$AF$799, MATCH('full data'!G$1, Sheet11!$A$1:$AF$1, 0), FALSE)</f>
        <v>-1.3890619384608081</v>
      </c>
      <c r="H545">
        <f>VLOOKUP('full data'!$A545, Sheet11!$A$2:$AF$799, MATCH('full data'!H$1, Sheet11!$A$1:$AF$1, 0), FALSE)</f>
        <v>12.926880887583289</v>
      </c>
      <c r="I545">
        <f>VLOOKUP('full data'!$A545, Sheet11!$A$2:$AF$799, MATCH('full data'!I$1, Sheet11!$A$1:$AF$1, 0), FALSE)</f>
        <v>45.5625</v>
      </c>
      <c r="J545">
        <f>VLOOKUP('full data'!$A545, Sheet11!$A$2:$AF$799, MATCH('full data'!J$1, Sheet11!$A$1:$AF$1, 0), FALSE)</f>
        <v>0.95454545454545459</v>
      </c>
      <c r="K545">
        <f>VLOOKUP('full data'!$A545, Sheet11!$A$2:$AF$799, MATCH('full data'!K$1, Sheet11!$A$1:$AF$1, 0), FALSE)</f>
        <v>-21.1875</v>
      </c>
      <c r="L545">
        <f>VLOOKUP('full data'!$A545, Sheet11!$A$2:$AF$799, MATCH('full data'!L$1, Sheet11!$A$1:$AF$1, 0), FALSE)</f>
        <v>1.1875</v>
      </c>
      <c r="M545">
        <f>VLOOKUP('full data'!$A545, Sheet11!$A$2:$AF$799, MATCH('full data'!M$1, Sheet11!$A$1:$AF$1, 0), FALSE)</f>
        <v>1</v>
      </c>
      <c r="N545">
        <f>VLOOKUP('full data'!$A545, Sheet11!$A$2:$AF$799, MATCH('full data'!N$1, Sheet11!$A$1:$AF$1, 0), FALSE)</f>
        <v>0.25</v>
      </c>
      <c r="O545">
        <f>VLOOKUP('full data'!$A545, Sheet11!$A$2:$AF$799, MATCH('full data'!O$1, Sheet11!$A$1:$AF$1, 0), FALSE)</f>
        <v>10.1875</v>
      </c>
      <c r="P545">
        <f>VLOOKUP('full data'!$A545, Sheet11!$A$2:$AF$799, MATCH('full data'!P$1, Sheet11!$A$1:$AF$1, 0), FALSE)</f>
        <v>1.375</v>
      </c>
      <c r="Q545">
        <f>VLOOKUP('full data'!$A545, Sheet11!$A$2:$AF$799, MATCH('full data'!Q$1, Sheet11!$A$1:$AF$1, 0), FALSE)</f>
        <v>1.25</v>
      </c>
      <c r="R545">
        <f>VLOOKUP('full data'!$A545, Sheet11!$A$2:$AF$799, MATCH('full data'!R$1, Sheet11!$A$1:$AF$1, 0), FALSE)</f>
        <v>0</v>
      </c>
      <c r="S545">
        <f>VLOOKUP('full data'!$A545, Sheet11!$A$2:$AF$799, MATCH('full data'!S$1, Sheet11!$A$1:$AF$1, 0), FALSE)</f>
        <v>16</v>
      </c>
      <c r="T545">
        <f>VLOOKUP('full data'!$A545, Sheet11!$A$2:$AF$799, MATCH('full data'!T$1, Sheet11!$A$1:$AF$1, 0), FALSE)</f>
        <v>0</v>
      </c>
      <c r="U545">
        <f>VLOOKUP('full data'!$A545, Sheet11!$A$2:$AF$799, MATCH('full data'!U$1, Sheet11!$A$1:$AF$1, 0), FALSE)</f>
        <v>0</v>
      </c>
      <c r="V545">
        <f>VLOOKUP('full data'!$A545, Sheet11!$A$2:$AF$799, MATCH('full data'!V$1, Sheet11!$A$1:$AF$1, 0), FALSE)</f>
        <v>0</v>
      </c>
      <c r="W545">
        <f>VLOOKUP('full data'!$A545, Sheet11!$A$2:$AF$799, MATCH('full data'!W$1, Sheet11!$A$1:$AF$1, 0), FALSE)</f>
        <v>0.55859375</v>
      </c>
      <c r="X545" t="str">
        <f>VLOOKUP('full data'!$A545, Sheet11!$A$2:$AF$799, MATCH('full data'!X$1, Sheet11!$A$1:$AF$1, 0), FALSE)</f>
        <v>0</v>
      </c>
      <c r="Y545">
        <f>VLOOKUP('full data'!$A545, Sheet11!$A$2:$AF$799, MATCH('full data'!Y$1, Sheet11!$A$1:$AF$1, 0), FALSE)</f>
        <v>4</v>
      </c>
      <c r="Z545" t="str">
        <f>VLOOKUP('full data'!$A545, Sheet11!$A$2:$AF$799, MATCH('full data'!Z$1, Sheet11!$A$1:$AF$1, 0), FALSE)</f>
        <v>NFC North</v>
      </c>
      <c r="AA545" t="s">
        <v>892</v>
      </c>
      <c r="AB545">
        <f>VLOOKUP('full data'!$A545, Sheet11!$A$2:$AF$799, MATCH('full data'!AB$1, Sheet11!$A$1:$AF$1, 0), FALSE)</f>
        <v>0.1851851851851852</v>
      </c>
      <c r="AC545">
        <f>VLOOKUP('full data'!$A545, Sheet11!$A$2:$AF$799, MATCH('full data'!AC$1, Sheet11!$A$1:$AF$1, 0), FALSE)</f>
        <v>0.1851851851851852</v>
      </c>
      <c r="AD545" t="str">
        <f>VLOOKUP('full data'!$A545, Sheet11!$A$2:$AF$799, MATCH('full data'!AD$1, Sheet11!$A$1:$AF$1, 0), FALSE)</f>
        <v>0</v>
      </c>
      <c r="AE545" t="str">
        <f>VLOOKUP('full data'!$A545, Sheet11!$A$2:$AF$799, MATCH('full data'!AE$1, Sheet11!$A$1:$AF$1, 0), FALSE)</f>
        <v>0</v>
      </c>
      <c r="AF545">
        <f>VLOOKUP('full data'!$A545, Sheet11!$A$2:$AF$799, MATCH('full data'!AF$1, Sheet11!$A$1:$AF$1, 0), FALSE)</f>
        <v>0.1875</v>
      </c>
      <c r="AG545">
        <f>VLOOKUP('full data'!$A545, Sheet11!$A$2:$AF$799, MATCH('full data'!AG$1, Sheet11!$A$1:$AF$1, 0), FALSE)</f>
        <v>0.5</v>
      </c>
      <c r="AH545" s="3">
        <f>VLOOKUP('full data'!$A545, Sheet11!$A$2:$AF$799, MATCH('full data'!AH$1, Sheet11!$A$1:$AF$1, 0), FALSE)</f>
        <v>8.8373746871895055E-6</v>
      </c>
      <c r="AI545" s="2">
        <f t="shared" si="8"/>
        <v>0.16050289100195769</v>
      </c>
      <c r="AJ545" s="2">
        <f>AH545/SUMIFS($AH$2:$AH$799, $B$2:$B$799, B545)</f>
        <v>5.9922790231281129E-6</v>
      </c>
      <c r="AK545">
        <f>IF(AJ545=_xlfn.MAXIFS($AJ$2:$AJ$799, $B$2:$B$799, B545, $AA$2:$AA$799, AA545), 1, 0)</f>
        <v>0</v>
      </c>
      <c r="AL545" s="2">
        <f>AJ545-AI545</f>
        <v>-0.16049689872293457</v>
      </c>
      <c r="AM545">
        <f>IF(AK545=AE545, 1, 0)</f>
        <v>0</v>
      </c>
    </row>
    <row r="546" spans="1:39" x14ac:dyDescent="0.45">
      <c r="A546" t="s">
        <v>329</v>
      </c>
      <c r="B546">
        <v>2007</v>
      </c>
      <c r="C546" t="s">
        <v>81</v>
      </c>
      <c r="D546" t="str">
        <f>VLOOKUP(C546, ids!$A$2:$B$37,2,FALSE)</f>
        <v>New England Patriots</v>
      </c>
      <c r="E546">
        <f>VLOOKUP('full data'!$A546, Sheet11!$A$2:$AF$799, MATCH('full data'!E$1, Sheet11!$A$1:$AF$1, 0), FALSE)</f>
        <v>16</v>
      </c>
      <c r="F546">
        <f>VLOOKUP('full data'!$A546, Sheet11!$A$2:$AF$799, MATCH('full data'!F$1, Sheet11!$A$1:$AF$1, 0), FALSE)</f>
        <v>15.43674866244597</v>
      </c>
      <c r="G546">
        <f>VLOOKUP('full data'!$A546, Sheet11!$A$2:$AF$799, MATCH('full data'!G$1, Sheet11!$A$1:$AF$1, 0), FALSE)</f>
        <v>0.63304918248856989</v>
      </c>
      <c r="H546">
        <f>VLOOKUP('full data'!$A546, Sheet11!$A$2:$AF$799, MATCH('full data'!H$1, Sheet11!$A$1:$AF$1, 0), FALSE)</f>
        <v>27.92347738165514</v>
      </c>
      <c r="I546">
        <f>VLOOKUP('full data'!$A546, Sheet11!$A$2:$AF$799, MATCH('full data'!I$1, Sheet11!$A$1:$AF$1, 0), FALSE)</f>
        <v>43.125</v>
      </c>
      <c r="J546">
        <f>VLOOKUP('full data'!$A546, Sheet11!$A$2:$AF$799, MATCH('full data'!J$1, Sheet11!$A$1:$AF$1, 0), FALSE)</f>
        <v>0.875</v>
      </c>
      <c r="K546">
        <f>VLOOKUP('full data'!$A546, Sheet11!$A$2:$AF$799, MATCH('full data'!K$1, Sheet11!$A$1:$AF$1, 0), FALSE)</f>
        <v>-8</v>
      </c>
      <c r="L546">
        <f>VLOOKUP('full data'!$A546, Sheet11!$A$2:$AF$799, MATCH('full data'!L$1, Sheet11!$A$1:$AF$1, 0), FALSE)</f>
        <v>0.5625</v>
      </c>
      <c r="M546">
        <f>VLOOKUP('full data'!$A546, Sheet11!$A$2:$AF$799, MATCH('full data'!M$1, Sheet11!$A$1:$AF$1, 0), FALSE)</f>
        <v>0.75</v>
      </c>
      <c r="N546">
        <f>VLOOKUP('full data'!$A546, Sheet11!$A$2:$AF$799, MATCH('full data'!N$1, Sheet11!$A$1:$AF$1, 0), FALSE)</f>
        <v>1.1875</v>
      </c>
      <c r="O546">
        <f>VLOOKUP('full data'!$A546, Sheet11!$A$2:$AF$799, MATCH('full data'!O$1, Sheet11!$A$1:$AF$1, 0), FALSE)</f>
        <v>20.5625</v>
      </c>
      <c r="P546">
        <f>VLOOKUP('full data'!$A546, Sheet11!$A$2:$AF$799, MATCH('full data'!P$1, Sheet11!$A$1:$AF$1, 0), FALSE)</f>
        <v>0.8125</v>
      </c>
      <c r="Q546">
        <f>VLOOKUP('full data'!$A546, Sheet11!$A$2:$AF$799, MATCH('full data'!Q$1, Sheet11!$A$1:$AF$1, 0), FALSE)</f>
        <v>1.9375</v>
      </c>
      <c r="R546">
        <f>VLOOKUP('full data'!$A546, Sheet11!$A$2:$AF$799, MATCH('full data'!R$1, Sheet11!$A$1:$AF$1, 0), FALSE)</f>
        <v>16</v>
      </c>
      <c r="S546">
        <f>VLOOKUP('full data'!$A546, Sheet11!$A$2:$AF$799, MATCH('full data'!S$1, Sheet11!$A$1:$AF$1, 0), FALSE)</f>
        <v>0</v>
      </c>
      <c r="T546">
        <f>VLOOKUP('full data'!$A546, Sheet11!$A$2:$AF$799, MATCH('full data'!T$1, Sheet11!$A$1:$AF$1, 0), FALSE)</f>
        <v>0</v>
      </c>
      <c r="U546">
        <f>VLOOKUP('full data'!$A546, Sheet11!$A$2:$AF$799, MATCH('full data'!U$1, Sheet11!$A$1:$AF$1, 0), FALSE)</f>
        <v>1</v>
      </c>
      <c r="V546">
        <f>VLOOKUP('full data'!$A546, Sheet11!$A$2:$AF$799, MATCH('full data'!V$1, Sheet11!$A$1:$AF$1, 0), FALSE)</f>
        <v>0.46875</v>
      </c>
      <c r="W546">
        <f>VLOOKUP('full data'!$A546, Sheet11!$A$2:$AF$799, MATCH('full data'!W$1, Sheet11!$A$1:$AF$1, 0), FALSE)</f>
        <v>0.46875</v>
      </c>
      <c r="X546" t="str">
        <f>VLOOKUP('full data'!$A546, Sheet11!$A$2:$AF$799, MATCH('full data'!X$1, Sheet11!$A$1:$AF$1, 0), FALSE)</f>
        <v>1</v>
      </c>
      <c r="Y546">
        <f>VLOOKUP('full data'!$A546, Sheet11!$A$2:$AF$799, MATCH('full data'!Y$1, Sheet11!$A$1:$AF$1, 0), FALSE)</f>
        <v>1</v>
      </c>
      <c r="Z546" t="str">
        <f>VLOOKUP('full data'!$A546, Sheet11!$A$2:$AF$799, MATCH('full data'!Z$1, Sheet11!$A$1:$AF$1, 0), FALSE)</f>
        <v>AFC East</v>
      </c>
      <c r="AA546" t="s">
        <v>891</v>
      </c>
      <c r="AB546">
        <f>VLOOKUP('full data'!$A546, Sheet11!$A$2:$AF$799, MATCH('full data'!AB$1, Sheet11!$A$1:$AF$1, 0), FALSE)</f>
        <v>0.23809523809523811</v>
      </c>
      <c r="AC546">
        <f>VLOOKUP('full data'!$A546, Sheet11!$A$2:$AF$799, MATCH('full data'!AC$1, Sheet11!$A$1:$AF$1, 0), FALSE)</f>
        <v>0.20155038759689919</v>
      </c>
      <c r="AD546" t="str">
        <f>VLOOKUP('full data'!$A546, Sheet11!$A$2:$AF$799, MATCH('full data'!AD$1, Sheet11!$A$1:$AF$1, 0), FALSE)</f>
        <v>0</v>
      </c>
      <c r="AE546" t="str">
        <f>VLOOKUP('full data'!$A546, Sheet11!$A$2:$AF$799, MATCH('full data'!AE$1, Sheet11!$A$1:$AF$1, 0), FALSE)</f>
        <v>1</v>
      </c>
      <c r="AF546">
        <f>VLOOKUP('full data'!$A546, Sheet11!$A$2:$AF$799, MATCH('full data'!AF$1, Sheet11!$A$1:$AF$1, 0), FALSE)</f>
        <v>0.25</v>
      </c>
      <c r="AG546">
        <f>VLOOKUP('full data'!$A546, Sheet11!$A$2:$AF$799, MATCH('full data'!AG$1, Sheet11!$A$1:$AF$1, 0), FALSE)</f>
        <v>9.5</v>
      </c>
      <c r="AH546" s="3">
        <f>VLOOKUP('full data'!$A546, Sheet11!$A$2:$AF$799, MATCH('full data'!AH$1, Sheet11!$A$1:$AF$1, 0), FALSE)</f>
        <v>0.88910912759873661</v>
      </c>
      <c r="AI546" s="2">
        <f t="shared" si="8"/>
        <v>0.88910912759873661</v>
      </c>
      <c r="AJ546" s="2">
        <f>AH546/SUMIFS($AH$2:$AH$799, $B$2:$B$799, B546)</f>
        <v>0.39480121874214874</v>
      </c>
      <c r="AK546">
        <f>IF(AJ546=_xlfn.MAXIFS($AJ$2:$AJ$799, $B$2:$B$799, B546, $AA$2:$AA$799, AA546), 1, 0)</f>
        <v>1</v>
      </c>
      <c r="AL546" s="2">
        <f>AJ546-AI546</f>
        <v>-0.49430790885658787</v>
      </c>
      <c r="AM546">
        <f>IF(AK546=AE546, 1, 0)</f>
        <v>0</v>
      </c>
    </row>
    <row r="547" spans="1:39" x14ac:dyDescent="0.45">
      <c r="A547" t="s">
        <v>316</v>
      </c>
      <c r="B547">
        <v>2007</v>
      </c>
      <c r="C547" t="s">
        <v>57</v>
      </c>
      <c r="D547" t="str">
        <f>VLOOKUP(C547, ids!$A$2:$B$37,2,FALSE)</f>
        <v>Dallas Cowboys</v>
      </c>
      <c r="E547">
        <f>VLOOKUP('full data'!$A547, Sheet11!$A$2:$AF$799, MATCH('full data'!E$1, Sheet11!$A$1:$AF$1, 0), FALSE)</f>
        <v>16</v>
      </c>
      <c r="F547">
        <f>VLOOKUP('full data'!$A547, Sheet11!$A$2:$AF$799, MATCH('full data'!F$1, Sheet11!$A$1:$AF$1, 0), FALSE)</f>
        <v>8.5811624770614738</v>
      </c>
      <c r="G547">
        <f>VLOOKUP('full data'!$A547, Sheet11!$A$2:$AF$799, MATCH('full data'!G$1, Sheet11!$A$1:$AF$1, 0), FALSE)</f>
        <v>-1.018366439926325</v>
      </c>
      <c r="H547">
        <f>VLOOKUP('full data'!$A547, Sheet11!$A$2:$AF$799, MATCH('full data'!H$1, Sheet11!$A$1:$AF$1, 0), FALSE)</f>
        <v>22.643640306634659</v>
      </c>
      <c r="I547">
        <f>VLOOKUP('full data'!$A547, Sheet11!$A$2:$AF$799, MATCH('full data'!I$1, Sheet11!$A$1:$AF$1, 0), FALSE)</f>
        <v>50.8125</v>
      </c>
      <c r="J547">
        <f>VLOOKUP('full data'!$A547, Sheet11!$A$2:$AF$799, MATCH('full data'!J$1, Sheet11!$A$1:$AF$1, 0), FALSE)</f>
        <v>0.83870967741935487</v>
      </c>
      <c r="K547">
        <f>VLOOKUP('full data'!$A547, Sheet11!$A$2:$AF$799, MATCH('full data'!K$1, Sheet11!$A$1:$AF$1, 0), FALSE)</f>
        <v>-11.6875</v>
      </c>
      <c r="L547">
        <f>VLOOKUP('full data'!$A547, Sheet11!$A$2:$AF$799, MATCH('full data'!L$1, Sheet11!$A$1:$AF$1, 0), FALSE)</f>
        <v>1.1875</v>
      </c>
      <c r="M547">
        <f>VLOOKUP('full data'!$A547, Sheet11!$A$2:$AF$799, MATCH('full data'!M$1, Sheet11!$A$1:$AF$1, 0), FALSE)</f>
        <v>0.625</v>
      </c>
      <c r="N547">
        <f>VLOOKUP('full data'!$A547, Sheet11!$A$2:$AF$799, MATCH('full data'!N$1, Sheet11!$A$1:$AF$1, 0), FALSE)</f>
        <v>1.1875</v>
      </c>
      <c r="O547">
        <f>VLOOKUP('full data'!$A547, Sheet11!$A$2:$AF$799, MATCH('full data'!O$1, Sheet11!$A$1:$AF$1, 0), FALSE)</f>
        <v>19.9375</v>
      </c>
      <c r="P547">
        <f>VLOOKUP('full data'!$A547, Sheet11!$A$2:$AF$799, MATCH('full data'!P$1, Sheet11!$A$1:$AF$1, 0), FALSE)</f>
        <v>1.3125</v>
      </c>
      <c r="Q547">
        <f>VLOOKUP('full data'!$A547, Sheet11!$A$2:$AF$799, MATCH('full data'!Q$1, Sheet11!$A$1:$AF$1, 0), FALSE)</f>
        <v>1.8125</v>
      </c>
      <c r="R547">
        <f>VLOOKUP('full data'!$A547, Sheet11!$A$2:$AF$799, MATCH('full data'!R$1, Sheet11!$A$1:$AF$1, 0), FALSE)</f>
        <v>13</v>
      </c>
      <c r="S547">
        <f>VLOOKUP('full data'!$A547, Sheet11!$A$2:$AF$799, MATCH('full data'!S$1, Sheet11!$A$1:$AF$1, 0), FALSE)</f>
        <v>3</v>
      </c>
      <c r="T547">
        <f>VLOOKUP('full data'!$A547, Sheet11!$A$2:$AF$799, MATCH('full data'!T$1, Sheet11!$A$1:$AF$1, 0), FALSE)</f>
        <v>0</v>
      </c>
      <c r="U547">
        <f>VLOOKUP('full data'!$A547, Sheet11!$A$2:$AF$799, MATCH('full data'!U$1, Sheet11!$A$1:$AF$1, 0), FALSE)</f>
        <v>0.8125</v>
      </c>
      <c r="V547">
        <f>VLOOKUP('full data'!$A547, Sheet11!$A$2:$AF$799, MATCH('full data'!V$1, Sheet11!$A$1:$AF$1, 0), FALSE)</f>
        <v>0.45192307692307693</v>
      </c>
      <c r="W547">
        <f>VLOOKUP('full data'!$A547, Sheet11!$A$2:$AF$799, MATCH('full data'!W$1, Sheet11!$A$1:$AF$1, 0), FALSE)</f>
        <v>0.49609375</v>
      </c>
      <c r="X547" t="str">
        <f>VLOOKUP('full data'!$A547, Sheet11!$A$2:$AF$799, MATCH('full data'!X$1, Sheet11!$A$1:$AF$1, 0), FALSE)</f>
        <v>1</v>
      </c>
      <c r="Y547">
        <f>VLOOKUP('full data'!$A547, Sheet11!$A$2:$AF$799, MATCH('full data'!Y$1, Sheet11!$A$1:$AF$1, 0), FALSE)</f>
        <v>1</v>
      </c>
      <c r="Z547" t="str">
        <f>VLOOKUP('full data'!$A547, Sheet11!$A$2:$AF$799, MATCH('full data'!Z$1, Sheet11!$A$1:$AF$1, 0), FALSE)</f>
        <v>NFC East</v>
      </c>
      <c r="AA547" t="s">
        <v>892</v>
      </c>
      <c r="AB547">
        <f>VLOOKUP('full data'!$A547, Sheet11!$A$2:$AF$799, MATCH('full data'!AB$1, Sheet11!$A$1:$AF$1, 0), FALSE)</f>
        <v>0.24489795918367349</v>
      </c>
      <c r="AC547">
        <f>VLOOKUP('full data'!$A547, Sheet11!$A$2:$AF$799, MATCH('full data'!AC$1, Sheet11!$A$1:$AF$1, 0), FALSE)</f>
        <v>0.27450980392156871</v>
      </c>
      <c r="AD547" t="str">
        <f>VLOOKUP('full data'!$A547, Sheet11!$A$2:$AF$799, MATCH('full data'!AD$1, Sheet11!$A$1:$AF$1, 0), FALSE)</f>
        <v>0</v>
      </c>
      <c r="AE547" t="str">
        <f>VLOOKUP('full data'!$A547, Sheet11!$A$2:$AF$799, MATCH('full data'!AE$1, Sheet11!$A$1:$AF$1, 0), FALSE)</f>
        <v>0</v>
      </c>
      <c r="AF547">
        <f>VLOOKUP('full data'!$A547, Sheet11!$A$2:$AF$799, MATCH('full data'!AF$1, Sheet11!$A$1:$AF$1, 0), FALSE)</f>
        <v>0.125</v>
      </c>
      <c r="AG547">
        <f>VLOOKUP('full data'!$A547, Sheet11!$A$2:$AF$799, MATCH('full data'!AG$1, Sheet11!$A$1:$AF$1, 0), FALSE)</f>
        <v>0.5</v>
      </c>
      <c r="AH547" s="3">
        <f>VLOOKUP('full data'!$A547, Sheet11!$A$2:$AF$799, MATCH('full data'!AH$1, Sheet11!$A$1:$AF$1, 0), FALSE)</f>
        <v>0.45275580840664231</v>
      </c>
      <c r="AI547" s="2">
        <f t="shared" si="8"/>
        <v>0.45275580840664231</v>
      </c>
      <c r="AJ547" s="2">
        <f>AH547/SUMIFS($AH$2:$AH$799, $B$2:$B$799, B547)</f>
        <v>0.20104230111132104</v>
      </c>
      <c r="AK547">
        <f>IF(AJ547=_xlfn.MAXIFS($AJ$2:$AJ$799, $B$2:$B$799, B547, $AA$2:$AA$799, AA547), 1, 0)</f>
        <v>1</v>
      </c>
      <c r="AL547" s="2">
        <f>AJ547-AI547</f>
        <v>-0.25171350729532127</v>
      </c>
      <c r="AM547">
        <f>IF(AK547=AE547, 1, 0)</f>
        <v>0</v>
      </c>
    </row>
    <row r="548" spans="1:39" hidden="1" x14ac:dyDescent="0.45">
      <c r="A548" t="s">
        <v>319</v>
      </c>
      <c r="B548">
        <v>2007</v>
      </c>
      <c r="C548" t="s">
        <v>66</v>
      </c>
      <c r="D548" t="str">
        <f>VLOOKUP(C548, ids!$A$2:$B$37,2,FALSE)</f>
        <v>Green Bay Packers</v>
      </c>
      <c r="E548">
        <f>VLOOKUP('full data'!$A548, Sheet11!$A$2:$AF$799, MATCH('full data'!E$1, Sheet11!$A$1:$AF$1, 0), FALSE)</f>
        <v>16</v>
      </c>
      <c r="F548">
        <f>VLOOKUP('full data'!$A548, Sheet11!$A$2:$AF$799, MATCH('full data'!F$1, Sheet11!$A$1:$AF$1, 0), FALSE)</f>
        <v>7.6272621744843141</v>
      </c>
      <c r="G548">
        <f>VLOOKUP('full data'!$A548, Sheet11!$A$2:$AF$799, MATCH('full data'!G$1, Sheet11!$A$1:$AF$1, 0), FALSE)</f>
        <v>-2.4374034764832948</v>
      </c>
      <c r="H548">
        <f>VLOOKUP('full data'!$A548, Sheet11!$A$2:$AF$799, MATCH('full data'!H$1, Sheet11!$A$1:$AF$1, 0), FALSE)</f>
        <v>20.295803173497809</v>
      </c>
      <c r="I548">
        <f>VLOOKUP('full data'!$A548, Sheet11!$A$2:$AF$799, MATCH('full data'!I$1, Sheet11!$A$1:$AF$1, 0), FALSE)</f>
        <v>63.0625</v>
      </c>
      <c r="J548">
        <f>VLOOKUP('full data'!$A548, Sheet11!$A$2:$AF$799, MATCH('full data'!J$1, Sheet11!$A$1:$AF$1, 0), FALSE)</f>
        <v>0.79487179487179482</v>
      </c>
      <c r="K548">
        <f>VLOOKUP('full data'!$A548, Sheet11!$A$2:$AF$799, MATCH('full data'!K$1, Sheet11!$A$1:$AF$1, 0), FALSE)</f>
        <v>-7.9375</v>
      </c>
      <c r="L548">
        <f>VLOOKUP('full data'!$A548, Sheet11!$A$2:$AF$799, MATCH('full data'!L$1, Sheet11!$A$1:$AF$1, 0), FALSE)</f>
        <v>0.9375</v>
      </c>
      <c r="M548">
        <f>VLOOKUP('full data'!$A548, Sheet11!$A$2:$AF$799, MATCH('full data'!M$1, Sheet11!$A$1:$AF$1, 0), FALSE)</f>
        <v>0.5625</v>
      </c>
      <c r="N548">
        <f>VLOOKUP('full data'!$A548, Sheet11!$A$2:$AF$799, MATCH('full data'!N$1, Sheet11!$A$1:$AF$1, 0), FALSE)</f>
        <v>1.1875</v>
      </c>
      <c r="O548">
        <f>VLOOKUP('full data'!$A548, Sheet11!$A$2:$AF$799, MATCH('full data'!O$1, Sheet11!$A$1:$AF$1, 0), FALSE)</f>
        <v>13.625</v>
      </c>
      <c r="P548">
        <f>VLOOKUP('full data'!$A548, Sheet11!$A$2:$AF$799, MATCH('full data'!P$1, Sheet11!$A$1:$AF$1, 0), FALSE)</f>
        <v>1.1875</v>
      </c>
      <c r="Q548">
        <f>VLOOKUP('full data'!$A548, Sheet11!$A$2:$AF$799, MATCH('full data'!Q$1, Sheet11!$A$1:$AF$1, 0), FALSE)</f>
        <v>1.75</v>
      </c>
      <c r="R548">
        <f>VLOOKUP('full data'!$A548, Sheet11!$A$2:$AF$799, MATCH('full data'!R$1, Sheet11!$A$1:$AF$1, 0), FALSE)</f>
        <v>13</v>
      </c>
      <c r="S548">
        <f>VLOOKUP('full data'!$A548, Sheet11!$A$2:$AF$799, MATCH('full data'!S$1, Sheet11!$A$1:$AF$1, 0), FALSE)</f>
        <v>3</v>
      </c>
      <c r="T548">
        <f>VLOOKUP('full data'!$A548, Sheet11!$A$2:$AF$799, MATCH('full data'!T$1, Sheet11!$A$1:$AF$1, 0), FALSE)</f>
        <v>0</v>
      </c>
      <c r="U548">
        <f>VLOOKUP('full data'!$A548, Sheet11!$A$2:$AF$799, MATCH('full data'!U$1, Sheet11!$A$1:$AF$1, 0), FALSE)</f>
        <v>0.8125</v>
      </c>
      <c r="V548">
        <f>VLOOKUP('full data'!$A548, Sheet11!$A$2:$AF$799, MATCH('full data'!V$1, Sheet11!$A$1:$AF$1, 0), FALSE)</f>
        <v>0.44711538461538458</v>
      </c>
      <c r="W548">
        <f>VLOOKUP('full data'!$A548, Sheet11!$A$2:$AF$799, MATCH('full data'!W$1, Sheet11!$A$1:$AF$1, 0), FALSE)</f>
        <v>0.46875</v>
      </c>
      <c r="X548" t="str">
        <f>VLOOKUP('full data'!$A548, Sheet11!$A$2:$AF$799, MATCH('full data'!X$1, Sheet11!$A$1:$AF$1, 0), FALSE)</f>
        <v>2</v>
      </c>
      <c r="Y548">
        <f>VLOOKUP('full data'!$A548, Sheet11!$A$2:$AF$799, MATCH('full data'!Y$1, Sheet11!$A$1:$AF$1, 0), FALSE)</f>
        <v>1</v>
      </c>
      <c r="Z548" t="str">
        <f>VLOOKUP('full data'!$A548, Sheet11!$A$2:$AF$799, MATCH('full data'!Z$1, Sheet11!$A$1:$AF$1, 0), FALSE)</f>
        <v>NFC North</v>
      </c>
      <c r="AA548" t="s">
        <v>892</v>
      </c>
      <c r="AB548">
        <f>VLOOKUP('full data'!$A548, Sheet11!$A$2:$AF$799, MATCH('full data'!AB$1, Sheet11!$A$1:$AF$1, 0), FALSE)</f>
        <v>0.21249999999999999</v>
      </c>
      <c r="AC548">
        <f>VLOOKUP('full data'!$A548, Sheet11!$A$2:$AF$799, MATCH('full data'!AC$1, Sheet11!$A$1:$AF$1, 0), FALSE)</f>
        <v>0.20238095238095241</v>
      </c>
      <c r="AD548" t="str">
        <f>VLOOKUP('full data'!$A548, Sheet11!$A$2:$AF$799, MATCH('full data'!AD$1, Sheet11!$A$1:$AF$1, 0), FALSE)</f>
        <v>0</v>
      </c>
      <c r="AE548" t="str">
        <f>VLOOKUP('full data'!$A548, Sheet11!$A$2:$AF$799, MATCH('full data'!AE$1, Sheet11!$A$1:$AF$1, 0), FALSE)</f>
        <v>0</v>
      </c>
      <c r="AF548">
        <f>VLOOKUP('full data'!$A548, Sheet11!$A$2:$AF$799, MATCH('full data'!AF$1, Sheet11!$A$1:$AF$1, 0), FALSE)</f>
        <v>0.25</v>
      </c>
      <c r="AG548">
        <f>VLOOKUP('full data'!$A548, Sheet11!$A$2:$AF$799, MATCH('full data'!AG$1, Sheet11!$A$1:$AF$1, 0), FALSE)</f>
        <v>0.5</v>
      </c>
      <c r="AH548" s="3">
        <f>VLOOKUP('full data'!$A548, Sheet11!$A$2:$AF$799, MATCH('full data'!AH$1, Sheet11!$A$1:$AF$1, 0), FALSE)</f>
        <v>0.24211509988684229</v>
      </c>
      <c r="AI548" s="2">
        <f t="shared" si="8"/>
        <v>0.45275580840664231</v>
      </c>
      <c r="AJ548" s="2">
        <f>AH548/SUMIFS($AH$2:$AH$799, $B$2:$B$799, B548)</f>
        <v>0.1075091161974235</v>
      </c>
      <c r="AK548">
        <f>IF(AJ548=_xlfn.MAXIFS($AJ$2:$AJ$799, $B$2:$B$799, B548, $AA$2:$AA$799, AA548), 1, 0)</f>
        <v>0</v>
      </c>
      <c r="AL548" s="2">
        <f>AJ548-AI548</f>
        <v>-0.34524669220921883</v>
      </c>
      <c r="AM548">
        <f>IF(AK548=AE548, 1, 0)</f>
        <v>0</v>
      </c>
    </row>
    <row r="549" spans="1:39" hidden="1" x14ac:dyDescent="0.45">
      <c r="A549" t="s">
        <v>321</v>
      </c>
      <c r="B549">
        <v>2007</v>
      </c>
      <c r="C549" t="s">
        <v>68</v>
      </c>
      <c r="D549" t="str">
        <f>VLOOKUP(C549, ids!$A$2:$B$37,2,FALSE)</f>
        <v>Indiannapolis Colts</v>
      </c>
      <c r="E549">
        <f>VLOOKUP('full data'!$A549, Sheet11!$A$2:$AF$799, MATCH('full data'!E$1, Sheet11!$A$1:$AF$1, 0), FALSE)</f>
        <v>16</v>
      </c>
      <c r="F549">
        <f>VLOOKUP('full data'!$A549, Sheet11!$A$2:$AF$799, MATCH('full data'!F$1, Sheet11!$A$1:$AF$1, 0), FALSE)</f>
        <v>8.9562119725712819</v>
      </c>
      <c r="G549">
        <f>VLOOKUP('full data'!$A549, Sheet11!$A$2:$AF$799, MATCH('full data'!G$1, Sheet11!$A$1:$AF$1, 0), FALSE)</f>
        <v>0.46496591572999862</v>
      </c>
      <c r="H549">
        <f>VLOOKUP('full data'!$A549, Sheet11!$A$2:$AF$799, MATCH('full data'!H$1, Sheet11!$A$1:$AF$1, 0), FALSE)</f>
        <v>21.641308595353632</v>
      </c>
      <c r="I549">
        <f>VLOOKUP('full data'!$A549, Sheet11!$A$2:$AF$799, MATCH('full data'!I$1, Sheet11!$A$1:$AF$1, 0), FALSE)</f>
        <v>32.1875</v>
      </c>
      <c r="J549">
        <f>VLOOKUP('full data'!$A549, Sheet11!$A$2:$AF$799, MATCH('full data'!J$1, Sheet11!$A$1:$AF$1, 0), FALSE)</f>
        <v>0.7931034482758621</v>
      </c>
      <c r="K549">
        <f>VLOOKUP('full data'!$A549, Sheet11!$A$2:$AF$799, MATCH('full data'!K$1, Sheet11!$A$1:$AF$1, 0), FALSE)</f>
        <v>-8.6875</v>
      </c>
      <c r="L549">
        <f>VLOOKUP('full data'!$A549, Sheet11!$A$2:$AF$799, MATCH('full data'!L$1, Sheet11!$A$1:$AF$1, 0), FALSE)</f>
        <v>0.875</v>
      </c>
      <c r="M549">
        <f>VLOOKUP('full data'!$A549, Sheet11!$A$2:$AF$799, MATCH('full data'!M$1, Sheet11!$A$1:$AF$1, 0), FALSE)</f>
        <v>0.9375</v>
      </c>
      <c r="N549">
        <f>VLOOKUP('full data'!$A549, Sheet11!$A$2:$AF$799, MATCH('full data'!N$1, Sheet11!$A$1:$AF$1, 0), FALSE)</f>
        <v>1.375</v>
      </c>
      <c r="O549">
        <f>VLOOKUP('full data'!$A549, Sheet11!$A$2:$AF$799, MATCH('full data'!O$1, Sheet11!$A$1:$AF$1, 0), FALSE)</f>
        <v>9.625</v>
      </c>
      <c r="P549">
        <f>VLOOKUP('full data'!$A549, Sheet11!$A$2:$AF$799, MATCH('full data'!P$1, Sheet11!$A$1:$AF$1, 0), FALSE)</f>
        <v>0.9375</v>
      </c>
      <c r="Q549">
        <f>VLOOKUP('full data'!$A549, Sheet11!$A$2:$AF$799, MATCH('full data'!Q$1, Sheet11!$A$1:$AF$1, 0), FALSE)</f>
        <v>2.3125</v>
      </c>
      <c r="R549">
        <f>VLOOKUP('full data'!$A549, Sheet11!$A$2:$AF$799, MATCH('full data'!R$1, Sheet11!$A$1:$AF$1, 0), FALSE)</f>
        <v>13</v>
      </c>
      <c r="S549">
        <f>VLOOKUP('full data'!$A549, Sheet11!$A$2:$AF$799, MATCH('full data'!S$1, Sheet11!$A$1:$AF$1, 0), FALSE)</f>
        <v>3</v>
      </c>
      <c r="T549">
        <f>VLOOKUP('full data'!$A549, Sheet11!$A$2:$AF$799, MATCH('full data'!T$1, Sheet11!$A$1:$AF$1, 0), FALSE)</f>
        <v>0</v>
      </c>
      <c r="U549">
        <f>VLOOKUP('full data'!$A549, Sheet11!$A$2:$AF$799, MATCH('full data'!U$1, Sheet11!$A$1:$AF$1, 0), FALSE)</f>
        <v>0.8125</v>
      </c>
      <c r="V549">
        <f>VLOOKUP('full data'!$A549, Sheet11!$A$2:$AF$799, MATCH('full data'!V$1, Sheet11!$A$1:$AF$1, 0), FALSE)</f>
        <v>0.45673076923076922</v>
      </c>
      <c r="W549">
        <f>VLOOKUP('full data'!$A549, Sheet11!$A$2:$AF$799, MATCH('full data'!W$1, Sheet11!$A$1:$AF$1, 0), FALSE)</f>
        <v>0.515625</v>
      </c>
      <c r="X549" t="str">
        <f>VLOOKUP('full data'!$A549, Sheet11!$A$2:$AF$799, MATCH('full data'!X$1, Sheet11!$A$1:$AF$1, 0), FALSE)</f>
        <v>2</v>
      </c>
      <c r="Y549">
        <f>VLOOKUP('full data'!$A549, Sheet11!$A$2:$AF$799, MATCH('full data'!Y$1, Sheet11!$A$1:$AF$1, 0), FALSE)</f>
        <v>1</v>
      </c>
      <c r="Z549" t="str">
        <f>VLOOKUP('full data'!$A549, Sheet11!$A$2:$AF$799, MATCH('full data'!Z$1, Sheet11!$A$1:$AF$1, 0), FALSE)</f>
        <v>AFC South</v>
      </c>
      <c r="AA549" t="s">
        <v>891</v>
      </c>
      <c r="AB549">
        <f>VLOOKUP('full data'!$A549, Sheet11!$A$2:$AF$799, MATCH('full data'!AB$1, Sheet11!$A$1:$AF$1, 0), FALSE)</f>
        <v>0.15789473684210531</v>
      </c>
      <c r="AC549">
        <f>VLOOKUP('full data'!$A549, Sheet11!$A$2:$AF$799, MATCH('full data'!AC$1, Sheet11!$A$1:$AF$1, 0), FALSE)</f>
        <v>0.25423728813559321</v>
      </c>
      <c r="AD549" t="str">
        <f>VLOOKUP('full data'!$A549, Sheet11!$A$2:$AF$799, MATCH('full data'!AD$1, Sheet11!$A$1:$AF$1, 0), FALSE)</f>
        <v>0</v>
      </c>
      <c r="AE549" t="str">
        <f>VLOOKUP('full data'!$A549, Sheet11!$A$2:$AF$799, MATCH('full data'!AE$1, Sheet11!$A$1:$AF$1, 0), FALSE)</f>
        <v>0</v>
      </c>
      <c r="AF549">
        <f>VLOOKUP('full data'!$A549, Sheet11!$A$2:$AF$799, MATCH('full data'!AF$1, Sheet11!$A$1:$AF$1, 0), FALSE)</f>
        <v>6.25E-2</v>
      </c>
      <c r="AG549">
        <f>VLOOKUP('full data'!$A549, Sheet11!$A$2:$AF$799, MATCH('full data'!AG$1, Sheet11!$A$1:$AF$1, 0), FALSE)</f>
        <v>0.5</v>
      </c>
      <c r="AH549" s="3">
        <f>VLOOKUP('full data'!$A549, Sheet11!$A$2:$AF$799, MATCH('full data'!AH$1, Sheet11!$A$1:$AF$1, 0), FALSE)</f>
        <v>0.14717878111492549</v>
      </c>
      <c r="AI549" s="2">
        <f t="shared" si="8"/>
        <v>0.88910912759873661</v>
      </c>
      <c r="AJ549" s="2">
        <f>AH549/SUMIFS($AH$2:$AH$799, $B$2:$B$799, B549)</f>
        <v>6.5353464893659799E-2</v>
      </c>
      <c r="AK549">
        <f>IF(AJ549=_xlfn.MAXIFS($AJ$2:$AJ$799, $B$2:$B$799, B549, $AA$2:$AA$799, AA549), 1, 0)</f>
        <v>0</v>
      </c>
      <c r="AL549" s="2">
        <f>AJ549-AI549</f>
        <v>-0.82375566270507683</v>
      </c>
      <c r="AM549">
        <f>IF(AK549=AE549, 1, 0)</f>
        <v>0</v>
      </c>
    </row>
    <row r="550" spans="1:39" hidden="1" x14ac:dyDescent="0.45">
      <c r="A550" t="s">
        <v>325</v>
      </c>
      <c r="B550">
        <v>2007</v>
      </c>
      <c r="C550" t="s">
        <v>195</v>
      </c>
      <c r="D550" t="str">
        <f>VLOOKUP(C550, ids!$A$2:$B$37,2,FALSE)</f>
        <v>Los Angeles Chargers</v>
      </c>
      <c r="E550">
        <f>VLOOKUP('full data'!$A550, Sheet11!$A$2:$AF$799, MATCH('full data'!E$1, Sheet11!$A$1:$AF$1, 0), FALSE)</f>
        <v>16</v>
      </c>
      <c r="F550">
        <f>VLOOKUP('full data'!$A550, Sheet11!$A$2:$AF$799, MATCH('full data'!F$1, Sheet11!$A$1:$AF$1, 0), FALSE)</f>
        <v>1.0254570236272449</v>
      </c>
      <c r="G550">
        <f>VLOOKUP('full data'!$A550, Sheet11!$A$2:$AF$799, MATCH('full data'!G$1, Sheet11!$A$1:$AF$1, 0), FALSE)</f>
        <v>-2.4369297282475499</v>
      </c>
      <c r="H550">
        <f>VLOOKUP('full data'!$A550, Sheet11!$A$2:$AF$799, MATCH('full data'!H$1, Sheet11!$A$1:$AF$1, 0), FALSE)</f>
        <v>17.306376036711491</v>
      </c>
      <c r="I550">
        <f>VLOOKUP('full data'!$A550, Sheet11!$A$2:$AF$799, MATCH('full data'!I$1, Sheet11!$A$1:$AF$1, 0), FALSE)</f>
        <v>47.5625</v>
      </c>
      <c r="J550">
        <f>VLOOKUP('full data'!$A550, Sheet11!$A$2:$AF$799, MATCH('full data'!J$1, Sheet11!$A$1:$AF$1, 0), FALSE)</f>
        <v>0.88888888888888884</v>
      </c>
      <c r="K550">
        <f>VLOOKUP('full data'!$A550, Sheet11!$A$2:$AF$799, MATCH('full data'!K$1, Sheet11!$A$1:$AF$1, 0), FALSE)</f>
        <v>-10.625</v>
      </c>
      <c r="L550">
        <f>VLOOKUP('full data'!$A550, Sheet11!$A$2:$AF$799, MATCH('full data'!L$1, Sheet11!$A$1:$AF$1, 0), FALSE)</f>
        <v>1</v>
      </c>
      <c r="M550">
        <f>VLOOKUP('full data'!$A550, Sheet11!$A$2:$AF$799, MATCH('full data'!M$1, Sheet11!$A$1:$AF$1, 0), FALSE)</f>
        <v>1.125</v>
      </c>
      <c r="N550">
        <f>VLOOKUP('full data'!$A550, Sheet11!$A$2:$AF$799, MATCH('full data'!N$1, Sheet11!$A$1:$AF$1, 0), FALSE)</f>
        <v>1.875</v>
      </c>
      <c r="O550">
        <f>VLOOKUP('full data'!$A550, Sheet11!$A$2:$AF$799, MATCH('full data'!O$1, Sheet11!$A$1:$AF$1, 0), FALSE)</f>
        <v>17.625</v>
      </c>
      <c r="P550">
        <f>VLOOKUP('full data'!$A550, Sheet11!$A$2:$AF$799, MATCH('full data'!P$1, Sheet11!$A$1:$AF$1, 0), FALSE)</f>
        <v>1.5</v>
      </c>
      <c r="Q550">
        <f>VLOOKUP('full data'!$A550, Sheet11!$A$2:$AF$799, MATCH('full data'!Q$1, Sheet11!$A$1:$AF$1, 0), FALSE)</f>
        <v>3</v>
      </c>
      <c r="R550">
        <f>VLOOKUP('full data'!$A550, Sheet11!$A$2:$AF$799, MATCH('full data'!R$1, Sheet11!$A$1:$AF$1, 0), FALSE)</f>
        <v>11</v>
      </c>
      <c r="S550">
        <f>VLOOKUP('full data'!$A550, Sheet11!$A$2:$AF$799, MATCH('full data'!S$1, Sheet11!$A$1:$AF$1, 0), FALSE)</f>
        <v>5</v>
      </c>
      <c r="T550">
        <f>VLOOKUP('full data'!$A550, Sheet11!$A$2:$AF$799, MATCH('full data'!T$1, Sheet11!$A$1:$AF$1, 0), FALSE)</f>
        <v>0</v>
      </c>
      <c r="U550">
        <f>VLOOKUP('full data'!$A550, Sheet11!$A$2:$AF$799, MATCH('full data'!U$1, Sheet11!$A$1:$AF$1, 0), FALSE)</f>
        <v>0.6875</v>
      </c>
      <c r="V550">
        <f>VLOOKUP('full data'!$A550, Sheet11!$A$2:$AF$799, MATCH('full data'!V$1, Sheet11!$A$1:$AF$1, 0), FALSE)</f>
        <v>0.43181819999999999</v>
      </c>
      <c r="W550">
        <f>VLOOKUP('full data'!$A550, Sheet11!$A$2:$AF$799, MATCH('full data'!W$1, Sheet11!$A$1:$AF$1, 0), FALSE)</f>
        <v>0.5</v>
      </c>
      <c r="X550" t="str">
        <f>VLOOKUP('full data'!$A550, Sheet11!$A$2:$AF$799, MATCH('full data'!X$1, Sheet11!$A$1:$AF$1, 0), FALSE)</f>
        <v>3</v>
      </c>
      <c r="Y550">
        <f>VLOOKUP('full data'!$A550, Sheet11!$A$2:$AF$799, MATCH('full data'!Y$1, Sheet11!$A$1:$AF$1, 0), FALSE)</f>
        <v>1</v>
      </c>
      <c r="Z550" t="str">
        <f>VLOOKUP('full data'!$A550, Sheet11!$A$2:$AF$799, MATCH('full data'!Z$1, Sheet11!$A$1:$AF$1, 0), FALSE)</f>
        <v>AFC West</v>
      </c>
      <c r="AA550" t="s">
        <v>891</v>
      </c>
      <c r="AB550">
        <f>VLOOKUP('full data'!$A550, Sheet11!$A$2:$AF$799, MATCH('full data'!AB$1, Sheet11!$A$1:$AF$1, 0), FALSE)</f>
        <v>0.2121212121212121</v>
      </c>
      <c r="AC550">
        <f>VLOOKUP('full data'!$A550, Sheet11!$A$2:$AF$799, MATCH('full data'!AC$1, Sheet11!$A$1:$AF$1, 0), FALSE)</f>
        <v>0.19580419580419581</v>
      </c>
      <c r="AD550" t="str">
        <f>VLOOKUP('full data'!$A550, Sheet11!$A$2:$AF$799, MATCH('full data'!AD$1, Sheet11!$A$1:$AF$1, 0), FALSE)</f>
        <v>0</v>
      </c>
      <c r="AE550" t="str">
        <f>VLOOKUP('full data'!$A550, Sheet11!$A$2:$AF$799, MATCH('full data'!AE$1, Sheet11!$A$1:$AF$1, 0), FALSE)</f>
        <v>0</v>
      </c>
      <c r="AF550">
        <f>VLOOKUP('full data'!$A550, Sheet11!$A$2:$AF$799, MATCH('full data'!AF$1, Sheet11!$A$1:$AF$1, 0), FALSE)</f>
        <v>0.5</v>
      </c>
      <c r="AG550">
        <f>VLOOKUP('full data'!$A550, Sheet11!$A$2:$AF$799, MATCH('full data'!AG$1, Sheet11!$A$1:$AF$1, 0), FALSE)</f>
        <v>0.5</v>
      </c>
      <c r="AH550" s="3">
        <f>VLOOKUP('full data'!$A550, Sheet11!$A$2:$AF$799, MATCH('full data'!AH$1, Sheet11!$A$1:$AF$1, 0), FALSE)</f>
        <v>8.6286157851180906E-2</v>
      </c>
      <c r="AI550" s="2">
        <f t="shared" si="8"/>
        <v>0.88910912759873661</v>
      </c>
      <c r="AJ550" s="2">
        <f>AH550/SUMIFS($AH$2:$AH$799, $B$2:$B$799, B550)</f>
        <v>3.831462215693044E-2</v>
      </c>
      <c r="AK550">
        <f>IF(AJ550=_xlfn.MAXIFS($AJ$2:$AJ$799, $B$2:$B$799, B550, $AA$2:$AA$799, AA550), 1, 0)</f>
        <v>0</v>
      </c>
      <c r="AL550" s="2">
        <f>AJ550-AI550</f>
        <v>-0.85079450544180613</v>
      </c>
      <c r="AM550">
        <f>IF(AK550=AE550, 1, 0)</f>
        <v>0</v>
      </c>
    </row>
    <row r="551" spans="1:39" hidden="1" x14ac:dyDescent="0.45">
      <c r="A551" t="s">
        <v>331</v>
      </c>
      <c r="B551">
        <v>2007</v>
      </c>
      <c r="C551" t="s">
        <v>86</v>
      </c>
      <c r="D551" t="str">
        <f>VLOOKUP(C551, ids!$A$2:$B$37,2,FALSE)</f>
        <v>New York Giants</v>
      </c>
      <c r="E551">
        <f>VLOOKUP('full data'!$A551, Sheet11!$A$2:$AF$799, MATCH('full data'!E$1, Sheet11!$A$1:$AF$1, 0), FALSE)</f>
        <v>16</v>
      </c>
      <c r="F551">
        <f>VLOOKUP('full data'!$A551, Sheet11!$A$2:$AF$799, MATCH('full data'!F$1, Sheet11!$A$1:$AF$1, 0), FALSE)</f>
        <v>-3.4512405625045059</v>
      </c>
      <c r="G551">
        <f>VLOOKUP('full data'!$A551, Sheet11!$A$2:$AF$799, MATCH('full data'!G$1, Sheet11!$A$1:$AF$1, 0), FALSE)</f>
        <v>8.1084396067858944E-2</v>
      </c>
      <c r="H551">
        <f>VLOOKUP('full data'!$A551, Sheet11!$A$2:$AF$799, MATCH('full data'!H$1, Sheet11!$A$1:$AF$1, 0), FALSE)</f>
        <v>16.24361933359938</v>
      </c>
      <c r="I551">
        <f>VLOOKUP('full data'!$A551, Sheet11!$A$2:$AF$799, MATCH('full data'!I$1, Sheet11!$A$1:$AF$1, 0), FALSE)</f>
        <v>40.75</v>
      </c>
      <c r="J551">
        <f>VLOOKUP('full data'!$A551, Sheet11!$A$2:$AF$799, MATCH('full data'!J$1, Sheet11!$A$1:$AF$1, 0), FALSE)</f>
        <v>0.85185185185185186</v>
      </c>
      <c r="K551">
        <f>VLOOKUP('full data'!$A551, Sheet11!$A$2:$AF$799, MATCH('full data'!K$1, Sheet11!$A$1:$AF$1, 0), FALSE)</f>
        <v>-13.875</v>
      </c>
      <c r="L551">
        <f>VLOOKUP('full data'!$A551, Sheet11!$A$2:$AF$799, MATCH('full data'!L$1, Sheet11!$A$1:$AF$1, 0), FALSE)</f>
        <v>1.25</v>
      </c>
      <c r="M551">
        <f>VLOOKUP('full data'!$A551, Sheet11!$A$2:$AF$799, MATCH('full data'!M$1, Sheet11!$A$1:$AF$1, 0), FALSE)</f>
        <v>0.625</v>
      </c>
      <c r="N551">
        <f>VLOOKUP('full data'!$A551, Sheet11!$A$2:$AF$799, MATCH('full data'!N$1, Sheet11!$A$1:$AF$1, 0), FALSE)</f>
        <v>0.9375</v>
      </c>
      <c r="O551">
        <f>VLOOKUP('full data'!$A551, Sheet11!$A$2:$AF$799, MATCH('full data'!O$1, Sheet11!$A$1:$AF$1, 0), FALSE)</f>
        <v>20.75</v>
      </c>
      <c r="P551">
        <f>VLOOKUP('full data'!$A551, Sheet11!$A$2:$AF$799, MATCH('full data'!P$1, Sheet11!$A$1:$AF$1, 0), FALSE)</f>
        <v>1.9375</v>
      </c>
      <c r="Q551">
        <f>VLOOKUP('full data'!$A551, Sheet11!$A$2:$AF$799, MATCH('full data'!Q$1, Sheet11!$A$1:$AF$1, 0), FALSE)</f>
        <v>1.5625</v>
      </c>
      <c r="R551">
        <f>VLOOKUP('full data'!$A551, Sheet11!$A$2:$AF$799, MATCH('full data'!R$1, Sheet11!$A$1:$AF$1, 0), FALSE)</f>
        <v>10</v>
      </c>
      <c r="S551">
        <f>VLOOKUP('full data'!$A551, Sheet11!$A$2:$AF$799, MATCH('full data'!S$1, Sheet11!$A$1:$AF$1, 0), FALSE)</f>
        <v>6</v>
      </c>
      <c r="T551">
        <f>VLOOKUP('full data'!$A551, Sheet11!$A$2:$AF$799, MATCH('full data'!T$1, Sheet11!$A$1:$AF$1, 0), FALSE)</f>
        <v>0</v>
      </c>
      <c r="U551">
        <f>VLOOKUP('full data'!$A551, Sheet11!$A$2:$AF$799, MATCH('full data'!U$1, Sheet11!$A$1:$AF$1, 0), FALSE)</f>
        <v>0.625</v>
      </c>
      <c r="V551">
        <f>VLOOKUP('full data'!$A551, Sheet11!$A$2:$AF$799, MATCH('full data'!V$1, Sheet11!$A$1:$AF$1, 0), FALSE)</f>
        <v>0.375</v>
      </c>
      <c r="W551">
        <f>VLOOKUP('full data'!$A551, Sheet11!$A$2:$AF$799, MATCH('full data'!W$1, Sheet11!$A$1:$AF$1, 0), FALSE)</f>
        <v>0.515625</v>
      </c>
      <c r="X551" t="str">
        <f>VLOOKUP('full data'!$A551, Sheet11!$A$2:$AF$799, MATCH('full data'!X$1, Sheet11!$A$1:$AF$1, 0), FALSE)</f>
        <v>5</v>
      </c>
      <c r="Y551">
        <f>VLOOKUP('full data'!$A551, Sheet11!$A$2:$AF$799, MATCH('full data'!Y$1, Sheet11!$A$1:$AF$1, 0), FALSE)</f>
        <v>2</v>
      </c>
      <c r="Z551" t="str">
        <f>VLOOKUP('full data'!$A551, Sheet11!$A$2:$AF$799, MATCH('full data'!Z$1, Sheet11!$A$1:$AF$1, 0), FALSE)</f>
        <v>NFC East</v>
      </c>
      <c r="AA551" t="s">
        <v>892</v>
      </c>
      <c r="AB551">
        <f>VLOOKUP('full data'!$A551, Sheet11!$A$2:$AF$799, MATCH('full data'!AB$1, Sheet11!$A$1:$AF$1, 0), FALSE)</f>
        <v>0.26190476190476192</v>
      </c>
      <c r="AC551">
        <f>VLOOKUP('full data'!$A551, Sheet11!$A$2:$AF$799, MATCH('full data'!AC$1, Sheet11!$A$1:$AF$1, 0), FALSE)</f>
        <v>0.26950354609929078</v>
      </c>
      <c r="AD551" t="str">
        <f>VLOOKUP('full data'!$A551, Sheet11!$A$2:$AF$799, MATCH('full data'!AD$1, Sheet11!$A$1:$AF$1, 0), FALSE)</f>
        <v>1</v>
      </c>
      <c r="AE551" t="str">
        <f>VLOOKUP('full data'!$A551, Sheet11!$A$2:$AF$799, MATCH('full data'!AE$1, Sheet11!$A$1:$AF$1, 0), FALSE)</f>
        <v>1</v>
      </c>
      <c r="AF551">
        <f>VLOOKUP('full data'!$A551, Sheet11!$A$2:$AF$799, MATCH('full data'!AF$1, Sheet11!$A$1:$AF$1, 0), FALSE)</f>
        <v>0.6875</v>
      </c>
      <c r="AG551">
        <f>VLOOKUP('full data'!$A551, Sheet11!$A$2:$AF$799, MATCH('full data'!AG$1, Sheet11!$A$1:$AF$1, 0), FALSE)</f>
        <v>9.5</v>
      </c>
      <c r="AH551" s="3">
        <f>VLOOKUP('full data'!$A551, Sheet11!$A$2:$AF$799, MATCH('full data'!AH$1, Sheet11!$A$1:$AF$1, 0), FALSE)</f>
        <v>8.3469360864657005E-2</v>
      </c>
      <c r="AI551" s="2">
        <f t="shared" si="8"/>
        <v>0.45275580840664231</v>
      </c>
      <c r="AJ551" s="2">
        <f>AH551/SUMIFS($AH$2:$AH$799, $B$2:$B$799, B551)</f>
        <v>3.7063847815841072E-2</v>
      </c>
      <c r="AK551">
        <f>IF(AJ551=_xlfn.MAXIFS($AJ$2:$AJ$799, $B$2:$B$799, B551, $AA$2:$AA$799, AA551), 1, 0)</f>
        <v>0</v>
      </c>
      <c r="AL551" s="2">
        <f>AJ551-AI551</f>
        <v>-0.41569196059080127</v>
      </c>
      <c r="AM551">
        <f>IF(AK551=AE551, 1, 0)</f>
        <v>0</v>
      </c>
    </row>
    <row r="552" spans="1:39" hidden="1" x14ac:dyDescent="0.45">
      <c r="A552" t="s">
        <v>334</v>
      </c>
      <c r="B552">
        <v>2007</v>
      </c>
      <c r="C552" t="s">
        <v>94</v>
      </c>
      <c r="D552" t="str">
        <f>VLOOKUP(C552, ids!$A$2:$B$37,2,FALSE)</f>
        <v>Pittsburgh Steelers</v>
      </c>
      <c r="E552">
        <f>VLOOKUP('full data'!$A552, Sheet11!$A$2:$AF$799, MATCH('full data'!E$1, Sheet11!$A$1:$AF$1, 0), FALSE)</f>
        <v>16</v>
      </c>
      <c r="F552">
        <f>VLOOKUP('full data'!$A552, Sheet11!$A$2:$AF$799, MATCH('full data'!F$1, Sheet11!$A$1:$AF$1, 0), FALSE)</f>
        <v>4.9572821528843036</v>
      </c>
      <c r="G552">
        <f>VLOOKUP('full data'!$A552, Sheet11!$A$2:$AF$799, MATCH('full data'!G$1, Sheet11!$A$1:$AF$1, 0), FALSE)</f>
        <v>-2.1026384329059469</v>
      </c>
      <c r="H552">
        <f>VLOOKUP('full data'!$A552, Sheet11!$A$2:$AF$799, MATCH('full data'!H$1, Sheet11!$A$1:$AF$1, 0), FALSE)</f>
        <v>20.16179329180386</v>
      </c>
      <c r="I552">
        <f>VLOOKUP('full data'!$A552, Sheet11!$A$2:$AF$799, MATCH('full data'!I$1, Sheet11!$A$1:$AF$1, 0), FALSE)</f>
        <v>40.6875</v>
      </c>
      <c r="J552">
        <f>VLOOKUP('full data'!$A552, Sheet11!$A$2:$AF$799, MATCH('full data'!J$1, Sheet11!$A$1:$AF$1, 0), FALSE)</f>
        <v>0.92</v>
      </c>
      <c r="K552">
        <f>VLOOKUP('full data'!$A552, Sheet11!$A$2:$AF$799, MATCH('full data'!K$1, Sheet11!$A$1:$AF$1, 0), FALSE)</f>
        <v>-21.6875</v>
      </c>
      <c r="L552">
        <f>VLOOKUP('full data'!$A552, Sheet11!$A$2:$AF$799, MATCH('full data'!L$1, Sheet11!$A$1:$AF$1, 0), FALSE)</f>
        <v>0.875</v>
      </c>
      <c r="M552">
        <f>VLOOKUP('full data'!$A552, Sheet11!$A$2:$AF$799, MATCH('full data'!M$1, Sheet11!$A$1:$AF$1, 0), FALSE)</f>
        <v>0.875</v>
      </c>
      <c r="N552">
        <f>VLOOKUP('full data'!$A552, Sheet11!$A$2:$AF$799, MATCH('full data'!N$1, Sheet11!$A$1:$AF$1, 0), FALSE)</f>
        <v>0.6875</v>
      </c>
      <c r="O552">
        <f>VLOOKUP('full data'!$A552, Sheet11!$A$2:$AF$799, MATCH('full data'!O$1, Sheet11!$A$1:$AF$1, 0), FALSE)</f>
        <v>15.1875</v>
      </c>
      <c r="P552">
        <f>VLOOKUP('full data'!$A552, Sheet11!$A$2:$AF$799, MATCH('full data'!P$1, Sheet11!$A$1:$AF$1, 0), FALSE)</f>
        <v>1.25</v>
      </c>
      <c r="Q552">
        <f>VLOOKUP('full data'!$A552, Sheet11!$A$2:$AF$799, MATCH('full data'!Q$1, Sheet11!$A$1:$AF$1, 0), FALSE)</f>
        <v>1.5625</v>
      </c>
      <c r="R552">
        <f>VLOOKUP('full data'!$A552, Sheet11!$A$2:$AF$799, MATCH('full data'!R$1, Sheet11!$A$1:$AF$1, 0), FALSE)</f>
        <v>10</v>
      </c>
      <c r="S552">
        <f>VLOOKUP('full data'!$A552, Sheet11!$A$2:$AF$799, MATCH('full data'!S$1, Sheet11!$A$1:$AF$1, 0), FALSE)</f>
        <v>6</v>
      </c>
      <c r="T552">
        <f>VLOOKUP('full data'!$A552, Sheet11!$A$2:$AF$799, MATCH('full data'!T$1, Sheet11!$A$1:$AF$1, 0), FALSE)</f>
        <v>0</v>
      </c>
      <c r="U552">
        <f>VLOOKUP('full data'!$A552, Sheet11!$A$2:$AF$799, MATCH('full data'!U$1, Sheet11!$A$1:$AF$1, 0), FALSE)</f>
        <v>0.625</v>
      </c>
      <c r="V552">
        <f>VLOOKUP('full data'!$A552, Sheet11!$A$2:$AF$799, MATCH('full data'!V$1, Sheet11!$A$1:$AF$1, 0), FALSE)</f>
        <v>0.40625</v>
      </c>
      <c r="W552">
        <f>VLOOKUP('full data'!$A552, Sheet11!$A$2:$AF$799, MATCH('full data'!W$1, Sheet11!$A$1:$AF$1, 0), FALSE)</f>
        <v>0.453125</v>
      </c>
      <c r="X552" t="str">
        <f>VLOOKUP('full data'!$A552, Sheet11!$A$2:$AF$799, MATCH('full data'!X$1, Sheet11!$A$1:$AF$1, 0), FALSE)</f>
        <v>4</v>
      </c>
      <c r="Y552">
        <f>VLOOKUP('full data'!$A552, Sheet11!$A$2:$AF$799, MATCH('full data'!Y$1, Sheet11!$A$1:$AF$1, 0), FALSE)</f>
        <v>1</v>
      </c>
      <c r="Z552" t="str">
        <f>VLOOKUP('full data'!$A552, Sheet11!$A$2:$AF$799, MATCH('full data'!Z$1, Sheet11!$A$1:$AF$1, 0), FALSE)</f>
        <v>AFC North</v>
      </c>
      <c r="AA552" t="s">
        <v>891</v>
      </c>
      <c r="AB552">
        <f>VLOOKUP('full data'!$A552, Sheet11!$A$2:$AF$799, MATCH('full data'!AB$1, Sheet11!$A$1:$AF$1, 0), FALSE)</f>
        <v>0.22222222222222221</v>
      </c>
      <c r="AC552">
        <f>VLOOKUP('full data'!$A552, Sheet11!$A$2:$AF$799, MATCH('full data'!AC$1, Sheet11!$A$1:$AF$1, 0), FALSE)</f>
        <v>0.26</v>
      </c>
      <c r="AD552" t="str">
        <f>VLOOKUP('full data'!$A552, Sheet11!$A$2:$AF$799, MATCH('full data'!AD$1, Sheet11!$A$1:$AF$1, 0), FALSE)</f>
        <v>0</v>
      </c>
      <c r="AE552" t="str">
        <f>VLOOKUP('full data'!$A552, Sheet11!$A$2:$AF$799, MATCH('full data'!AE$1, Sheet11!$A$1:$AF$1, 0), FALSE)</f>
        <v>0</v>
      </c>
      <c r="AF552">
        <f>VLOOKUP('full data'!$A552, Sheet11!$A$2:$AF$799, MATCH('full data'!AF$1, Sheet11!$A$1:$AF$1, 0), FALSE)</f>
        <v>0.375</v>
      </c>
      <c r="AG552">
        <f>VLOOKUP('full data'!$A552, Sheet11!$A$2:$AF$799, MATCH('full data'!AG$1, Sheet11!$A$1:$AF$1, 0), FALSE)</f>
        <v>0.5</v>
      </c>
      <c r="AH552" s="3">
        <f>VLOOKUP('full data'!$A552, Sheet11!$A$2:$AF$799, MATCH('full data'!AH$1, Sheet11!$A$1:$AF$1, 0), FALSE)</f>
        <v>7.5798155260463629E-2</v>
      </c>
      <c r="AI552" s="2">
        <f t="shared" si="8"/>
        <v>0.88910912759873661</v>
      </c>
      <c r="AJ552" s="2">
        <f>AH552/SUMIFS($AH$2:$AH$799, $B$2:$B$799, B552)</f>
        <v>3.3657515310925007E-2</v>
      </c>
      <c r="AK552">
        <f>IF(AJ552=_xlfn.MAXIFS($AJ$2:$AJ$799, $B$2:$B$799, B552, $AA$2:$AA$799, AA552), 1, 0)</f>
        <v>0</v>
      </c>
      <c r="AL552" s="2">
        <f>AJ552-AI552</f>
        <v>-0.85545161228781164</v>
      </c>
      <c r="AM552">
        <f>IF(AK552=AE552, 1, 0)</f>
        <v>0</v>
      </c>
    </row>
    <row r="553" spans="1:39" hidden="1" x14ac:dyDescent="0.45">
      <c r="A553" t="s">
        <v>322</v>
      </c>
      <c r="B553">
        <v>2007</v>
      </c>
      <c r="C553" t="s">
        <v>72</v>
      </c>
      <c r="D553" t="str">
        <f>VLOOKUP(C553, ids!$A$2:$B$37,2,FALSE)</f>
        <v>Jacksonville Jaguars</v>
      </c>
      <c r="E553">
        <f>VLOOKUP('full data'!$A553, Sheet11!$A$2:$AF$799, MATCH('full data'!E$1, Sheet11!$A$1:$AF$1, 0), FALSE)</f>
        <v>16</v>
      </c>
      <c r="F553">
        <f>VLOOKUP('full data'!$A553, Sheet11!$A$2:$AF$799, MATCH('full data'!F$1, Sheet11!$A$1:$AF$1, 0), FALSE)</f>
        <v>6.4315433570888354</v>
      </c>
      <c r="G553">
        <f>VLOOKUP('full data'!$A553, Sheet11!$A$2:$AF$799, MATCH('full data'!G$1, Sheet11!$A$1:$AF$1, 0), FALSE)</f>
        <v>1.0492275430882081</v>
      </c>
      <c r="H553">
        <f>VLOOKUP('full data'!$A553, Sheet11!$A$2:$AF$799, MATCH('full data'!H$1, Sheet11!$A$1:$AF$1, 0), FALSE)</f>
        <v>19.324780201921811</v>
      </c>
      <c r="I553">
        <f>VLOOKUP('full data'!$A553, Sheet11!$A$2:$AF$799, MATCH('full data'!I$1, Sheet11!$A$1:$AF$1, 0), FALSE)</f>
        <v>37.125</v>
      </c>
      <c r="J553">
        <f>VLOOKUP('full data'!$A553, Sheet11!$A$2:$AF$799, MATCH('full data'!J$1, Sheet11!$A$1:$AF$1, 0), FALSE)</f>
        <v>0.875</v>
      </c>
      <c r="K553">
        <f>VLOOKUP('full data'!$A553, Sheet11!$A$2:$AF$799, MATCH('full data'!K$1, Sheet11!$A$1:$AF$1, 0), FALSE)</f>
        <v>-10.25</v>
      </c>
      <c r="L553">
        <f>VLOOKUP('full data'!$A553, Sheet11!$A$2:$AF$799, MATCH('full data'!L$1, Sheet11!$A$1:$AF$1, 0), FALSE)</f>
        <v>0.5</v>
      </c>
      <c r="M553">
        <f>VLOOKUP('full data'!$A553, Sheet11!$A$2:$AF$799, MATCH('full data'!M$1, Sheet11!$A$1:$AF$1, 0), FALSE)</f>
        <v>0.5</v>
      </c>
      <c r="N553">
        <f>VLOOKUP('full data'!$A553, Sheet11!$A$2:$AF$799, MATCH('full data'!N$1, Sheet11!$A$1:$AF$1, 0), FALSE)</f>
        <v>1.25</v>
      </c>
      <c r="O553">
        <f>VLOOKUP('full data'!$A553, Sheet11!$A$2:$AF$799, MATCH('full data'!O$1, Sheet11!$A$1:$AF$1, 0), FALSE)</f>
        <v>14.9375</v>
      </c>
      <c r="P553">
        <f>VLOOKUP('full data'!$A553, Sheet11!$A$2:$AF$799, MATCH('full data'!P$1, Sheet11!$A$1:$AF$1, 0), FALSE)</f>
        <v>0.875</v>
      </c>
      <c r="Q553">
        <f>VLOOKUP('full data'!$A553, Sheet11!$A$2:$AF$799, MATCH('full data'!Q$1, Sheet11!$A$1:$AF$1, 0), FALSE)</f>
        <v>1.75</v>
      </c>
      <c r="R553">
        <f>VLOOKUP('full data'!$A553, Sheet11!$A$2:$AF$799, MATCH('full data'!R$1, Sheet11!$A$1:$AF$1, 0), FALSE)</f>
        <v>11</v>
      </c>
      <c r="S553">
        <f>VLOOKUP('full data'!$A553, Sheet11!$A$2:$AF$799, MATCH('full data'!S$1, Sheet11!$A$1:$AF$1, 0), FALSE)</f>
        <v>5</v>
      </c>
      <c r="T553">
        <f>VLOOKUP('full data'!$A553, Sheet11!$A$2:$AF$799, MATCH('full data'!T$1, Sheet11!$A$1:$AF$1, 0), FALSE)</f>
        <v>0</v>
      </c>
      <c r="U553">
        <f>VLOOKUP('full data'!$A553, Sheet11!$A$2:$AF$799, MATCH('full data'!U$1, Sheet11!$A$1:$AF$1, 0), FALSE)</f>
        <v>0.6875</v>
      </c>
      <c r="V553">
        <f>VLOOKUP('full data'!$A553, Sheet11!$A$2:$AF$799, MATCH('full data'!V$1, Sheet11!$A$1:$AF$1, 0), FALSE)</f>
        <v>0.46022727272727271</v>
      </c>
      <c r="W553">
        <f>VLOOKUP('full data'!$A553, Sheet11!$A$2:$AF$799, MATCH('full data'!W$1, Sheet11!$A$1:$AF$1, 0), FALSE)</f>
        <v>0.515625</v>
      </c>
      <c r="X553" t="str">
        <f>VLOOKUP('full data'!$A553, Sheet11!$A$2:$AF$799, MATCH('full data'!X$1, Sheet11!$A$1:$AF$1, 0), FALSE)</f>
        <v>5</v>
      </c>
      <c r="Y553">
        <f>VLOOKUP('full data'!$A553, Sheet11!$A$2:$AF$799, MATCH('full data'!Y$1, Sheet11!$A$1:$AF$1, 0), FALSE)</f>
        <v>2</v>
      </c>
      <c r="Z553" t="str">
        <f>VLOOKUP('full data'!$A553, Sheet11!$A$2:$AF$799, MATCH('full data'!Z$1, Sheet11!$A$1:$AF$1, 0), FALSE)</f>
        <v>AFC South</v>
      </c>
      <c r="AA553" t="s">
        <v>891</v>
      </c>
      <c r="AB553">
        <f>VLOOKUP('full data'!$A553, Sheet11!$A$2:$AF$799, MATCH('full data'!AB$1, Sheet11!$A$1:$AF$1, 0), FALSE)</f>
        <v>0.19480519480519479</v>
      </c>
      <c r="AC553">
        <f>VLOOKUP('full data'!$A553, Sheet11!$A$2:$AF$799, MATCH('full data'!AC$1, Sheet11!$A$1:$AF$1, 0), FALSE)</f>
        <v>0.21951219512195119</v>
      </c>
      <c r="AD553" t="str">
        <f>VLOOKUP('full data'!$A553, Sheet11!$A$2:$AF$799, MATCH('full data'!AD$1, Sheet11!$A$1:$AF$1, 0), FALSE)</f>
        <v>0</v>
      </c>
      <c r="AE553" t="str">
        <f>VLOOKUP('full data'!$A553, Sheet11!$A$2:$AF$799, MATCH('full data'!AE$1, Sheet11!$A$1:$AF$1, 0), FALSE)</f>
        <v>0</v>
      </c>
      <c r="AF553">
        <f>VLOOKUP('full data'!$A553, Sheet11!$A$2:$AF$799, MATCH('full data'!AF$1, Sheet11!$A$1:$AF$1, 0), FALSE)</f>
        <v>0.375</v>
      </c>
      <c r="AG553">
        <f>VLOOKUP('full data'!$A553, Sheet11!$A$2:$AF$799, MATCH('full data'!AG$1, Sheet11!$A$1:$AF$1, 0), FALSE)</f>
        <v>0.5</v>
      </c>
      <c r="AH553" s="3">
        <f>VLOOKUP('full data'!$A553, Sheet11!$A$2:$AF$799, MATCH('full data'!AH$1, Sheet11!$A$1:$AF$1, 0), FALSE)</f>
        <v>6.2936088157725986E-2</v>
      </c>
      <c r="AI553" s="2">
        <f t="shared" si="8"/>
        <v>0.88910912759873661</v>
      </c>
      <c r="AJ553" s="2">
        <f>AH553/SUMIFS($AH$2:$AH$799, $B$2:$B$799, B553)</f>
        <v>2.7946225650207619E-2</v>
      </c>
      <c r="AK553">
        <f>IF(AJ553=_xlfn.MAXIFS($AJ$2:$AJ$799, $B$2:$B$799, B553, $AA$2:$AA$799, AA553), 1, 0)</f>
        <v>0</v>
      </c>
      <c r="AL553" s="2">
        <f>AJ553-AI553</f>
        <v>-0.86116290194852896</v>
      </c>
      <c r="AM553">
        <f>IF(AK553=AE553, 1, 0)</f>
        <v>0</v>
      </c>
    </row>
    <row r="554" spans="1:39" hidden="1" x14ac:dyDescent="0.45">
      <c r="A554" t="s">
        <v>338</v>
      </c>
      <c r="B554">
        <v>2007</v>
      </c>
      <c r="C554" t="s">
        <v>106</v>
      </c>
      <c r="D554" t="str">
        <f>VLOOKUP(C554, ids!$A$2:$B$37,2,FALSE)</f>
        <v>Tennessee Titans</v>
      </c>
      <c r="E554">
        <f>VLOOKUP('full data'!$A554, Sheet11!$A$2:$AF$799, MATCH('full data'!E$1, Sheet11!$A$1:$AF$1, 0), FALSE)</f>
        <v>16</v>
      </c>
      <c r="F554">
        <f>VLOOKUP('full data'!$A554, Sheet11!$A$2:$AF$799, MATCH('full data'!F$1, Sheet11!$A$1:$AF$1, 0), FALSE)</f>
        <v>-0.59436519606030458</v>
      </c>
      <c r="G554">
        <f>VLOOKUP('full data'!$A554, Sheet11!$A$2:$AF$799, MATCH('full data'!G$1, Sheet11!$A$1:$AF$1, 0), FALSE)</f>
        <v>-4.168457088977565</v>
      </c>
      <c r="H554">
        <f>VLOOKUP('full data'!$A554, Sheet11!$A$2:$AF$799, MATCH('full data'!H$1, Sheet11!$A$1:$AF$1, 0), FALSE)</f>
        <v>14.804575941034059</v>
      </c>
      <c r="I554">
        <f>VLOOKUP('full data'!$A554, Sheet11!$A$2:$AF$799, MATCH('full data'!I$1, Sheet11!$A$1:$AF$1, 0), FALSE)</f>
        <v>48.3125</v>
      </c>
      <c r="J554">
        <f>VLOOKUP('full data'!$A554, Sheet11!$A$2:$AF$799, MATCH('full data'!J$1, Sheet11!$A$1:$AF$1, 0), FALSE)</f>
        <v>0.89743589743589747</v>
      </c>
      <c r="K554">
        <f>VLOOKUP('full data'!$A554, Sheet11!$A$2:$AF$799, MATCH('full data'!K$1, Sheet11!$A$1:$AF$1, 0), FALSE)</f>
        <v>-12.4375</v>
      </c>
      <c r="L554">
        <f>VLOOKUP('full data'!$A554, Sheet11!$A$2:$AF$799, MATCH('full data'!L$1, Sheet11!$A$1:$AF$1, 0), FALSE)</f>
        <v>1.0625</v>
      </c>
      <c r="M554">
        <f>VLOOKUP('full data'!$A554, Sheet11!$A$2:$AF$799, MATCH('full data'!M$1, Sheet11!$A$1:$AF$1, 0), FALSE)</f>
        <v>0.75</v>
      </c>
      <c r="N554">
        <f>VLOOKUP('full data'!$A554, Sheet11!$A$2:$AF$799, MATCH('full data'!N$1, Sheet11!$A$1:$AF$1, 0), FALSE)</f>
        <v>1.375</v>
      </c>
      <c r="O554">
        <f>VLOOKUP('full data'!$A554, Sheet11!$A$2:$AF$799, MATCH('full data'!O$1, Sheet11!$A$1:$AF$1, 0), FALSE)</f>
        <v>14.875</v>
      </c>
      <c r="P554">
        <f>VLOOKUP('full data'!$A554, Sheet11!$A$2:$AF$799, MATCH('full data'!P$1, Sheet11!$A$1:$AF$1, 0), FALSE)</f>
        <v>1.6875</v>
      </c>
      <c r="Q554">
        <f>VLOOKUP('full data'!$A554, Sheet11!$A$2:$AF$799, MATCH('full data'!Q$1, Sheet11!$A$1:$AF$1, 0), FALSE)</f>
        <v>2.125</v>
      </c>
      <c r="R554">
        <f>VLOOKUP('full data'!$A554, Sheet11!$A$2:$AF$799, MATCH('full data'!R$1, Sheet11!$A$1:$AF$1, 0), FALSE)</f>
        <v>10</v>
      </c>
      <c r="S554">
        <f>VLOOKUP('full data'!$A554, Sheet11!$A$2:$AF$799, MATCH('full data'!S$1, Sheet11!$A$1:$AF$1, 0), FALSE)</f>
        <v>6</v>
      </c>
      <c r="T554">
        <f>VLOOKUP('full data'!$A554, Sheet11!$A$2:$AF$799, MATCH('full data'!T$1, Sheet11!$A$1:$AF$1, 0), FALSE)</f>
        <v>0</v>
      </c>
      <c r="U554">
        <f>VLOOKUP('full data'!$A554, Sheet11!$A$2:$AF$799, MATCH('full data'!U$1, Sheet11!$A$1:$AF$1, 0), FALSE)</f>
        <v>0.625</v>
      </c>
      <c r="V554">
        <f>VLOOKUP('full data'!$A554, Sheet11!$A$2:$AF$799, MATCH('full data'!V$1, Sheet11!$A$1:$AF$1, 0), FALSE)</f>
        <v>0.4375</v>
      </c>
      <c r="W554">
        <f>VLOOKUP('full data'!$A554, Sheet11!$A$2:$AF$799, MATCH('full data'!W$1, Sheet11!$A$1:$AF$1, 0), FALSE)</f>
        <v>0.5</v>
      </c>
      <c r="X554" t="str">
        <f>VLOOKUP('full data'!$A554, Sheet11!$A$2:$AF$799, MATCH('full data'!X$1, Sheet11!$A$1:$AF$1, 0), FALSE)</f>
        <v>6</v>
      </c>
      <c r="Y554">
        <f>VLOOKUP('full data'!$A554, Sheet11!$A$2:$AF$799, MATCH('full data'!Y$1, Sheet11!$A$1:$AF$1, 0), FALSE)</f>
        <v>3</v>
      </c>
      <c r="Z554" t="str">
        <f>VLOOKUP('full data'!$A554, Sheet11!$A$2:$AF$799, MATCH('full data'!Z$1, Sheet11!$A$1:$AF$1, 0), FALSE)</f>
        <v>AFC South</v>
      </c>
      <c r="AA554" t="s">
        <v>891</v>
      </c>
      <c r="AB554">
        <f>VLOOKUP('full data'!$A554, Sheet11!$A$2:$AF$799, MATCH('full data'!AB$1, Sheet11!$A$1:$AF$1, 0), FALSE)</f>
        <v>0.2857142857142857</v>
      </c>
      <c r="AC554">
        <f>VLOOKUP('full data'!$A554, Sheet11!$A$2:$AF$799, MATCH('full data'!AC$1, Sheet11!$A$1:$AF$1, 0), FALSE)</f>
        <v>0.27142857142857141</v>
      </c>
      <c r="AD554" t="str">
        <f>VLOOKUP('full data'!$A554, Sheet11!$A$2:$AF$799, MATCH('full data'!AD$1, Sheet11!$A$1:$AF$1, 0), FALSE)</f>
        <v>0</v>
      </c>
      <c r="AE554" t="str">
        <f>VLOOKUP('full data'!$A554, Sheet11!$A$2:$AF$799, MATCH('full data'!AE$1, Sheet11!$A$1:$AF$1, 0), FALSE)</f>
        <v>0</v>
      </c>
      <c r="AF554">
        <f>VLOOKUP('full data'!$A554, Sheet11!$A$2:$AF$799, MATCH('full data'!AF$1, Sheet11!$A$1:$AF$1, 0), FALSE)</f>
        <v>0.625</v>
      </c>
      <c r="AG554">
        <f>VLOOKUP('full data'!$A554, Sheet11!$A$2:$AF$799, MATCH('full data'!AG$1, Sheet11!$A$1:$AF$1, 0), FALSE)</f>
        <v>0.5</v>
      </c>
      <c r="AH554" s="3">
        <f>VLOOKUP('full data'!$A554, Sheet11!$A$2:$AF$799, MATCH('full data'!AH$1, Sheet11!$A$1:$AF$1, 0), FALSE)</f>
        <v>6.0112686702471052E-2</v>
      </c>
      <c r="AI554" s="2">
        <f t="shared" si="8"/>
        <v>0.88910912759873661</v>
      </c>
      <c r="AJ554" s="2">
        <f>AH554/SUMIFS($AH$2:$AH$799, $B$2:$B$799, B554)</f>
        <v>2.6692518651896303E-2</v>
      </c>
      <c r="AK554">
        <f>IF(AJ554=_xlfn.MAXIFS($AJ$2:$AJ$799, $B$2:$B$799, B554, $AA$2:$AA$799, AA554), 1, 0)</f>
        <v>0</v>
      </c>
      <c r="AL554" s="2">
        <f>AJ554-AI554</f>
        <v>-0.86241660894684036</v>
      </c>
      <c r="AM554">
        <f>IF(AK554=AE554, 1, 0)</f>
        <v>0</v>
      </c>
    </row>
    <row r="555" spans="1:39" hidden="1" x14ac:dyDescent="0.45">
      <c r="A555" t="s">
        <v>315</v>
      </c>
      <c r="B555">
        <v>2007</v>
      </c>
      <c r="C555" t="s">
        <v>55</v>
      </c>
      <c r="D555" t="str">
        <f>VLOOKUP(C555, ids!$A$2:$B$37,2,FALSE)</f>
        <v>Cleveland Browns</v>
      </c>
      <c r="E555">
        <f>VLOOKUP('full data'!$A555, Sheet11!$A$2:$AF$799, MATCH('full data'!E$1, Sheet11!$A$1:$AF$1, 0), FALSE)</f>
        <v>16</v>
      </c>
      <c r="F555">
        <f>VLOOKUP('full data'!$A555, Sheet11!$A$2:$AF$799, MATCH('full data'!F$1, Sheet11!$A$1:$AF$1, 0), FALSE)</f>
        <v>1.969948925170721</v>
      </c>
      <c r="G555">
        <f>VLOOKUP('full data'!$A555, Sheet11!$A$2:$AF$799, MATCH('full data'!G$1, Sheet11!$A$1:$AF$1, 0), FALSE)</f>
        <v>-2.0608439893014201</v>
      </c>
      <c r="H555">
        <f>VLOOKUP('full data'!$A555, Sheet11!$A$2:$AF$799, MATCH('full data'!H$1, Sheet11!$A$1:$AF$1, 0), FALSE)</f>
        <v>20.086391835552568</v>
      </c>
      <c r="I555">
        <f>VLOOKUP('full data'!$A555, Sheet11!$A$2:$AF$799, MATCH('full data'!I$1, Sheet11!$A$1:$AF$1, 0), FALSE)</f>
        <v>54.25</v>
      </c>
      <c r="J555">
        <f>VLOOKUP('full data'!$A555, Sheet11!$A$2:$AF$799, MATCH('full data'!J$1, Sheet11!$A$1:$AF$1, 0), FALSE)</f>
        <v>0.8666666666666667</v>
      </c>
      <c r="K555">
        <f>VLOOKUP('full data'!$A555, Sheet11!$A$2:$AF$799, MATCH('full data'!K$1, Sheet11!$A$1:$AF$1, 0), FALSE)</f>
        <v>-9.125</v>
      </c>
      <c r="L555">
        <f>VLOOKUP('full data'!$A555, Sheet11!$A$2:$AF$799, MATCH('full data'!L$1, Sheet11!$A$1:$AF$1, 0), FALSE)</f>
        <v>1.25</v>
      </c>
      <c r="M555">
        <f>VLOOKUP('full data'!$A555, Sheet11!$A$2:$AF$799, MATCH('full data'!M$1, Sheet11!$A$1:$AF$1, 0), FALSE)</f>
        <v>0.625</v>
      </c>
      <c r="N555">
        <f>VLOOKUP('full data'!$A555, Sheet11!$A$2:$AF$799, MATCH('full data'!N$1, Sheet11!$A$1:$AF$1, 0), FALSE)</f>
        <v>1.0625</v>
      </c>
      <c r="O555">
        <f>VLOOKUP('full data'!$A555, Sheet11!$A$2:$AF$799, MATCH('full data'!O$1, Sheet11!$A$1:$AF$1, 0), FALSE)</f>
        <v>11.125</v>
      </c>
      <c r="P555">
        <f>VLOOKUP('full data'!$A555, Sheet11!$A$2:$AF$799, MATCH('full data'!P$1, Sheet11!$A$1:$AF$1, 0), FALSE)</f>
        <v>1.5625</v>
      </c>
      <c r="Q555">
        <f>VLOOKUP('full data'!$A555, Sheet11!$A$2:$AF$799, MATCH('full data'!Q$1, Sheet11!$A$1:$AF$1, 0), FALSE)</f>
        <v>1.6875</v>
      </c>
      <c r="R555">
        <f>VLOOKUP('full data'!$A555, Sheet11!$A$2:$AF$799, MATCH('full data'!R$1, Sheet11!$A$1:$AF$1, 0), FALSE)</f>
        <v>10</v>
      </c>
      <c r="S555">
        <f>VLOOKUP('full data'!$A555, Sheet11!$A$2:$AF$799, MATCH('full data'!S$1, Sheet11!$A$1:$AF$1, 0), FALSE)</f>
        <v>6</v>
      </c>
      <c r="T555">
        <f>VLOOKUP('full data'!$A555, Sheet11!$A$2:$AF$799, MATCH('full data'!T$1, Sheet11!$A$1:$AF$1, 0), FALSE)</f>
        <v>0</v>
      </c>
      <c r="U555">
        <f>VLOOKUP('full data'!$A555, Sheet11!$A$2:$AF$799, MATCH('full data'!U$1, Sheet11!$A$1:$AF$1, 0), FALSE)</f>
        <v>0.625</v>
      </c>
      <c r="V555">
        <f>VLOOKUP('full data'!$A555, Sheet11!$A$2:$AF$799, MATCH('full data'!V$1, Sheet11!$A$1:$AF$1, 0), FALSE)</f>
        <v>0.34375</v>
      </c>
      <c r="W555">
        <f>VLOOKUP('full data'!$A555, Sheet11!$A$2:$AF$799, MATCH('full data'!W$1, Sheet11!$A$1:$AF$1, 0), FALSE)</f>
        <v>0.4296875</v>
      </c>
      <c r="X555" t="str">
        <f>VLOOKUP('full data'!$A555, Sheet11!$A$2:$AF$799, MATCH('full data'!X$1, Sheet11!$A$1:$AF$1, 0), FALSE)</f>
        <v>0</v>
      </c>
      <c r="Y555">
        <f>VLOOKUP('full data'!$A555, Sheet11!$A$2:$AF$799, MATCH('full data'!Y$1, Sheet11!$A$1:$AF$1, 0), FALSE)</f>
        <v>2</v>
      </c>
      <c r="Z555" t="str">
        <f>VLOOKUP('full data'!$A555, Sheet11!$A$2:$AF$799, MATCH('full data'!Z$1, Sheet11!$A$1:$AF$1, 0), FALSE)</f>
        <v>AFC North</v>
      </c>
      <c r="AA555" t="s">
        <v>891</v>
      </c>
      <c r="AB555">
        <f>VLOOKUP('full data'!$A555, Sheet11!$A$2:$AF$799, MATCH('full data'!AB$1, Sheet11!$A$1:$AF$1, 0), FALSE)</f>
        <v>0.29629629629629628</v>
      </c>
      <c r="AC555">
        <f>VLOOKUP('full data'!$A555, Sheet11!$A$2:$AF$799, MATCH('full data'!AC$1, Sheet11!$A$1:$AF$1, 0), FALSE)</f>
        <v>0.2105263157894737</v>
      </c>
      <c r="AD555" t="str">
        <f>VLOOKUP('full data'!$A555, Sheet11!$A$2:$AF$799, MATCH('full data'!AD$1, Sheet11!$A$1:$AF$1, 0), FALSE)</f>
        <v>0</v>
      </c>
      <c r="AE555" t="str">
        <f>VLOOKUP('full data'!$A555, Sheet11!$A$2:$AF$799, MATCH('full data'!AE$1, Sheet11!$A$1:$AF$1, 0), FALSE)</f>
        <v>0</v>
      </c>
      <c r="AF555">
        <f>VLOOKUP('full data'!$A555, Sheet11!$A$2:$AF$799, MATCH('full data'!AF$1, Sheet11!$A$1:$AF$1, 0), FALSE)</f>
        <v>0.3125</v>
      </c>
      <c r="AG555">
        <f>VLOOKUP('full data'!$A555, Sheet11!$A$2:$AF$799, MATCH('full data'!AG$1, Sheet11!$A$1:$AF$1, 0), FALSE)</f>
        <v>0.5</v>
      </c>
      <c r="AH555" s="3">
        <f>VLOOKUP('full data'!$A555, Sheet11!$A$2:$AF$799, MATCH('full data'!AH$1, Sheet11!$A$1:$AF$1, 0), FALSE)</f>
        <v>3.9815021325573192E-2</v>
      </c>
      <c r="AI555" s="2">
        <f t="shared" si="8"/>
        <v>0.88910912759873661</v>
      </c>
      <c r="AJ555" s="2">
        <f>AH555/SUMIFS($AH$2:$AH$799, $B$2:$B$799, B555)</f>
        <v>1.7679515883538516E-2</v>
      </c>
      <c r="AK555">
        <f>IF(AJ555=_xlfn.MAXIFS($AJ$2:$AJ$799, $B$2:$B$799, B555, $AA$2:$AA$799, AA555), 1, 0)</f>
        <v>0</v>
      </c>
      <c r="AL555" s="2">
        <f>AJ555-AI555</f>
        <v>-0.87142961171519806</v>
      </c>
      <c r="AM555">
        <f>IF(AK555=AE555, 1, 0)</f>
        <v>0</v>
      </c>
    </row>
    <row r="556" spans="1:39" hidden="1" x14ac:dyDescent="0.45">
      <c r="A556" t="s">
        <v>335</v>
      </c>
      <c r="B556">
        <v>2007</v>
      </c>
      <c r="C556" t="s">
        <v>98</v>
      </c>
      <c r="D556" t="str">
        <f>VLOOKUP(C556, ids!$A$2:$B$37,2,FALSE)</f>
        <v>Seattle Seahawks</v>
      </c>
      <c r="E556">
        <f>VLOOKUP('full data'!$A556, Sheet11!$A$2:$AF$799, MATCH('full data'!E$1, Sheet11!$A$1:$AF$1, 0), FALSE)</f>
        <v>16</v>
      </c>
      <c r="F556">
        <f>VLOOKUP('full data'!$A556, Sheet11!$A$2:$AF$799, MATCH('full data'!F$1, Sheet11!$A$1:$AF$1, 0), FALSE)</f>
        <v>3.8393312204035159</v>
      </c>
      <c r="G556">
        <f>VLOOKUP('full data'!$A556, Sheet11!$A$2:$AF$799, MATCH('full data'!G$1, Sheet11!$A$1:$AF$1, 0), FALSE)</f>
        <v>-4.2947656704398609</v>
      </c>
      <c r="H556">
        <f>VLOOKUP('full data'!$A556, Sheet11!$A$2:$AF$799, MATCH('full data'!H$1, Sheet11!$A$1:$AF$1, 0), FALSE)</f>
        <v>20.615880340408111</v>
      </c>
      <c r="I556">
        <f>VLOOKUP('full data'!$A556, Sheet11!$A$2:$AF$799, MATCH('full data'!I$1, Sheet11!$A$1:$AF$1, 0), FALSE)</f>
        <v>26.75</v>
      </c>
      <c r="J556">
        <f>VLOOKUP('full data'!$A556, Sheet11!$A$2:$AF$799, MATCH('full data'!J$1, Sheet11!$A$1:$AF$1, 0), FALSE)</f>
        <v>0.82352941176470584</v>
      </c>
      <c r="K556">
        <f>VLOOKUP('full data'!$A556, Sheet11!$A$2:$AF$799, MATCH('full data'!K$1, Sheet11!$A$1:$AF$1, 0), FALSE)</f>
        <v>-13.5625</v>
      </c>
      <c r="L556">
        <f>VLOOKUP('full data'!$A556, Sheet11!$A$2:$AF$799, MATCH('full data'!L$1, Sheet11!$A$1:$AF$1, 0), FALSE)</f>
        <v>0.8125</v>
      </c>
      <c r="M556">
        <f>VLOOKUP('full data'!$A556, Sheet11!$A$2:$AF$799, MATCH('full data'!M$1, Sheet11!$A$1:$AF$1, 0), FALSE)</f>
        <v>0.875</v>
      </c>
      <c r="N556">
        <f>VLOOKUP('full data'!$A556, Sheet11!$A$2:$AF$799, MATCH('full data'!N$1, Sheet11!$A$1:$AF$1, 0), FALSE)</f>
        <v>1.25</v>
      </c>
      <c r="O556">
        <f>VLOOKUP('full data'!$A556, Sheet11!$A$2:$AF$799, MATCH('full data'!O$1, Sheet11!$A$1:$AF$1, 0), FALSE)</f>
        <v>18.9375</v>
      </c>
      <c r="P556">
        <f>VLOOKUP('full data'!$A556, Sheet11!$A$2:$AF$799, MATCH('full data'!P$1, Sheet11!$A$1:$AF$1, 0), FALSE)</f>
        <v>1.25</v>
      </c>
      <c r="Q556">
        <f>VLOOKUP('full data'!$A556, Sheet11!$A$2:$AF$799, MATCH('full data'!Q$1, Sheet11!$A$1:$AF$1, 0), FALSE)</f>
        <v>2.125</v>
      </c>
      <c r="R556">
        <f>VLOOKUP('full data'!$A556, Sheet11!$A$2:$AF$799, MATCH('full data'!R$1, Sheet11!$A$1:$AF$1, 0), FALSE)</f>
        <v>10</v>
      </c>
      <c r="S556">
        <f>VLOOKUP('full data'!$A556, Sheet11!$A$2:$AF$799, MATCH('full data'!S$1, Sheet11!$A$1:$AF$1, 0), FALSE)</f>
        <v>6</v>
      </c>
      <c r="T556">
        <f>VLOOKUP('full data'!$A556, Sheet11!$A$2:$AF$799, MATCH('full data'!T$1, Sheet11!$A$1:$AF$1, 0), FALSE)</f>
        <v>0</v>
      </c>
      <c r="U556">
        <f>VLOOKUP('full data'!$A556, Sheet11!$A$2:$AF$799, MATCH('full data'!U$1, Sheet11!$A$1:$AF$1, 0), FALSE)</f>
        <v>0.625</v>
      </c>
      <c r="V556">
        <f>VLOOKUP('full data'!$A556, Sheet11!$A$2:$AF$799, MATCH('full data'!V$1, Sheet11!$A$1:$AF$1, 0), FALSE)</f>
        <v>0.375</v>
      </c>
      <c r="W556">
        <f>VLOOKUP('full data'!$A556, Sheet11!$A$2:$AF$799, MATCH('full data'!W$1, Sheet11!$A$1:$AF$1, 0), FALSE)</f>
        <v>0.4140625</v>
      </c>
      <c r="X556" t="str">
        <f>VLOOKUP('full data'!$A556, Sheet11!$A$2:$AF$799, MATCH('full data'!X$1, Sheet11!$A$1:$AF$1, 0), FALSE)</f>
        <v>3</v>
      </c>
      <c r="Y556">
        <f>VLOOKUP('full data'!$A556, Sheet11!$A$2:$AF$799, MATCH('full data'!Y$1, Sheet11!$A$1:$AF$1, 0), FALSE)</f>
        <v>1</v>
      </c>
      <c r="Z556" t="str">
        <f>VLOOKUP('full data'!$A556, Sheet11!$A$2:$AF$799, MATCH('full data'!Z$1, Sheet11!$A$1:$AF$1, 0), FALSE)</f>
        <v>NFC West</v>
      </c>
      <c r="AA556" t="s">
        <v>892</v>
      </c>
      <c r="AB556">
        <f>VLOOKUP('full data'!$A556, Sheet11!$A$2:$AF$799, MATCH('full data'!AB$1, Sheet11!$A$1:$AF$1, 0), FALSE)</f>
        <v>0.13793103448275859</v>
      </c>
      <c r="AC556">
        <f>VLOOKUP('full data'!$A556, Sheet11!$A$2:$AF$799, MATCH('full data'!AC$1, Sheet11!$A$1:$AF$1, 0), FALSE)</f>
        <v>0.18260869565217391</v>
      </c>
      <c r="AD556" t="str">
        <f>VLOOKUP('full data'!$A556, Sheet11!$A$2:$AF$799, MATCH('full data'!AD$1, Sheet11!$A$1:$AF$1, 0), FALSE)</f>
        <v>0</v>
      </c>
      <c r="AE556" t="str">
        <f>VLOOKUP('full data'!$A556, Sheet11!$A$2:$AF$799, MATCH('full data'!AE$1, Sheet11!$A$1:$AF$1, 0), FALSE)</f>
        <v>0</v>
      </c>
      <c r="AF556">
        <f>VLOOKUP('full data'!$A556, Sheet11!$A$2:$AF$799, MATCH('full data'!AF$1, Sheet11!$A$1:$AF$1, 0), FALSE)</f>
        <v>0.4375</v>
      </c>
      <c r="AG556">
        <f>VLOOKUP('full data'!$A556, Sheet11!$A$2:$AF$799, MATCH('full data'!AG$1, Sheet11!$A$1:$AF$1, 0), FALSE)</f>
        <v>0.5</v>
      </c>
      <c r="AH556" s="3">
        <f>VLOOKUP('full data'!$A556, Sheet11!$A$2:$AF$799, MATCH('full data'!AH$1, Sheet11!$A$1:$AF$1, 0), FALSE)</f>
        <v>3.1505428941163392E-2</v>
      </c>
      <c r="AI556" s="2">
        <f t="shared" si="8"/>
        <v>0.45275580840664231</v>
      </c>
      <c r="AJ556" s="2">
        <f>AH556/SUMIFS($AH$2:$AH$799, $B$2:$B$799, B556)</f>
        <v>1.3989713249889199E-2</v>
      </c>
      <c r="AK556">
        <f>IF(AJ556=_xlfn.MAXIFS($AJ$2:$AJ$799, $B$2:$B$799, B556, $AA$2:$AA$799, AA556), 1, 0)</f>
        <v>0</v>
      </c>
      <c r="AL556" s="2">
        <f>AJ556-AI556</f>
        <v>-0.43876609515675313</v>
      </c>
      <c r="AM556">
        <f>IF(AK556=AE556, 1, 0)</f>
        <v>0</v>
      </c>
    </row>
    <row r="557" spans="1:39" hidden="1" x14ac:dyDescent="0.45">
      <c r="A557" t="s">
        <v>337</v>
      </c>
      <c r="B557">
        <v>2007</v>
      </c>
      <c r="C557" t="s">
        <v>104</v>
      </c>
      <c r="D557" t="str">
        <f>VLOOKUP(C557, ids!$A$2:$B$37,2,FALSE)</f>
        <v>Tampa Bay Buccaneers</v>
      </c>
      <c r="E557">
        <f>VLOOKUP('full data'!$A557, Sheet11!$A$2:$AF$799, MATCH('full data'!E$1, Sheet11!$A$1:$AF$1, 0), FALSE)</f>
        <v>16</v>
      </c>
      <c r="F557">
        <f>VLOOKUP('full data'!$A557, Sheet11!$A$2:$AF$799, MATCH('full data'!F$1, Sheet11!$A$1:$AF$1, 0), FALSE)</f>
        <v>2.2095782263862431</v>
      </c>
      <c r="G557">
        <f>VLOOKUP('full data'!$A557, Sheet11!$A$2:$AF$799, MATCH('full data'!G$1, Sheet11!$A$1:$AF$1, 0), FALSE)</f>
        <v>-1.951523299699274</v>
      </c>
      <c r="H557">
        <f>VLOOKUP('full data'!$A557, Sheet11!$A$2:$AF$799, MATCH('full data'!H$1, Sheet11!$A$1:$AF$1, 0), FALSE)</f>
        <v>14.66091292490122</v>
      </c>
      <c r="I557">
        <f>VLOOKUP('full data'!$A557, Sheet11!$A$2:$AF$799, MATCH('full data'!I$1, Sheet11!$A$1:$AF$1, 0), FALSE)</f>
        <v>38.375</v>
      </c>
      <c r="J557">
        <f>VLOOKUP('full data'!$A557, Sheet11!$A$2:$AF$799, MATCH('full data'!J$1, Sheet11!$A$1:$AF$1, 0), FALSE)</f>
        <v>0.84848484848484851</v>
      </c>
      <c r="K557">
        <f>VLOOKUP('full data'!$A557, Sheet11!$A$2:$AF$799, MATCH('full data'!K$1, Sheet11!$A$1:$AF$1, 0), FALSE)</f>
        <v>-13.875</v>
      </c>
      <c r="L557">
        <f>VLOOKUP('full data'!$A557, Sheet11!$A$2:$AF$799, MATCH('full data'!L$1, Sheet11!$A$1:$AF$1, 0), FALSE)</f>
        <v>0.5</v>
      </c>
      <c r="M557">
        <f>VLOOKUP('full data'!$A557, Sheet11!$A$2:$AF$799, MATCH('full data'!M$1, Sheet11!$A$1:$AF$1, 0), FALSE)</f>
        <v>1.125</v>
      </c>
      <c r="N557">
        <f>VLOOKUP('full data'!$A557, Sheet11!$A$2:$AF$799, MATCH('full data'!N$1, Sheet11!$A$1:$AF$1, 0), FALSE)</f>
        <v>1.0625</v>
      </c>
      <c r="O557">
        <f>VLOOKUP('full data'!$A557, Sheet11!$A$2:$AF$799, MATCH('full data'!O$1, Sheet11!$A$1:$AF$1, 0), FALSE)</f>
        <v>12.25</v>
      </c>
      <c r="P557">
        <f>VLOOKUP('full data'!$A557, Sheet11!$A$2:$AF$799, MATCH('full data'!P$1, Sheet11!$A$1:$AF$1, 0), FALSE)</f>
        <v>0.8125</v>
      </c>
      <c r="Q557">
        <f>VLOOKUP('full data'!$A557, Sheet11!$A$2:$AF$799, MATCH('full data'!Q$1, Sheet11!$A$1:$AF$1, 0), FALSE)</f>
        <v>2.1875</v>
      </c>
      <c r="R557">
        <f>VLOOKUP('full data'!$A557, Sheet11!$A$2:$AF$799, MATCH('full data'!R$1, Sheet11!$A$1:$AF$1, 0), FALSE)</f>
        <v>9</v>
      </c>
      <c r="S557">
        <f>VLOOKUP('full data'!$A557, Sheet11!$A$2:$AF$799, MATCH('full data'!S$1, Sheet11!$A$1:$AF$1, 0), FALSE)</f>
        <v>7</v>
      </c>
      <c r="T557">
        <f>VLOOKUP('full data'!$A557, Sheet11!$A$2:$AF$799, MATCH('full data'!T$1, Sheet11!$A$1:$AF$1, 0), FALSE)</f>
        <v>0</v>
      </c>
      <c r="U557">
        <f>VLOOKUP('full data'!$A557, Sheet11!$A$2:$AF$799, MATCH('full data'!U$1, Sheet11!$A$1:$AF$1, 0), FALSE)</f>
        <v>0.5625</v>
      </c>
      <c r="V557">
        <f>VLOOKUP('full data'!$A557, Sheet11!$A$2:$AF$799, MATCH('full data'!V$1, Sheet11!$A$1:$AF$1, 0), FALSE)</f>
        <v>0.40972222222222221</v>
      </c>
      <c r="W557">
        <f>VLOOKUP('full data'!$A557, Sheet11!$A$2:$AF$799, MATCH('full data'!W$1, Sheet11!$A$1:$AF$1, 0), FALSE)</f>
        <v>0.46875</v>
      </c>
      <c r="X557" t="str">
        <f>VLOOKUP('full data'!$A557, Sheet11!$A$2:$AF$799, MATCH('full data'!X$1, Sheet11!$A$1:$AF$1, 0), FALSE)</f>
        <v>4</v>
      </c>
      <c r="Y557">
        <f>VLOOKUP('full data'!$A557, Sheet11!$A$2:$AF$799, MATCH('full data'!Y$1, Sheet11!$A$1:$AF$1, 0), FALSE)</f>
        <v>1</v>
      </c>
      <c r="Z557" t="str">
        <f>VLOOKUP('full data'!$A557, Sheet11!$A$2:$AF$799, MATCH('full data'!Z$1, Sheet11!$A$1:$AF$1, 0), FALSE)</f>
        <v>NFC South</v>
      </c>
      <c r="AA557" t="s">
        <v>892</v>
      </c>
      <c r="AB557">
        <f>VLOOKUP('full data'!$A557, Sheet11!$A$2:$AF$799, MATCH('full data'!AB$1, Sheet11!$A$1:$AF$1, 0), FALSE)</f>
        <v>0.2452830188679245</v>
      </c>
      <c r="AC557">
        <f>VLOOKUP('full data'!$A557, Sheet11!$A$2:$AF$799, MATCH('full data'!AC$1, Sheet11!$A$1:$AF$1, 0), FALSE)</f>
        <v>0.24</v>
      </c>
      <c r="AD557" t="str">
        <f>VLOOKUP('full data'!$A557, Sheet11!$A$2:$AF$799, MATCH('full data'!AD$1, Sheet11!$A$1:$AF$1, 0), FALSE)</f>
        <v>0</v>
      </c>
      <c r="AE557" t="str">
        <f>VLOOKUP('full data'!$A557, Sheet11!$A$2:$AF$799, MATCH('full data'!AE$1, Sheet11!$A$1:$AF$1, 0), FALSE)</f>
        <v>0</v>
      </c>
      <c r="AF557">
        <f>VLOOKUP('full data'!$A557, Sheet11!$A$2:$AF$799, MATCH('full data'!AF$1, Sheet11!$A$1:$AF$1, 0), FALSE)</f>
        <v>0.3125</v>
      </c>
      <c r="AG557">
        <f>VLOOKUP('full data'!$A557, Sheet11!$A$2:$AF$799, MATCH('full data'!AG$1, Sheet11!$A$1:$AF$1, 0), FALSE)</f>
        <v>0.5</v>
      </c>
      <c r="AH557" s="3">
        <f>VLOOKUP('full data'!$A557, Sheet11!$A$2:$AF$799, MATCH('full data'!AH$1, Sheet11!$A$1:$AF$1, 0), FALSE)</f>
        <v>1.8609574693150811E-2</v>
      </c>
      <c r="AI557" s="2">
        <f t="shared" si="8"/>
        <v>0.45275580840664231</v>
      </c>
      <c r="AJ557" s="2">
        <f>AH557/SUMIFS($AH$2:$AH$799, $B$2:$B$799, B557)</f>
        <v>8.2634206995170975E-3</v>
      </c>
      <c r="AK557">
        <f>IF(AJ557=_xlfn.MAXIFS($AJ$2:$AJ$799, $B$2:$B$799, B557, $AA$2:$AA$799, AA557), 1, 0)</f>
        <v>0</v>
      </c>
      <c r="AL557" s="2">
        <f>AJ557-AI557</f>
        <v>-0.44449238770712524</v>
      </c>
      <c r="AM557">
        <f>IF(AK557=AE557, 1, 0)</f>
        <v>0</v>
      </c>
    </row>
    <row r="558" spans="1:39" hidden="1" x14ac:dyDescent="0.45">
      <c r="A558" t="s">
        <v>339</v>
      </c>
      <c r="B558">
        <v>2007</v>
      </c>
      <c r="C558" t="s">
        <v>108</v>
      </c>
      <c r="D558" t="str">
        <f>VLOOKUP(C558, ids!$A$2:$B$37,2,FALSE)</f>
        <v>Washigngton Redskins</v>
      </c>
      <c r="E558">
        <f>VLOOKUP('full data'!$A558, Sheet11!$A$2:$AF$799, MATCH('full data'!E$1, Sheet11!$A$1:$AF$1, 0), FALSE)</f>
        <v>16</v>
      </c>
      <c r="F558">
        <f>VLOOKUP('full data'!$A558, Sheet11!$A$2:$AF$799, MATCH('full data'!F$1, Sheet11!$A$1:$AF$1, 0), FALSE)</f>
        <v>2.8322890234686109</v>
      </c>
      <c r="G558">
        <f>VLOOKUP('full data'!$A558, Sheet11!$A$2:$AF$799, MATCH('full data'!G$1, Sheet11!$A$1:$AF$1, 0), FALSE)</f>
        <v>-5.6723242197206014</v>
      </c>
      <c r="H558">
        <f>VLOOKUP('full data'!$A558, Sheet11!$A$2:$AF$799, MATCH('full data'!H$1, Sheet11!$A$1:$AF$1, 0), FALSE)</f>
        <v>18.418899033325559</v>
      </c>
      <c r="I558">
        <f>VLOOKUP('full data'!$A558, Sheet11!$A$2:$AF$799, MATCH('full data'!I$1, Sheet11!$A$1:$AF$1, 0), FALSE)</f>
        <v>46.9375</v>
      </c>
      <c r="J558">
        <f>VLOOKUP('full data'!$A558, Sheet11!$A$2:$AF$799, MATCH('full data'!J$1, Sheet11!$A$1:$AF$1, 0), FALSE)</f>
        <v>0.82857142857142863</v>
      </c>
      <c r="K558">
        <f>VLOOKUP('full data'!$A558, Sheet11!$A$2:$AF$799, MATCH('full data'!K$1, Sheet11!$A$1:$AF$1, 0), FALSE)</f>
        <v>-9.9375</v>
      </c>
      <c r="L558">
        <f>VLOOKUP('full data'!$A558, Sheet11!$A$2:$AF$799, MATCH('full data'!L$1, Sheet11!$A$1:$AF$1, 0), FALSE)</f>
        <v>0.6875</v>
      </c>
      <c r="M558">
        <f>VLOOKUP('full data'!$A558, Sheet11!$A$2:$AF$799, MATCH('full data'!M$1, Sheet11!$A$1:$AF$1, 0), FALSE)</f>
        <v>0.625</v>
      </c>
      <c r="N558">
        <f>VLOOKUP('full data'!$A558, Sheet11!$A$2:$AF$799, MATCH('full data'!N$1, Sheet11!$A$1:$AF$1, 0), FALSE)</f>
        <v>0.875</v>
      </c>
      <c r="O558">
        <f>VLOOKUP('full data'!$A558, Sheet11!$A$2:$AF$799, MATCH('full data'!O$1, Sheet11!$A$1:$AF$1, 0), FALSE)</f>
        <v>12.375</v>
      </c>
      <c r="P558">
        <f>VLOOKUP('full data'!$A558, Sheet11!$A$2:$AF$799, MATCH('full data'!P$1, Sheet11!$A$1:$AF$1, 0), FALSE)</f>
        <v>1.75</v>
      </c>
      <c r="Q558">
        <f>VLOOKUP('full data'!$A558, Sheet11!$A$2:$AF$799, MATCH('full data'!Q$1, Sheet11!$A$1:$AF$1, 0), FALSE)</f>
        <v>1.5</v>
      </c>
      <c r="R558">
        <f>VLOOKUP('full data'!$A558, Sheet11!$A$2:$AF$799, MATCH('full data'!R$1, Sheet11!$A$1:$AF$1, 0), FALSE)</f>
        <v>9</v>
      </c>
      <c r="S558">
        <f>VLOOKUP('full data'!$A558, Sheet11!$A$2:$AF$799, MATCH('full data'!S$1, Sheet11!$A$1:$AF$1, 0), FALSE)</f>
        <v>7</v>
      </c>
      <c r="T558">
        <f>VLOOKUP('full data'!$A558, Sheet11!$A$2:$AF$799, MATCH('full data'!T$1, Sheet11!$A$1:$AF$1, 0), FALSE)</f>
        <v>0</v>
      </c>
      <c r="U558">
        <f>VLOOKUP('full data'!$A558, Sheet11!$A$2:$AF$799, MATCH('full data'!U$1, Sheet11!$A$1:$AF$1, 0), FALSE)</f>
        <v>0.5625</v>
      </c>
      <c r="V558">
        <f>VLOOKUP('full data'!$A558, Sheet11!$A$2:$AF$799, MATCH('full data'!V$1, Sheet11!$A$1:$AF$1, 0), FALSE)</f>
        <v>0.45833333333333331</v>
      </c>
      <c r="W558">
        <f>VLOOKUP('full data'!$A558, Sheet11!$A$2:$AF$799, MATCH('full data'!W$1, Sheet11!$A$1:$AF$1, 0), FALSE)</f>
        <v>0.5546875</v>
      </c>
      <c r="X558" t="str">
        <f>VLOOKUP('full data'!$A558, Sheet11!$A$2:$AF$799, MATCH('full data'!X$1, Sheet11!$A$1:$AF$1, 0), FALSE)</f>
        <v>6</v>
      </c>
      <c r="Y558">
        <f>VLOOKUP('full data'!$A558, Sheet11!$A$2:$AF$799, MATCH('full data'!Y$1, Sheet11!$A$1:$AF$1, 0), FALSE)</f>
        <v>3</v>
      </c>
      <c r="Z558" t="str">
        <f>VLOOKUP('full data'!$A558, Sheet11!$A$2:$AF$799, MATCH('full data'!Z$1, Sheet11!$A$1:$AF$1, 0), FALSE)</f>
        <v>NFC East</v>
      </c>
      <c r="AA558" t="s">
        <v>892</v>
      </c>
      <c r="AB558">
        <f>VLOOKUP('full data'!$A558, Sheet11!$A$2:$AF$799, MATCH('full data'!AB$1, Sheet11!$A$1:$AF$1, 0), FALSE)</f>
        <v>0.20652173913043481</v>
      </c>
      <c r="AC558">
        <f>VLOOKUP('full data'!$A558, Sheet11!$A$2:$AF$799, MATCH('full data'!AC$1, Sheet11!$A$1:$AF$1, 0), FALSE)</f>
        <v>8.9743589743589744E-2</v>
      </c>
      <c r="AD558" t="str">
        <f>VLOOKUP('full data'!$A558, Sheet11!$A$2:$AF$799, MATCH('full data'!AD$1, Sheet11!$A$1:$AF$1, 0), FALSE)</f>
        <v>0</v>
      </c>
      <c r="AE558" t="str">
        <f>VLOOKUP('full data'!$A558, Sheet11!$A$2:$AF$799, MATCH('full data'!AE$1, Sheet11!$A$1:$AF$1, 0), FALSE)</f>
        <v>0</v>
      </c>
      <c r="AF558">
        <f>VLOOKUP('full data'!$A558, Sheet11!$A$2:$AF$799, MATCH('full data'!AF$1, Sheet11!$A$1:$AF$1, 0), FALSE)</f>
        <v>1.0625</v>
      </c>
      <c r="AG558">
        <f>VLOOKUP('full data'!$A558, Sheet11!$A$2:$AF$799, MATCH('full data'!AG$1, Sheet11!$A$1:$AF$1, 0), FALSE)</f>
        <v>0.5</v>
      </c>
      <c r="AH558" s="3">
        <f>VLOOKUP('full data'!$A558, Sheet11!$A$2:$AF$799, MATCH('full data'!AH$1, Sheet11!$A$1:$AF$1, 0), FALSE)</f>
        <v>1.0785009275818351E-2</v>
      </c>
      <c r="AI558" s="2">
        <f t="shared" si="8"/>
        <v>0.45275580840664231</v>
      </c>
      <c r="AJ558" s="2">
        <f>AH558/SUMIFS($AH$2:$AH$799, $B$2:$B$799, B558)</f>
        <v>4.7889900958930547E-3</v>
      </c>
      <c r="AK558">
        <f>IF(AJ558=_xlfn.MAXIFS($AJ$2:$AJ$799, $B$2:$B$799, B558, $AA$2:$AA$799, AA558), 1, 0)</f>
        <v>0</v>
      </c>
      <c r="AL558" s="2">
        <f>AJ558-AI558</f>
        <v>-0.44796681831074925</v>
      </c>
      <c r="AM558">
        <f>IF(AK558=AE558, 1, 0)</f>
        <v>0</v>
      </c>
    </row>
    <row r="559" spans="1:39" hidden="1" x14ac:dyDescent="0.45">
      <c r="A559" t="s">
        <v>333</v>
      </c>
      <c r="B559">
        <v>2007</v>
      </c>
      <c r="C559" t="s">
        <v>92</v>
      </c>
      <c r="D559" t="str">
        <f>VLOOKUP(C559, ids!$A$2:$B$37,2,FALSE)</f>
        <v>Philadelphia Eagles</v>
      </c>
      <c r="E559">
        <f>VLOOKUP('full data'!$A559, Sheet11!$A$2:$AF$799, MATCH('full data'!E$1, Sheet11!$A$1:$AF$1, 0), FALSE)</f>
        <v>16</v>
      </c>
      <c r="F559">
        <f>VLOOKUP('full data'!$A559, Sheet11!$A$2:$AF$799, MATCH('full data'!F$1, Sheet11!$A$1:$AF$1, 0), FALSE)</f>
        <v>1.2869067651496939</v>
      </c>
      <c r="G559">
        <f>VLOOKUP('full data'!$A559, Sheet11!$A$2:$AF$799, MATCH('full data'!G$1, Sheet11!$A$1:$AF$1, 0), FALSE)</f>
        <v>0.49350685280355472</v>
      </c>
      <c r="H559">
        <f>VLOOKUP('full data'!$A559, Sheet11!$A$2:$AF$799, MATCH('full data'!H$1, Sheet11!$A$1:$AF$1, 0), FALSE)</f>
        <v>19.69548386043423</v>
      </c>
      <c r="I559">
        <f>VLOOKUP('full data'!$A559, Sheet11!$A$2:$AF$799, MATCH('full data'!I$1, Sheet11!$A$1:$AF$1, 0), FALSE)</f>
        <v>40.5625</v>
      </c>
      <c r="J559">
        <f>VLOOKUP('full data'!$A559, Sheet11!$A$2:$AF$799, MATCH('full data'!J$1, Sheet11!$A$1:$AF$1, 0), FALSE)</f>
        <v>0.75</v>
      </c>
      <c r="K559">
        <f>VLOOKUP('full data'!$A559, Sheet11!$A$2:$AF$799, MATCH('full data'!K$1, Sheet11!$A$1:$AF$1, 0), FALSE)</f>
        <v>-15.625</v>
      </c>
      <c r="L559">
        <f>VLOOKUP('full data'!$A559, Sheet11!$A$2:$AF$799, MATCH('full data'!L$1, Sheet11!$A$1:$AF$1, 0), FALSE)</f>
        <v>0.9375</v>
      </c>
      <c r="M559">
        <f>VLOOKUP('full data'!$A559, Sheet11!$A$2:$AF$799, MATCH('full data'!M$1, Sheet11!$A$1:$AF$1, 0), FALSE)</f>
        <v>0.5</v>
      </c>
      <c r="N559">
        <f>VLOOKUP('full data'!$A559, Sheet11!$A$2:$AF$799, MATCH('full data'!N$1, Sheet11!$A$1:$AF$1, 0), FALSE)</f>
        <v>0.6875</v>
      </c>
      <c r="O559">
        <f>VLOOKUP('full data'!$A559, Sheet11!$A$2:$AF$799, MATCH('full data'!O$1, Sheet11!$A$1:$AF$1, 0), FALSE)</f>
        <v>14.9375</v>
      </c>
      <c r="P559">
        <f>VLOOKUP('full data'!$A559, Sheet11!$A$2:$AF$799, MATCH('full data'!P$1, Sheet11!$A$1:$AF$1, 0), FALSE)</f>
        <v>1.3125</v>
      </c>
      <c r="Q559">
        <f>VLOOKUP('full data'!$A559, Sheet11!$A$2:$AF$799, MATCH('full data'!Q$1, Sheet11!$A$1:$AF$1, 0), FALSE)</f>
        <v>1.1875</v>
      </c>
      <c r="R559">
        <f>VLOOKUP('full data'!$A559, Sheet11!$A$2:$AF$799, MATCH('full data'!R$1, Sheet11!$A$1:$AF$1, 0), FALSE)</f>
        <v>8</v>
      </c>
      <c r="S559">
        <f>VLOOKUP('full data'!$A559, Sheet11!$A$2:$AF$799, MATCH('full data'!S$1, Sheet11!$A$1:$AF$1, 0), FALSE)</f>
        <v>8</v>
      </c>
      <c r="T559">
        <f>VLOOKUP('full data'!$A559, Sheet11!$A$2:$AF$799, MATCH('full data'!T$1, Sheet11!$A$1:$AF$1, 0), FALSE)</f>
        <v>0</v>
      </c>
      <c r="U559">
        <f>VLOOKUP('full data'!$A559, Sheet11!$A$2:$AF$799, MATCH('full data'!U$1, Sheet11!$A$1:$AF$1, 0), FALSE)</f>
        <v>0.5</v>
      </c>
      <c r="V559">
        <f>VLOOKUP('full data'!$A559, Sheet11!$A$2:$AF$799, MATCH('full data'!V$1, Sheet11!$A$1:$AF$1, 0), FALSE)</f>
        <v>0.4375</v>
      </c>
      <c r="W559">
        <f>VLOOKUP('full data'!$A559, Sheet11!$A$2:$AF$799, MATCH('full data'!W$1, Sheet11!$A$1:$AF$1, 0), FALSE)</f>
        <v>0.5625</v>
      </c>
      <c r="X559" t="str">
        <f>VLOOKUP('full data'!$A559, Sheet11!$A$2:$AF$799, MATCH('full data'!X$1, Sheet11!$A$1:$AF$1, 0), FALSE)</f>
        <v>0</v>
      </c>
      <c r="Y559">
        <f>VLOOKUP('full data'!$A559, Sheet11!$A$2:$AF$799, MATCH('full data'!Y$1, Sheet11!$A$1:$AF$1, 0), FALSE)</f>
        <v>4</v>
      </c>
      <c r="Z559" t="str">
        <f>VLOOKUP('full data'!$A559, Sheet11!$A$2:$AF$799, MATCH('full data'!Z$1, Sheet11!$A$1:$AF$1, 0), FALSE)</f>
        <v>NFC East</v>
      </c>
      <c r="AA559" t="s">
        <v>892</v>
      </c>
      <c r="AB559">
        <f>VLOOKUP('full data'!$A559, Sheet11!$A$2:$AF$799, MATCH('full data'!AB$1, Sheet11!$A$1:$AF$1, 0), FALSE)</f>
        <v>0.2142857142857143</v>
      </c>
      <c r="AC559">
        <f>VLOOKUP('full data'!$A559, Sheet11!$A$2:$AF$799, MATCH('full data'!AC$1, Sheet11!$A$1:$AF$1, 0), FALSE)</f>
        <v>0.125</v>
      </c>
      <c r="AD559" t="str">
        <f>VLOOKUP('full data'!$A559, Sheet11!$A$2:$AF$799, MATCH('full data'!AD$1, Sheet11!$A$1:$AF$1, 0), FALSE)</f>
        <v>0</v>
      </c>
      <c r="AE559" t="str">
        <f>VLOOKUP('full data'!$A559, Sheet11!$A$2:$AF$799, MATCH('full data'!AE$1, Sheet11!$A$1:$AF$1, 0), FALSE)</f>
        <v>0</v>
      </c>
      <c r="AF559">
        <f>VLOOKUP('full data'!$A559, Sheet11!$A$2:$AF$799, MATCH('full data'!AF$1, Sheet11!$A$1:$AF$1, 0), FALSE)</f>
        <v>0.375</v>
      </c>
      <c r="AG559">
        <f>VLOOKUP('full data'!$A559, Sheet11!$A$2:$AF$799, MATCH('full data'!AG$1, Sheet11!$A$1:$AF$1, 0), FALSE)</f>
        <v>0.5</v>
      </c>
      <c r="AH559" s="3">
        <f>VLOOKUP('full data'!$A559, Sheet11!$A$2:$AF$799, MATCH('full data'!AH$1, Sheet11!$A$1:$AF$1, 0), FALSE)</f>
        <v>8.8860052948891814E-3</v>
      </c>
      <c r="AI559" s="2">
        <f t="shared" si="8"/>
        <v>0.45275580840664231</v>
      </c>
      <c r="AJ559" s="2">
        <f>AH559/SUMIFS($AH$2:$AH$799, $B$2:$B$799, B559)</f>
        <v>3.9457538015004179E-3</v>
      </c>
      <c r="AK559">
        <f>IF(AJ559=_xlfn.MAXIFS($AJ$2:$AJ$799, $B$2:$B$799, B559, $AA$2:$AA$799, AA559), 1, 0)</f>
        <v>0</v>
      </c>
      <c r="AL559" s="2">
        <f>AJ559-AI559</f>
        <v>-0.44881005460514189</v>
      </c>
      <c r="AM559">
        <f>IF(AK559=AE559, 1, 0)</f>
        <v>0</v>
      </c>
    </row>
    <row r="560" spans="1:39" hidden="1" x14ac:dyDescent="0.45">
      <c r="A560" t="s">
        <v>313</v>
      </c>
      <c r="B560">
        <v>2007</v>
      </c>
      <c r="C560" t="s">
        <v>50</v>
      </c>
      <c r="D560" t="str">
        <f>VLOOKUP(C560, ids!$A$2:$B$37,2,FALSE)</f>
        <v>Chicago Bears</v>
      </c>
      <c r="E560">
        <f>VLOOKUP('full data'!$A560, Sheet11!$A$2:$AF$799, MATCH('full data'!E$1, Sheet11!$A$1:$AF$1, 0), FALSE)</f>
        <v>16</v>
      </c>
      <c r="F560">
        <f>VLOOKUP('full data'!$A560, Sheet11!$A$2:$AF$799, MATCH('full data'!F$1, Sheet11!$A$1:$AF$1, 0), FALSE)</f>
        <v>-3.9035263590566909</v>
      </c>
      <c r="G560">
        <f>VLOOKUP('full data'!$A560, Sheet11!$A$2:$AF$799, MATCH('full data'!G$1, Sheet11!$A$1:$AF$1, 0), FALSE)</f>
        <v>-4.7506730080763129</v>
      </c>
      <c r="H560">
        <f>VLOOKUP('full data'!$A560, Sheet11!$A$2:$AF$799, MATCH('full data'!H$1, Sheet11!$A$1:$AF$1, 0), FALSE)</f>
        <v>16.408972875775572</v>
      </c>
      <c r="I560">
        <f>VLOOKUP('full data'!$A560, Sheet11!$A$2:$AF$799, MATCH('full data'!I$1, Sheet11!$A$1:$AF$1, 0), FALSE)</f>
        <v>52.4375</v>
      </c>
      <c r="J560">
        <f>VLOOKUP('full data'!$A560, Sheet11!$A$2:$AF$799, MATCH('full data'!J$1, Sheet11!$A$1:$AF$1, 0), FALSE)</f>
        <v>0.86111111111111116</v>
      </c>
      <c r="K560">
        <f>VLOOKUP('full data'!$A560, Sheet11!$A$2:$AF$799, MATCH('full data'!K$1, Sheet11!$A$1:$AF$1, 0), FALSE)</f>
        <v>-21.1875</v>
      </c>
      <c r="L560">
        <f>VLOOKUP('full data'!$A560, Sheet11!$A$2:$AF$799, MATCH('full data'!L$1, Sheet11!$A$1:$AF$1, 0), FALSE)</f>
        <v>1.3125</v>
      </c>
      <c r="M560">
        <f>VLOOKUP('full data'!$A560, Sheet11!$A$2:$AF$799, MATCH('full data'!M$1, Sheet11!$A$1:$AF$1, 0), FALSE)</f>
        <v>1.0625</v>
      </c>
      <c r="N560">
        <f>VLOOKUP('full data'!$A560, Sheet11!$A$2:$AF$799, MATCH('full data'!N$1, Sheet11!$A$1:$AF$1, 0), FALSE)</f>
        <v>1</v>
      </c>
      <c r="O560">
        <f>VLOOKUP('full data'!$A560, Sheet11!$A$2:$AF$799, MATCH('full data'!O$1, Sheet11!$A$1:$AF$1, 0), FALSE)</f>
        <v>15.6875</v>
      </c>
      <c r="P560">
        <f>VLOOKUP('full data'!$A560, Sheet11!$A$2:$AF$799, MATCH('full data'!P$1, Sheet11!$A$1:$AF$1, 0), FALSE)</f>
        <v>1.8125</v>
      </c>
      <c r="Q560">
        <f>VLOOKUP('full data'!$A560, Sheet11!$A$2:$AF$799, MATCH('full data'!Q$1, Sheet11!$A$1:$AF$1, 0), FALSE)</f>
        <v>2.0625</v>
      </c>
      <c r="R560">
        <f>VLOOKUP('full data'!$A560, Sheet11!$A$2:$AF$799, MATCH('full data'!R$1, Sheet11!$A$1:$AF$1, 0), FALSE)</f>
        <v>7</v>
      </c>
      <c r="S560">
        <f>VLOOKUP('full data'!$A560, Sheet11!$A$2:$AF$799, MATCH('full data'!S$1, Sheet11!$A$1:$AF$1, 0), FALSE)</f>
        <v>9</v>
      </c>
      <c r="T560">
        <f>VLOOKUP('full data'!$A560, Sheet11!$A$2:$AF$799, MATCH('full data'!T$1, Sheet11!$A$1:$AF$1, 0), FALSE)</f>
        <v>0</v>
      </c>
      <c r="U560">
        <f>VLOOKUP('full data'!$A560, Sheet11!$A$2:$AF$799, MATCH('full data'!U$1, Sheet11!$A$1:$AF$1, 0), FALSE)</f>
        <v>0.4375</v>
      </c>
      <c r="V560">
        <f>VLOOKUP('full data'!$A560, Sheet11!$A$2:$AF$799, MATCH('full data'!V$1, Sheet11!$A$1:$AF$1, 0), FALSE)</f>
        <v>0.5</v>
      </c>
      <c r="W560">
        <f>VLOOKUP('full data'!$A560, Sheet11!$A$2:$AF$799, MATCH('full data'!W$1, Sheet11!$A$1:$AF$1, 0), FALSE)</f>
        <v>0.54296875</v>
      </c>
      <c r="X560" t="str">
        <f>VLOOKUP('full data'!$A560, Sheet11!$A$2:$AF$799, MATCH('full data'!X$1, Sheet11!$A$1:$AF$1, 0), FALSE)</f>
        <v>0</v>
      </c>
      <c r="Y560">
        <f>VLOOKUP('full data'!$A560, Sheet11!$A$2:$AF$799, MATCH('full data'!Y$1, Sheet11!$A$1:$AF$1, 0), FALSE)</f>
        <v>4</v>
      </c>
      <c r="Z560" t="str">
        <f>VLOOKUP('full data'!$A560, Sheet11!$A$2:$AF$799, MATCH('full data'!Z$1, Sheet11!$A$1:$AF$1, 0), FALSE)</f>
        <v>NFC North</v>
      </c>
      <c r="AA560" t="s">
        <v>892</v>
      </c>
      <c r="AB560">
        <f>VLOOKUP('full data'!$A560, Sheet11!$A$2:$AF$799, MATCH('full data'!AB$1, Sheet11!$A$1:$AF$1, 0), FALSE)</f>
        <v>0.2608695652173913</v>
      </c>
      <c r="AC560">
        <f>VLOOKUP('full data'!$A560, Sheet11!$A$2:$AF$799, MATCH('full data'!AC$1, Sheet11!$A$1:$AF$1, 0), FALSE)</f>
        <v>9.7560975609756101E-2</v>
      </c>
      <c r="AD560" t="str">
        <f>VLOOKUP('full data'!$A560, Sheet11!$A$2:$AF$799, MATCH('full data'!AD$1, Sheet11!$A$1:$AF$1, 0), FALSE)</f>
        <v>0</v>
      </c>
      <c r="AE560" t="str">
        <f>VLOOKUP('full data'!$A560, Sheet11!$A$2:$AF$799, MATCH('full data'!AE$1, Sheet11!$A$1:$AF$1, 0), FALSE)</f>
        <v>0</v>
      </c>
      <c r="AF560">
        <f>VLOOKUP('full data'!$A560, Sheet11!$A$2:$AF$799, MATCH('full data'!AF$1, Sheet11!$A$1:$AF$1, 0), FALSE)</f>
        <v>0.5</v>
      </c>
      <c r="AG560">
        <f>VLOOKUP('full data'!$A560, Sheet11!$A$2:$AF$799, MATCH('full data'!AG$1, Sheet11!$A$1:$AF$1, 0), FALSE)</f>
        <v>0.5</v>
      </c>
      <c r="AH560" s="3">
        <f>VLOOKUP('full data'!$A560, Sheet11!$A$2:$AF$799, MATCH('full data'!AH$1, Sheet11!$A$1:$AF$1, 0), FALSE)</f>
        <v>8.3857442515075115E-3</v>
      </c>
      <c r="AI560" s="2">
        <f t="shared" si="8"/>
        <v>0.45275580840664231</v>
      </c>
      <c r="AJ560" s="2">
        <f>AH560/SUMIFS($AH$2:$AH$799, $B$2:$B$799, B560)</f>
        <v>3.7236172116425336E-3</v>
      </c>
      <c r="AK560">
        <f>IF(AJ560=_xlfn.MAXIFS($AJ$2:$AJ$799, $B$2:$B$799, B560, $AA$2:$AA$799, AA560), 1, 0)</f>
        <v>0</v>
      </c>
      <c r="AL560" s="2">
        <f>AJ560-AI560</f>
        <v>-0.44903219119499976</v>
      </c>
      <c r="AM560">
        <f>IF(AK560=AE560, 1, 0)</f>
        <v>0</v>
      </c>
    </row>
    <row r="561" spans="1:39" hidden="1" x14ac:dyDescent="0.45">
      <c r="A561" t="s">
        <v>308</v>
      </c>
      <c r="B561">
        <v>2007</v>
      </c>
      <c r="C561" t="s">
        <v>33</v>
      </c>
      <c r="D561" t="str">
        <f>VLOOKUP(C561, ids!$A$2:$B$37,2,FALSE)</f>
        <v>Arizona Cardinals</v>
      </c>
      <c r="E561">
        <f>VLOOKUP('full data'!$A561, Sheet11!$A$2:$AF$799, MATCH('full data'!E$1, Sheet11!$A$1:$AF$1, 0), FALSE)</f>
        <v>16</v>
      </c>
      <c r="F561">
        <f>VLOOKUP('full data'!$A561, Sheet11!$A$2:$AF$799, MATCH('full data'!F$1, Sheet11!$A$1:$AF$1, 0), FALSE)</f>
        <v>2.004292258869508</v>
      </c>
      <c r="G561">
        <f>VLOOKUP('full data'!$A561, Sheet11!$A$2:$AF$799, MATCH('full data'!G$1, Sheet11!$A$1:$AF$1, 0), FALSE)</f>
        <v>-2.8916248269128708</v>
      </c>
      <c r="H561">
        <f>VLOOKUP('full data'!$A561, Sheet11!$A$2:$AF$799, MATCH('full data'!H$1, Sheet11!$A$1:$AF$1, 0), FALSE)</f>
        <v>19.61093803357879</v>
      </c>
      <c r="I561">
        <f>VLOOKUP('full data'!$A561, Sheet11!$A$2:$AF$799, MATCH('full data'!I$1, Sheet11!$A$1:$AF$1, 0), FALSE)</f>
        <v>70.625</v>
      </c>
      <c r="J561">
        <f>VLOOKUP('full data'!$A561, Sheet11!$A$2:$AF$799, MATCH('full data'!J$1, Sheet11!$A$1:$AF$1, 0), FALSE)</f>
        <v>0.7</v>
      </c>
      <c r="K561">
        <f>VLOOKUP('full data'!$A561, Sheet11!$A$2:$AF$799, MATCH('full data'!K$1, Sheet11!$A$1:$AF$1, 0), FALSE)</f>
        <v>-10.1875</v>
      </c>
      <c r="L561">
        <f>VLOOKUP('full data'!$A561, Sheet11!$A$2:$AF$799, MATCH('full data'!L$1, Sheet11!$A$1:$AF$1, 0), FALSE)</f>
        <v>1.5</v>
      </c>
      <c r="M561">
        <f>VLOOKUP('full data'!$A561, Sheet11!$A$2:$AF$799, MATCH('full data'!M$1, Sheet11!$A$1:$AF$1, 0), FALSE)</f>
        <v>0.6875</v>
      </c>
      <c r="N561">
        <f>VLOOKUP('full data'!$A561, Sheet11!$A$2:$AF$799, MATCH('full data'!N$1, Sheet11!$A$1:$AF$1, 0), FALSE)</f>
        <v>1.125</v>
      </c>
      <c r="O561">
        <f>VLOOKUP('full data'!$A561, Sheet11!$A$2:$AF$799, MATCH('full data'!O$1, Sheet11!$A$1:$AF$1, 0), FALSE)</f>
        <v>15.125</v>
      </c>
      <c r="P561">
        <f>VLOOKUP('full data'!$A561, Sheet11!$A$2:$AF$799, MATCH('full data'!P$1, Sheet11!$A$1:$AF$1, 0), FALSE)</f>
        <v>1.875</v>
      </c>
      <c r="Q561">
        <f>VLOOKUP('full data'!$A561, Sheet11!$A$2:$AF$799, MATCH('full data'!Q$1, Sheet11!$A$1:$AF$1, 0), FALSE)</f>
        <v>1.8125</v>
      </c>
      <c r="R561">
        <f>VLOOKUP('full data'!$A561, Sheet11!$A$2:$AF$799, MATCH('full data'!R$1, Sheet11!$A$1:$AF$1, 0), FALSE)</f>
        <v>8</v>
      </c>
      <c r="S561">
        <f>VLOOKUP('full data'!$A561, Sheet11!$A$2:$AF$799, MATCH('full data'!S$1, Sheet11!$A$1:$AF$1, 0), FALSE)</f>
        <v>8</v>
      </c>
      <c r="T561">
        <f>VLOOKUP('full data'!$A561, Sheet11!$A$2:$AF$799, MATCH('full data'!T$1, Sheet11!$A$1:$AF$1, 0), FALSE)</f>
        <v>0</v>
      </c>
      <c r="U561">
        <f>VLOOKUP('full data'!$A561, Sheet11!$A$2:$AF$799, MATCH('full data'!U$1, Sheet11!$A$1:$AF$1, 0), FALSE)</f>
        <v>0.5</v>
      </c>
      <c r="V561">
        <f>VLOOKUP('full data'!$A561, Sheet11!$A$2:$AF$799, MATCH('full data'!V$1, Sheet11!$A$1:$AF$1, 0), FALSE)</f>
        <v>0.421875</v>
      </c>
      <c r="W561">
        <f>VLOOKUP('full data'!$A561, Sheet11!$A$2:$AF$799, MATCH('full data'!W$1, Sheet11!$A$1:$AF$1, 0), FALSE)</f>
        <v>0.43359375</v>
      </c>
      <c r="X561" t="str">
        <f>VLOOKUP('full data'!$A561, Sheet11!$A$2:$AF$799, MATCH('full data'!X$1, Sheet11!$A$1:$AF$1, 0), FALSE)</f>
        <v>0</v>
      </c>
      <c r="Y561">
        <f>VLOOKUP('full data'!$A561, Sheet11!$A$2:$AF$799, MATCH('full data'!Y$1, Sheet11!$A$1:$AF$1, 0), FALSE)</f>
        <v>2</v>
      </c>
      <c r="Z561" t="str">
        <f>VLOOKUP('full data'!$A561, Sheet11!$A$2:$AF$799, MATCH('full data'!Z$1, Sheet11!$A$1:$AF$1, 0), FALSE)</f>
        <v>NFC West</v>
      </c>
      <c r="AA561" t="s">
        <v>892</v>
      </c>
      <c r="AB561">
        <f>VLOOKUP('full data'!$A561, Sheet11!$A$2:$AF$799, MATCH('full data'!AB$1, Sheet11!$A$1:$AF$1, 0), FALSE)</f>
        <v>0.22580645161290319</v>
      </c>
      <c r="AC561">
        <f>VLOOKUP('full data'!$A561, Sheet11!$A$2:$AF$799, MATCH('full data'!AC$1, Sheet11!$A$1:$AF$1, 0), FALSE)</f>
        <v>8.6956521739130432E-2</v>
      </c>
      <c r="AD561" t="str">
        <f>VLOOKUP('full data'!$A561, Sheet11!$A$2:$AF$799, MATCH('full data'!AD$1, Sheet11!$A$1:$AF$1, 0), FALSE)</f>
        <v>0</v>
      </c>
      <c r="AE561" t="str">
        <f>VLOOKUP('full data'!$A561, Sheet11!$A$2:$AF$799, MATCH('full data'!AE$1, Sheet11!$A$1:$AF$1, 0), FALSE)</f>
        <v>0</v>
      </c>
      <c r="AF561">
        <f>VLOOKUP('full data'!$A561, Sheet11!$A$2:$AF$799, MATCH('full data'!AF$1, Sheet11!$A$1:$AF$1, 0), FALSE)</f>
        <v>0.375</v>
      </c>
      <c r="AG561">
        <f>VLOOKUP('full data'!$A561, Sheet11!$A$2:$AF$799, MATCH('full data'!AG$1, Sheet11!$A$1:$AF$1, 0), FALSE)</f>
        <v>0.5</v>
      </c>
      <c r="AH561" s="3">
        <f>VLOOKUP('full data'!$A561, Sheet11!$A$2:$AF$799, MATCH('full data'!AH$1, Sheet11!$A$1:$AF$1, 0), FALSE)</f>
        <v>6.5812690341040979E-3</v>
      </c>
      <c r="AI561" s="2">
        <f t="shared" si="8"/>
        <v>0.45275580840664231</v>
      </c>
      <c r="AJ561" s="2">
        <f>AH561/SUMIFS($AH$2:$AH$799, $B$2:$B$799, B561)</f>
        <v>2.9223555971713026E-3</v>
      </c>
      <c r="AK561">
        <f>IF(AJ561=_xlfn.MAXIFS($AJ$2:$AJ$799, $B$2:$B$799, B561, $AA$2:$AA$799, AA561), 1, 0)</f>
        <v>0</v>
      </c>
      <c r="AL561" s="2">
        <f>AJ561-AI561</f>
        <v>-0.44983345280947101</v>
      </c>
      <c r="AM561">
        <f>IF(AK561=AE561, 1, 0)</f>
        <v>0</v>
      </c>
    </row>
    <row r="562" spans="1:39" hidden="1" x14ac:dyDescent="0.45">
      <c r="A562" t="s">
        <v>328</v>
      </c>
      <c r="B562">
        <v>2007</v>
      </c>
      <c r="C562" t="s">
        <v>79</v>
      </c>
      <c r="D562" t="str">
        <f>VLOOKUP(C562, ids!$A$2:$B$37,2,FALSE)</f>
        <v>Minnesota Vikings</v>
      </c>
      <c r="E562">
        <f>VLOOKUP('full data'!$A562, Sheet11!$A$2:$AF$799, MATCH('full data'!E$1, Sheet11!$A$1:$AF$1, 0), FALSE)</f>
        <v>16</v>
      </c>
      <c r="F562">
        <f>VLOOKUP('full data'!$A562, Sheet11!$A$2:$AF$799, MATCH('full data'!F$1, Sheet11!$A$1:$AF$1, 0), FALSE)</f>
        <v>-0.65076561356856943</v>
      </c>
      <c r="G562">
        <f>VLOOKUP('full data'!$A562, Sheet11!$A$2:$AF$799, MATCH('full data'!G$1, Sheet11!$A$1:$AF$1, 0), FALSE)</f>
        <v>1.8253922105476269E-2</v>
      </c>
      <c r="H562">
        <f>VLOOKUP('full data'!$A562, Sheet11!$A$2:$AF$799, MATCH('full data'!H$1, Sheet11!$A$1:$AF$1, 0), FALSE)</f>
        <v>12.919067416069719</v>
      </c>
      <c r="I562">
        <f>VLOOKUP('full data'!$A562, Sheet11!$A$2:$AF$799, MATCH('full data'!I$1, Sheet11!$A$1:$AF$1, 0), FALSE)</f>
        <v>41.375</v>
      </c>
      <c r="J562">
        <f>VLOOKUP('full data'!$A562, Sheet11!$A$2:$AF$799, MATCH('full data'!J$1, Sheet11!$A$1:$AF$1, 0), FALSE)</f>
        <v>0.83333333333333337</v>
      </c>
      <c r="K562">
        <f>VLOOKUP('full data'!$A562, Sheet11!$A$2:$AF$799, MATCH('full data'!K$1, Sheet11!$A$1:$AF$1, 0), FALSE)</f>
        <v>-12.0625</v>
      </c>
      <c r="L562">
        <f>VLOOKUP('full data'!$A562, Sheet11!$A$2:$AF$799, MATCH('full data'!L$1, Sheet11!$A$1:$AF$1, 0), FALSE)</f>
        <v>0.875</v>
      </c>
      <c r="M562">
        <f>VLOOKUP('full data'!$A562, Sheet11!$A$2:$AF$799, MATCH('full data'!M$1, Sheet11!$A$1:$AF$1, 0), FALSE)</f>
        <v>0.875</v>
      </c>
      <c r="N562">
        <f>VLOOKUP('full data'!$A562, Sheet11!$A$2:$AF$799, MATCH('full data'!N$1, Sheet11!$A$1:$AF$1, 0), FALSE)</f>
        <v>1.0625</v>
      </c>
      <c r="O562">
        <f>VLOOKUP('full data'!$A562, Sheet11!$A$2:$AF$799, MATCH('full data'!O$1, Sheet11!$A$1:$AF$1, 0), FALSE)</f>
        <v>16.6875</v>
      </c>
      <c r="P562">
        <f>VLOOKUP('full data'!$A562, Sheet11!$A$2:$AF$799, MATCH('full data'!P$1, Sheet11!$A$1:$AF$1, 0), FALSE)</f>
        <v>1.5625</v>
      </c>
      <c r="Q562">
        <f>VLOOKUP('full data'!$A562, Sheet11!$A$2:$AF$799, MATCH('full data'!Q$1, Sheet11!$A$1:$AF$1, 0), FALSE)</f>
        <v>1.9375</v>
      </c>
      <c r="R562">
        <f>VLOOKUP('full data'!$A562, Sheet11!$A$2:$AF$799, MATCH('full data'!R$1, Sheet11!$A$1:$AF$1, 0), FALSE)</f>
        <v>8</v>
      </c>
      <c r="S562">
        <f>VLOOKUP('full data'!$A562, Sheet11!$A$2:$AF$799, MATCH('full data'!S$1, Sheet11!$A$1:$AF$1, 0), FALSE)</f>
        <v>8</v>
      </c>
      <c r="T562">
        <f>VLOOKUP('full data'!$A562, Sheet11!$A$2:$AF$799, MATCH('full data'!T$1, Sheet11!$A$1:$AF$1, 0), FALSE)</f>
        <v>0</v>
      </c>
      <c r="U562">
        <f>VLOOKUP('full data'!$A562, Sheet11!$A$2:$AF$799, MATCH('full data'!U$1, Sheet11!$A$1:$AF$1, 0), FALSE)</f>
        <v>0.5</v>
      </c>
      <c r="V562">
        <f>VLOOKUP('full data'!$A562, Sheet11!$A$2:$AF$799, MATCH('full data'!V$1, Sheet11!$A$1:$AF$1, 0), FALSE)</f>
        <v>0.4296875</v>
      </c>
      <c r="W562">
        <f>VLOOKUP('full data'!$A562, Sheet11!$A$2:$AF$799, MATCH('full data'!W$1, Sheet11!$A$1:$AF$1, 0), FALSE)</f>
        <v>0.50390625</v>
      </c>
      <c r="X562" t="str">
        <f>VLOOKUP('full data'!$A562, Sheet11!$A$2:$AF$799, MATCH('full data'!X$1, Sheet11!$A$1:$AF$1, 0), FALSE)</f>
        <v>0</v>
      </c>
      <c r="Y562">
        <f>VLOOKUP('full data'!$A562, Sheet11!$A$2:$AF$799, MATCH('full data'!Y$1, Sheet11!$A$1:$AF$1, 0), FALSE)</f>
        <v>2</v>
      </c>
      <c r="Z562" t="str">
        <f>VLOOKUP('full data'!$A562, Sheet11!$A$2:$AF$799, MATCH('full data'!Z$1, Sheet11!$A$1:$AF$1, 0), FALSE)</f>
        <v>NFC North</v>
      </c>
      <c r="AA562" t="s">
        <v>892</v>
      </c>
      <c r="AB562">
        <f>VLOOKUP('full data'!$A562, Sheet11!$A$2:$AF$799, MATCH('full data'!AB$1, Sheet11!$A$1:$AF$1, 0), FALSE)</f>
        <v>0.1864406779661017</v>
      </c>
      <c r="AC562">
        <f>VLOOKUP('full data'!$A562, Sheet11!$A$2:$AF$799, MATCH('full data'!AC$1, Sheet11!$A$1:$AF$1, 0), FALSE)</f>
        <v>0.15517241379310351</v>
      </c>
      <c r="AD562" t="str">
        <f>VLOOKUP('full data'!$A562, Sheet11!$A$2:$AF$799, MATCH('full data'!AD$1, Sheet11!$A$1:$AF$1, 0), FALSE)</f>
        <v>0</v>
      </c>
      <c r="AE562" t="str">
        <f>VLOOKUP('full data'!$A562, Sheet11!$A$2:$AF$799, MATCH('full data'!AE$1, Sheet11!$A$1:$AF$1, 0), FALSE)</f>
        <v>0</v>
      </c>
      <c r="AF562">
        <f>VLOOKUP('full data'!$A562, Sheet11!$A$2:$AF$799, MATCH('full data'!AF$1, Sheet11!$A$1:$AF$1, 0), FALSE)</f>
        <v>0.6875</v>
      </c>
      <c r="AG562">
        <f>VLOOKUP('full data'!$A562, Sheet11!$A$2:$AF$799, MATCH('full data'!AG$1, Sheet11!$A$1:$AF$1, 0), FALSE)</f>
        <v>0.5</v>
      </c>
      <c r="AH562" s="3">
        <f>VLOOKUP('full data'!$A562, Sheet11!$A$2:$AF$799, MATCH('full data'!AH$1, Sheet11!$A$1:$AF$1, 0), FALSE)</f>
        <v>6.3827009587757496E-3</v>
      </c>
      <c r="AI562" s="2">
        <f t="shared" si="8"/>
        <v>0.45275580840664231</v>
      </c>
      <c r="AJ562" s="2">
        <f>AH562/SUMIFS($AH$2:$AH$799, $B$2:$B$799, B562)</f>
        <v>2.8341831606171529E-3</v>
      </c>
      <c r="AK562">
        <f>IF(AJ562=_xlfn.MAXIFS($AJ$2:$AJ$799, $B$2:$B$799, B562, $AA$2:$AA$799, AA562), 1, 0)</f>
        <v>0</v>
      </c>
      <c r="AL562" s="2">
        <f>AJ562-AI562</f>
        <v>-0.44992162524602514</v>
      </c>
      <c r="AM562">
        <f>IF(AK562=AE562, 1, 0)</f>
        <v>0</v>
      </c>
    </row>
    <row r="563" spans="1:39" hidden="1" x14ac:dyDescent="0.45">
      <c r="A563" t="s">
        <v>320</v>
      </c>
      <c r="B563">
        <v>2007</v>
      </c>
      <c r="C563" t="s">
        <v>154</v>
      </c>
      <c r="D563" t="str">
        <f>VLOOKUP(C563, ids!$A$2:$B$37,2,FALSE)</f>
        <v>Houston Texans</v>
      </c>
      <c r="E563">
        <f>VLOOKUP('full data'!$A563, Sheet11!$A$2:$AF$799, MATCH('full data'!E$1, Sheet11!$A$1:$AF$1, 0), FALSE)</f>
        <v>16</v>
      </c>
      <c r="F563">
        <f>VLOOKUP('full data'!$A563, Sheet11!$A$2:$AF$799, MATCH('full data'!F$1, Sheet11!$A$1:$AF$1, 0), FALSE)</f>
        <v>2.534265260325772</v>
      </c>
      <c r="G563">
        <f>VLOOKUP('full data'!$A563, Sheet11!$A$2:$AF$799, MATCH('full data'!G$1, Sheet11!$A$1:$AF$1, 0), FALSE)</f>
        <v>-1.166092673349737</v>
      </c>
      <c r="H563">
        <f>VLOOKUP('full data'!$A563, Sheet11!$A$2:$AF$799, MATCH('full data'!H$1, Sheet11!$A$1:$AF$1, 0), FALSE)</f>
        <v>17.95804928377974</v>
      </c>
      <c r="I563">
        <f>VLOOKUP('full data'!$A563, Sheet11!$A$2:$AF$799, MATCH('full data'!I$1, Sheet11!$A$1:$AF$1, 0), FALSE)</f>
        <v>39.3125</v>
      </c>
      <c r="J563">
        <f>VLOOKUP('full data'!$A563, Sheet11!$A$2:$AF$799, MATCH('full data'!J$1, Sheet11!$A$1:$AF$1, 0), FALSE)</f>
        <v>0.86206896551724133</v>
      </c>
      <c r="K563">
        <f>VLOOKUP('full data'!$A563, Sheet11!$A$2:$AF$799, MATCH('full data'!K$1, Sheet11!$A$1:$AF$1, 0), FALSE)</f>
        <v>-10.875</v>
      </c>
      <c r="L563">
        <f>VLOOKUP('full data'!$A563, Sheet11!$A$2:$AF$799, MATCH('full data'!L$1, Sheet11!$A$1:$AF$1, 0), FALSE)</f>
        <v>1.3125</v>
      </c>
      <c r="M563">
        <f>VLOOKUP('full data'!$A563, Sheet11!$A$2:$AF$799, MATCH('full data'!M$1, Sheet11!$A$1:$AF$1, 0), FALSE)</f>
        <v>0.875</v>
      </c>
      <c r="N563">
        <f>VLOOKUP('full data'!$A563, Sheet11!$A$2:$AF$799, MATCH('full data'!N$1, Sheet11!$A$1:$AF$1, 0), FALSE)</f>
        <v>0.6875</v>
      </c>
      <c r="O563">
        <f>VLOOKUP('full data'!$A563, Sheet11!$A$2:$AF$799, MATCH('full data'!O$1, Sheet11!$A$1:$AF$1, 0), FALSE)</f>
        <v>12.25</v>
      </c>
      <c r="P563">
        <f>VLOOKUP('full data'!$A563, Sheet11!$A$2:$AF$799, MATCH('full data'!P$1, Sheet11!$A$1:$AF$1, 0), FALSE)</f>
        <v>1.75</v>
      </c>
      <c r="Q563">
        <f>VLOOKUP('full data'!$A563, Sheet11!$A$2:$AF$799, MATCH('full data'!Q$1, Sheet11!$A$1:$AF$1, 0), FALSE)</f>
        <v>1.5625</v>
      </c>
      <c r="R563">
        <f>VLOOKUP('full data'!$A563, Sheet11!$A$2:$AF$799, MATCH('full data'!R$1, Sheet11!$A$1:$AF$1, 0), FALSE)</f>
        <v>8</v>
      </c>
      <c r="S563">
        <f>VLOOKUP('full data'!$A563, Sheet11!$A$2:$AF$799, MATCH('full data'!S$1, Sheet11!$A$1:$AF$1, 0), FALSE)</f>
        <v>8</v>
      </c>
      <c r="T563">
        <f>VLOOKUP('full data'!$A563, Sheet11!$A$2:$AF$799, MATCH('full data'!T$1, Sheet11!$A$1:$AF$1, 0), FALSE)</f>
        <v>0</v>
      </c>
      <c r="U563">
        <f>VLOOKUP('full data'!$A563, Sheet11!$A$2:$AF$799, MATCH('full data'!U$1, Sheet11!$A$1:$AF$1, 0), FALSE)</f>
        <v>0.5</v>
      </c>
      <c r="V563">
        <f>VLOOKUP('full data'!$A563, Sheet11!$A$2:$AF$799, MATCH('full data'!V$1, Sheet11!$A$1:$AF$1, 0), FALSE)</f>
        <v>0.390625</v>
      </c>
      <c r="W563">
        <f>VLOOKUP('full data'!$A563, Sheet11!$A$2:$AF$799, MATCH('full data'!W$1, Sheet11!$A$1:$AF$1, 0), FALSE)</f>
        <v>0.515625</v>
      </c>
      <c r="X563" t="str">
        <f>VLOOKUP('full data'!$A563, Sheet11!$A$2:$AF$799, MATCH('full data'!X$1, Sheet11!$A$1:$AF$1, 0), FALSE)</f>
        <v>0</v>
      </c>
      <c r="Y563">
        <f>VLOOKUP('full data'!$A563, Sheet11!$A$2:$AF$799, MATCH('full data'!Y$1, Sheet11!$A$1:$AF$1, 0), FALSE)</f>
        <v>4</v>
      </c>
      <c r="Z563" t="str">
        <f>VLOOKUP('full data'!$A563, Sheet11!$A$2:$AF$799, MATCH('full data'!Z$1, Sheet11!$A$1:$AF$1, 0), FALSE)</f>
        <v>AFC South</v>
      </c>
      <c r="AA563" t="s">
        <v>891</v>
      </c>
      <c r="AB563">
        <f>VLOOKUP('full data'!$A563, Sheet11!$A$2:$AF$799, MATCH('full data'!AB$1, Sheet11!$A$1:$AF$1, 0), FALSE)</f>
        <v>0.22727272727272729</v>
      </c>
      <c r="AC563">
        <f>VLOOKUP('full data'!$A563, Sheet11!$A$2:$AF$799, MATCH('full data'!AC$1, Sheet11!$A$1:$AF$1, 0), FALSE)</f>
        <v>0.2413793103448276</v>
      </c>
      <c r="AD563" t="str">
        <f>VLOOKUP('full data'!$A563, Sheet11!$A$2:$AF$799, MATCH('full data'!AD$1, Sheet11!$A$1:$AF$1, 0), FALSE)</f>
        <v>0</v>
      </c>
      <c r="AE563" t="str">
        <f>VLOOKUP('full data'!$A563, Sheet11!$A$2:$AF$799, MATCH('full data'!AE$1, Sheet11!$A$1:$AF$1, 0), FALSE)</f>
        <v>0</v>
      </c>
      <c r="AF563">
        <f>VLOOKUP('full data'!$A563, Sheet11!$A$2:$AF$799, MATCH('full data'!AF$1, Sheet11!$A$1:$AF$1, 0), FALSE)</f>
        <v>0.4375</v>
      </c>
      <c r="AG563">
        <f>VLOOKUP('full data'!$A563, Sheet11!$A$2:$AF$799, MATCH('full data'!AG$1, Sheet11!$A$1:$AF$1, 0), FALSE)</f>
        <v>0.5</v>
      </c>
      <c r="AH563" s="3">
        <f>VLOOKUP('full data'!$A563, Sheet11!$A$2:$AF$799, MATCH('full data'!AH$1, Sheet11!$A$1:$AF$1, 0), FALSE)</f>
        <v>5.7070358275040723E-3</v>
      </c>
      <c r="AI563" s="2">
        <f t="shared" si="8"/>
        <v>0.88910912759873661</v>
      </c>
      <c r="AJ563" s="2">
        <f>AH563/SUMIFS($AH$2:$AH$799, $B$2:$B$799, B563)</f>
        <v>2.5341599024957715E-3</v>
      </c>
      <c r="AK563">
        <f>IF(AJ563=_xlfn.MAXIFS($AJ$2:$AJ$799, $B$2:$B$799, B563, $AA$2:$AA$799, AA563), 1, 0)</f>
        <v>0</v>
      </c>
      <c r="AL563" s="2">
        <f>AJ563-AI563</f>
        <v>-0.88657496769624089</v>
      </c>
      <c r="AM563">
        <f>IF(AK563=AE563, 1, 0)</f>
        <v>0</v>
      </c>
    </row>
    <row r="564" spans="1:39" hidden="1" x14ac:dyDescent="0.45">
      <c r="A564" t="s">
        <v>318</v>
      </c>
      <c r="B564">
        <v>2007</v>
      </c>
      <c r="C564" t="s">
        <v>64</v>
      </c>
      <c r="D564" t="str">
        <f>VLOOKUP(C564, ids!$A$2:$B$37,2,FALSE)</f>
        <v>Detriot Lions</v>
      </c>
      <c r="E564">
        <f>VLOOKUP('full data'!$A564, Sheet11!$A$2:$AF$799, MATCH('full data'!E$1, Sheet11!$A$1:$AF$1, 0), FALSE)</f>
        <v>16</v>
      </c>
      <c r="F564">
        <f>VLOOKUP('full data'!$A564, Sheet11!$A$2:$AF$799, MATCH('full data'!F$1, Sheet11!$A$1:$AF$1, 0), FALSE)</f>
        <v>-1.6428726579414039</v>
      </c>
      <c r="G564">
        <f>VLOOKUP('full data'!$A564, Sheet11!$A$2:$AF$799, MATCH('full data'!G$1, Sheet11!$A$1:$AF$1, 0), FALSE)</f>
        <v>-2.8217619387082529</v>
      </c>
      <c r="H564">
        <f>VLOOKUP('full data'!$A564, Sheet11!$A$2:$AF$799, MATCH('full data'!H$1, Sheet11!$A$1:$AF$1, 0), FALSE)</f>
        <v>18.432616378378778</v>
      </c>
      <c r="I564">
        <f>VLOOKUP('full data'!$A564, Sheet11!$A$2:$AF$799, MATCH('full data'!I$1, Sheet11!$A$1:$AF$1, 0), FALSE)</f>
        <v>42.1875</v>
      </c>
      <c r="J564">
        <f>VLOOKUP('full data'!$A564, Sheet11!$A$2:$AF$799, MATCH('full data'!J$1, Sheet11!$A$1:$AF$1, 0), FALSE)</f>
        <v>0.82857142857142863</v>
      </c>
      <c r="K564">
        <f>VLOOKUP('full data'!$A564, Sheet11!$A$2:$AF$799, MATCH('full data'!K$1, Sheet11!$A$1:$AF$1, 0), FALSE)</f>
        <v>-21.0625</v>
      </c>
      <c r="L564">
        <f>VLOOKUP('full data'!$A564, Sheet11!$A$2:$AF$799, MATCH('full data'!L$1, Sheet11!$A$1:$AF$1, 0), FALSE)</f>
        <v>1.4375</v>
      </c>
      <c r="M564">
        <f>VLOOKUP('full data'!$A564, Sheet11!$A$2:$AF$799, MATCH('full data'!M$1, Sheet11!$A$1:$AF$1, 0), FALSE)</f>
        <v>1.125</v>
      </c>
      <c r="N564">
        <f>VLOOKUP('full data'!$A564, Sheet11!$A$2:$AF$799, MATCH('full data'!N$1, Sheet11!$A$1:$AF$1, 0), FALSE)</f>
        <v>1.0625</v>
      </c>
      <c r="O564">
        <f>VLOOKUP('full data'!$A564, Sheet11!$A$2:$AF$799, MATCH('full data'!O$1, Sheet11!$A$1:$AF$1, 0), FALSE)</f>
        <v>16</v>
      </c>
      <c r="P564">
        <f>VLOOKUP('full data'!$A564, Sheet11!$A$2:$AF$799, MATCH('full data'!P$1, Sheet11!$A$1:$AF$1, 0), FALSE)</f>
        <v>2.0625</v>
      </c>
      <c r="Q564">
        <f>VLOOKUP('full data'!$A564, Sheet11!$A$2:$AF$799, MATCH('full data'!Q$1, Sheet11!$A$1:$AF$1, 0), FALSE)</f>
        <v>2.1875</v>
      </c>
      <c r="R564">
        <f>VLOOKUP('full data'!$A564, Sheet11!$A$2:$AF$799, MATCH('full data'!R$1, Sheet11!$A$1:$AF$1, 0), FALSE)</f>
        <v>7</v>
      </c>
      <c r="S564">
        <f>VLOOKUP('full data'!$A564, Sheet11!$A$2:$AF$799, MATCH('full data'!S$1, Sheet11!$A$1:$AF$1, 0), FALSE)</f>
        <v>9</v>
      </c>
      <c r="T564">
        <f>VLOOKUP('full data'!$A564, Sheet11!$A$2:$AF$799, MATCH('full data'!T$1, Sheet11!$A$1:$AF$1, 0), FALSE)</f>
        <v>0</v>
      </c>
      <c r="U564">
        <f>VLOOKUP('full data'!$A564, Sheet11!$A$2:$AF$799, MATCH('full data'!U$1, Sheet11!$A$1:$AF$1, 0), FALSE)</f>
        <v>0.4375</v>
      </c>
      <c r="V564">
        <f>VLOOKUP('full data'!$A564, Sheet11!$A$2:$AF$799, MATCH('full data'!V$1, Sheet11!$A$1:$AF$1, 0), FALSE)</f>
        <v>0.4107142857142857</v>
      </c>
      <c r="W564">
        <f>VLOOKUP('full data'!$A564, Sheet11!$A$2:$AF$799, MATCH('full data'!W$1, Sheet11!$A$1:$AF$1, 0), FALSE)</f>
        <v>0.54296875</v>
      </c>
      <c r="X564" t="str">
        <f>VLOOKUP('full data'!$A564, Sheet11!$A$2:$AF$799, MATCH('full data'!X$1, Sheet11!$A$1:$AF$1, 0), FALSE)</f>
        <v>0</v>
      </c>
      <c r="Y564">
        <f>VLOOKUP('full data'!$A564, Sheet11!$A$2:$AF$799, MATCH('full data'!Y$1, Sheet11!$A$1:$AF$1, 0), FALSE)</f>
        <v>3</v>
      </c>
      <c r="Z564" t="str">
        <f>VLOOKUP('full data'!$A564, Sheet11!$A$2:$AF$799, MATCH('full data'!Z$1, Sheet11!$A$1:$AF$1, 0), FALSE)</f>
        <v>NFC North</v>
      </c>
      <c r="AA564" t="s">
        <v>892</v>
      </c>
      <c r="AB564">
        <f>VLOOKUP('full data'!$A564, Sheet11!$A$2:$AF$799, MATCH('full data'!AB$1, Sheet11!$A$1:$AF$1, 0), FALSE)</f>
        <v>0.1851851851851852</v>
      </c>
      <c r="AC564">
        <f>VLOOKUP('full data'!$A564, Sheet11!$A$2:$AF$799, MATCH('full data'!AC$1, Sheet11!$A$1:$AF$1, 0), FALSE)</f>
        <v>0.25925925925925919</v>
      </c>
      <c r="AD564" t="str">
        <f>VLOOKUP('full data'!$A564, Sheet11!$A$2:$AF$799, MATCH('full data'!AD$1, Sheet11!$A$1:$AF$1, 0), FALSE)</f>
        <v>0</v>
      </c>
      <c r="AE564" t="str">
        <f>VLOOKUP('full data'!$A564, Sheet11!$A$2:$AF$799, MATCH('full data'!AE$1, Sheet11!$A$1:$AF$1, 0), FALSE)</f>
        <v>0</v>
      </c>
      <c r="AF564">
        <f>VLOOKUP('full data'!$A564, Sheet11!$A$2:$AF$799, MATCH('full data'!AF$1, Sheet11!$A$1:$AF$1, 0), FALSE)</f>
        <v>0.625</v>
      </c>
      <c r="AG564">
        <f>VLOOKUP('full data'!$A564, Sheet11!$A$2:$AF$799, MATCH('full data'!AG$1, Sheet11!$A$1:$AF$1, 0), FALSE)</f>
        <v>0.5</v>
      </c>
      <c r="AH564" s="3">
        <f>VLOOKUP('full data'!$A564, Sheet11!$A$2:$AF$799, MATCH('full data'!AH$1, Sheet11!$A$1:$AF$1, 0), FALSE)</f>
        <v>4.9878075547660494E-3</v>
      </c>
      <c r="AI564" s="2">
        <f t="shared" si="8"/>
        <v>0.45275580840664231</v>
      </c>
      <c r="AJ564" s="2">
        <f>AH564/SUMIFS($AH$2:$AH$799, $B$2:$B$799, B564)</f>
        <v>2.2147928081575697E-3</v>
      </c>
      <c r="AK564">
        <f>IF(AJ564=_xlfn.MAXIFS($AJ$2:$AJ$799, $B$2:$B$799, B564, $AA$2:$AA$799, AA564), 1, 0)</f>
        <v>0</v>
      </c>
      <c r="AL564" s="2">
        <f>AJ564-AI564</f>
        <v>-0.45054101559848475</v>
      </c>
      <c r="AM564">
        <f>IF(AK564=AE564, 1, 0)</f>
        <v>0</v>
      </c>
    </row>
    <row r="565" spans="1:39" hidden="1" x14ac:dyDescent="0.45">
      <c r="A565" t="s">
        <v>312</v>
      </c>
      <c r="B565">
        <v>2007</v>
      </c>
      <c r="C565" t="s">
        <v>48</v>
      </c>
      <c r="D565" t="str">
        <f>VLOOKUP(C565, ids!$A$2:$B$37,2,FALSE)</f>
        <v>Carolina Panthers</v>
      </c>
      <c r="E565">
        <f>VLOOKUP('full data'!$A565, Sheet11!$A$2:$AF$799, MATCH('full data'!E$1, Sheet11!$A$1:$AF$1, 0), FALSE)</f>
        <v>16</v>
      </c>
      <c r="F565">
        <f>VLOOKUP('full data'!$A565, Sheet11!$A$2:$AF$799, MATCH('full data'!F$1, Sheet11!$A$1:$AF$1, 0), FALSE)</f>
        <v>-2.2439532300345451</v>
      </c>
      <c r="G565">
        <f>VLOOKUP('full data'!$A565, Sheet11!$A$2:$AF$799, MATCH('full data'!G$1, Sheet11!$A$1:$AF$1, 0), FALSE)</f>
        <v>-3.1037377563434712</v>
      </c>
      <c r="H565">
        <f>VLOOKUP('full data'!$A565, Sheet11!$A$2:$AF$799, MATCH('full data'!H$1, Sheet11!$A$1:$AF$1, 0), FALSE)</f>
        <v>13.15040239983964</v>
      </c>
      <c r="I565">
        <f>VLOOKUP('full data'!$A565, Sheet11!$A$2:$AF$799, MATCH('full data'!I$1, Sheet11!$A$1:$AF$1, 0), FALSE)</f>
        <v>50.0625</v>
      </c>
      <c r="J565">
        <f>VLOOKUP('full data'!$A565, Sheet11!$A$2:$AF$799, MATCH('full data'!J$1, Sheet11!$A$1:$AF$1, 0), FALSE)</f>
        <v>0.8571428571428571</v>
      </c>
      <c r="K565">
        <f>VLOOKUP('full data'!$A565, Sheet11!$A$2:$AF$799, MATCH('full data'!K$1, Sheet11!$A$1:$AF$1, 0), FALSE)</f>
        <v>-12.875</v>
      </c>
      <c r="L565">
        <f>VLOOKUP('full data'!$A565, Sheet11!$A$2:$AF$799, MATCH('full data'!L$1, Sheet11!$A$1:$AF$1, 0), FALSE)</f>
        <v>1.0625</v>
      </c>
      <c r="M565">
        <f>VLOOKUP('full data'!$A565, Sheet11!$A$2:$AF$799, MATCH('full data'!M$1, Sheet11!$A$1:$AF$1, 0), FALSE)</f>
        <v>1</v>
      </c>
      <c r="N565">
        <f>VLOOKUP('full data'!$A565, Sheet11!$A$2:$AF$799, MATCH('full data'!N$1, Sheet11!$A$1:$AF$1, 0), FALSE)</f>
        <v>0.875</v>
      </c>
      <c r="O565">
        <f>VLOOKUP('full data'!$A565, Sheet11!$A$2:$AF$799, MATCH('full data'!O$1, Sheet11!$A$1:$AF$1, 0), FALSE)</f>
        <v>11.0625</v>
      </c>
      <c r="P565">
        <f>VLOOKUP('full data'!$A565, Sheet11!$A$2:$AF$799, MATCH('full data'!P$1, Sheet11!$A$1:$AF$1, 0), FALSE)</f>
        <v>1.375</v>
      </c>
      <c r="Q565">
        <f>VLOOKUP('full data'!$A565, Sheet11!$A$2:$AF$799, MATCH('full data'!Q$1, Sheet11!$A$1:$AF$1, 0), FALSE)</f>
        <v>1.875</v>
      </c>
      <c r="R565">
        <f>VLOOKUP('full data'!$A565, Sheet11!$A$2:$AF$799, MATCH('full data'!R$1, Sheet11!$A$1:$AF$1, 0), FALSE)</f>
        <v>7</v>
      </c>
      <c r="S565">
        <f>VLOOKUP('full data'!$A565, Sheet11!$A$2:$AF$799, MATCH('full data'!S$1, Sheet11!$A$1:$AF$1, 0), FALSE)</f>
        <v>9</v>
      </c>
      <c r="T565">
        <f>VLOOKUP('full data'!$A565, Sheet11!$A$2:$AF$799, MATCH('full data'!T$1, Sheet11!$A$1:$AF$1, 0), FALSE)</f>
        <v>0</v>
      </c>
      <c r="U565">
        <f>VLOOKUP('full data'!$A565, Sheet11!$A$2:$AF$799, MATCH('full data'!U$1, Sheet11!$A$1:$AF$1, 0), FALSE)</f>
        <v>0.4375</v>
      </c>
      <c r="V565">
        <f>VLOOKUP('full data'!$A565, Sheet11!$A$2:$AF$799, MATCH('full data'!V$1, Sheet11!$A$1:$AF$1, 0), FALSE)</f>
        <v>0.4107142857142857</v>
      </c>
      <c r="W565">
        <f>VLOOKUP('full data'!$A565, Sheet11!$A$2:$AF$799, MATCH('full data'!W$1, Sheet11!$A$1:$AF$1, 0), FALSE)</f>
        <v>0.5234375</v>
      </c>
      <c r="X565" t="str">
        <f>VLOOKUP('full data'!$A565, Sheet11!$A$2:$AF$799, MATCH('full data'!X$1, Sheet11!$A$1:$AF$1, 0), FALSE)</f>
        <v>0</v>
      </c>
      <c r="Y565">
        <f>VLOOKUP('full data'!$A565, Sheet11!$A$2:$AF$799, MATCH('full data'!Y$1, Sheet11!$A$1:$AF$1, 0), FALSE)</f>
        <v>2</v>
      </c>
      <c r="Z565" t="str">
        <f>VLOOKUP('full data'!$A565, Sheet11!$A$2:$AF$799, MATCH('full data'!Z$1, Sheet11!$A$1:$AF$1, 0), FALSE)</f>
        <v>NFC South</v>
      </c>
      <c r="AA565" t="s">
        <v>892</v>
      </c>
      <c r="AB565">
        <f>VLOOKUP('full data'!$A565, Sheet11!$A$2:$AF$799, MATCH('full data'!AB$1, Sheet11!$A$1:$AF$1, 0), FALSE)</f>
        <v>0.26923076923076922</v>
      </c>
      <c r="AC565">
        <f>VLOOKUP('full data'!$A565, Sheet11!$A$2:$AF$799, MATCH('full data'!AC$1, Sheet11!$A$1:$AF$1, 0), FALSE)</f>
        <v>0.16</v>
      </c>
      <c r="AD565" t="str">
        <f>VLOOKUP('full data'!$A565, Sheet11!$A$2:$AF$799, MATCH('full data'!AD$1, Sheet11!$A$1:$AF$1, 0), FALSE)</f>
        <v>0</v>
      </c>
      <c r="AE565" t="str">
        <f>VLOOKUP('full data'!$A565, Sheet11!$A$2:$AF$799, MATCH('full data'!AE$1, Sheet11!$A$1:$AF$1, 0), FALSE)</f>
        <v>0</v>
      </c>
      <c r="AF565">
        <f>VLOOKUP('full data'!$A565, Sheet11!$A$2:$AF$799, MATCH('full data'!AF$1, Sheet11!$A$1:$AF$1, 0), FALSE)</f>
        <v>0.3125</v>
      </c>
      <c r="AG565">
        <f>VLOOKUP('full data'!$A565, Sheet11!$A$2:$AF$799, MATCH('full data'!AG$1, Sheet11!$A$1:$AF$1, 0), FALSE)</f>
        <v>0.5</v>
      </c>
      <c r="AH565" s="3">
        <f>VLOOKUP('full data'!$A565, Sheet11!$A$2:$AF$799, MATCH('full data'!AH$1, Sheet11!$A$1:$AF$1, 0), FALSE)</f>
        <v>3.5070649993778169E-3</v>
      </c>
      <c r="AI565" s="2">
        <f t="shared" si="8"/>
        <v>0.45275580840664231</v>
      </c>
      <c r="AJ565" s="2">
        <f>AH565/SUMIFS($AH$2:$AH$799, $B$2:$B$799, B565)</f>
        <v>1.5572818824858307E-3</v>
      </c>
      <c r="AK565">
        <f>IF(AJ565=_xlfn.MAXIFS($AJ$2:$AJ$799, $B$2:$B$799, B565, $AA$2:$AA$799, AA565), 1, 0)</f>
        <v>0</v>
      </c>
      <c r="AL565" s="2">
        <f>AJ565-AI565</f>
        <v>-0.45119852652415648</v>
      </c>
      <c r="AM565">
        <f>IF(AK565=AE565, 1, 0)</f>
        <v>0</v>
      </c>
    </row>
    <row r="566" spans="1:39" hidden="1" x14ac:dyDescent="0.45">
      <c r="A566" t="s">
        <v>314</v>
      </c>
      <c r="B566">
        <v>2007</v>
      </c>
      <c r="C566" t="s">
        <v>53</v>
      </c>
      <c r="D566" t="str">
        <f>VLOOKUP(C566, ids!$A$2:$B$37,2,FALSE)</f>
        <v>Cincinnati Bengals</v>
      </c>
      <c r="E566">
        <f>VLOOKUP('full data'!$A566, Sheet11!$A$2:$AF$799, MATCH('full data'!E$1, Sheet11!$A$1:$AF$1, 0), FALSE)</f>
        <v>16</v>
      </c>
      <c r="F566">
        <f>VLOOKUP('full data'!$A566, Sheet11!$A$2:$AF$799, MATCH('full data'!F$1, Sheet11!$A$1:$AF$1, 0), FALSE)</f>
        <v>3.704988357544698</v>
      </c>
      <c r="G566">
        <f>VLOOKUP('full data'!$A566, Sheet11!$A$2:$AF$799, MATCH('full data'!G$1, Sheet11!$A$1:$AF$1, 0), FALSE)</f>
        <v>-2.1253708316202311</v>
      </c>
      <c r="H566">
        <f>VLOOKUP('full data'!$A566, Sheet11!$A$2:$AF$799, MATCH('full data'!H$1, Sheet11!$A$1:$AF$1, 0), FALSE)</f>
        <v>19.981623558164799</v>
      </c>
      <c r="I566">
        <f>VLOOKUP('full data'!$A566, Sheet11!$A$2:$AF$799, MATCH('full data'!I$1, Sheet11!$A$1:$AF$1, 0), FALSE)</f>
        <v>41.875</v>
      </c>
      <c r="J566">
        <f>VLOOKUP('full data'!$A566, Sheet11!$A$2:$AF$799, MATCH('full data'!J$1, Sheet11!$A$1:$AF$1, 0), FALSE)</f>
        <v>0.91176470588235292</v>
      </c>
      <c r="K566">
        <f>VLOOKUP('full data'!$A566, Sheet11!$A$2:$AF$799, MATCH('full data'!K$1, Sheet11!$A$1:$AF$1, 0), FALSE)</f>
        <v>-7.4375</v>
      </c>
      <c r="L566">
        <f>VLOOKUP('full data'!$A566, Sheet11!$A$2:$AF$799, MATCH('full data'!L$1, Sheet11!$A$1:$AF$1, 0), FALSE)</f>
        <v>1.25</v>
      </c>
      <c r="M566">
        <f>VLOOKUP('full data'!$A566, Sheet11!$A$2:$AF$799, MATCH('full data'!M$1, Sheet11!$A$1:$AF$1, 0), FALSE)</f>
        <v>0.9375</v>
      </c>
      <c r="N566">
        <f>VLOOKUP('full data'!$A566, Sheet11!$A$2:$AF$799, MATCH('full data'!N$1, Sheet11!$A$1:$AF$1, 0), FALSE)</f>
        <v>1.1875</v>
      </c>
      <c r="O566">
        <f>VLOOKUP('full data'!$A566, Sheet11!$A$2:$AF$799, MATCH('full data'!O$1, Sheet11!$A$1:$AF$1, 0), FALSE)</f>
        <v>7.3125</v>
      </c>
      <c r="P566">
        <f>VLOOKUP('full data'!$A566, Sheet11!$A$2:$AF$799, MATCH('full data'!P$1, Sheet11!$A$1:$AF$1, 0), FALSE)</f>
        <v>1.5</v>
      </c>
      <c r="Q566">
        <f>VLOOKUP('full data'!$A566, Sheet11!$A$2:$AF$799, MATCH('full data'!Q$1, Sheet11!$A$1:$AF$1, 0), FALSE)</f>
        <v>2.125</v>
      </c>
      <c r="R566">
        <f>VLOOKUP('full data'!$A566, Sheet11!$A$2:$AF$799, MATCH('full data'!R$1, Sheet11!$A$1:$AF$1, 0), FALSE)</f>
        <v>7</v>
      </c>
      <c r="S566">
        <f>VLOOKUP('full data'!$A566, Sheet11!$A$2:$AF$799, MATCH('full data'!S$1, Sheet11!$A$1:$AF$1, 0), FALSE)</f>
        <v>9</v>
      </c>
      <c r="T566">
        <f>VLOOKUP('full data'!$A566, Sheet11!$A$2:$AF$799, MATCH('full data'!T$1, Sheet11!$A$1:$AF$1, 0), FALSE)</f>
        <v>0</v>
      </c>
      <c r="U566">
        <f>VLOOKUP('full data'!$A566, Sheet11!$A$2:$AF$799, MATCH('full data'!U$1, Sheet11!$A$1:$AF$1, 0), FALSE)</f>
        <v>0.4375</v>
      </c>
      <c r="V566">
        <f>VLOOKUP('full data'!$A566, Sheet11!$A$2:$AF$799, MATCH('full data'!V$1, Sheet11!$A$1:$AF$1, 0), FALSE)</f>
        <v>0.3392857142857143</v>
      </c>
      <c r="W566">
        <f>VLOOKUP('full data'!$A566, Sheet11!$A$2:$AF$799, MATCH('full data'!W$1, Sheet11!$A$1:$AF$1, 0), FALSE)</f>
        <v>0.4609375</v>
      </c>
      <c r="X566" t="str">
        <f>VLOOKUP('full data'!$A566, Sheet11!$A$2:$AF$799, MATCH('full data'!X$1, Sheet11!$A$1:$AF$1, 0), FALSE)</f>
        <v>0</v>
      </c>
      <c r="Y566">
        <f>VLOOKUP('full data'!$A566, Sheet11!$A$2:$AF$799, MATCH('full data'!Y$1, Sheet11!$A$1:$AF$1, 0), FALSE)</f>
        <v>3</v>
      </c>
      <c r="Z566" t="str">
        <f>VLOOKUP('full data'!$A566, Sheet11!$A$2:$AF$799, MATCH('full data'!Z$1, Sheet11!$A$1:$AF$1, 0), FALSE)</f>
        <v>AFC North</v>
      </c>
      <c r="AA566" t="s">
        <v>891</v>
      </c>
      <c r="AB566">
        <f>VLOOKUP('full data'!$A566, Sheet11!$A$2:$AF$799, MATCH('full data'!AB$1, Sheet11!$A$1:$AF$1, 0), FALSE)</f>
        <v>0.2413793103448276</v>
      </c>
      <c r="AC566">
        <f>VLOOKUP('full data'!$A566, Sheet11!$A$2:$AF$799, MATCH('full data'!AC$1, Sheet11!$A$1:$AF$1, 0), FALSE)</f>
        <v>0.17241379310344829</v>
      </c>
      <c r="AD566" t="str">
        <f>VLOOKUP('full data'!$A566, Sheet11!$A$2:$AF$799, MATCH('full data'!AD$1, Sheet11!$A$1:$AF$1, 0), FALSE)</f>
        <v>0</v>
      </c>
      <c r="AE566" t="str">
        <f>VLOOKUP('full data'!$A566, Sheet11!$A$2:$AF$799, MATCH('full data'!AE$1, Sheet11!$A$1:$AF$1, 0), FALSE)</f>
        <v>0</v>
      </c>
      <c r="AF566">
        <f>VLOOKUP('full data'!$A566, Sheet11!$A$2:$AF$799, MATCH('full data'!AF$1, Sheet11!$A$1:$AF$1, 0), FALSE)</f>
        <v>0.25</v>
      </c>
      <c r="AG566">
        <f>VLOOKUP('full data'!$A566, Sheet11!$A$2:$AF$799, MATCH('full data'!AG$1, Sheet11!$A$1:$AF$1, 0), FALSE)</f>
        <v>0.5</v>
      </c>
      <c r="AH566" s="3">
        <f>VLOOKUP('full data'!$A566, Sheet11!$A$2:$AF$799, MATCH('full data'!AH$1, Sheet11!$A$1:$AF$1, 0), FALSE)</f>
        <v>1.4857845004002689E-3</v>
      </c>
      <c r="AI566" s="2">
        <f t="shared" si="8"/>
        <v>0.88910912759873661</v>
      </c>
      <c r="AJ566" s="2">
        <f>AH566/SUMIFS($AH$2:$AH$799, $B$2:$B$799, B566)</f>
        <v>6.5974975774959555E-4</v>
      </c>
      <c r="AK566">
        <f>IF(AJ566=_xlfn.MAXIFS($AJ$2:$AJ$799, $B$2:$B$799, B566, $AA$2:$AA$799, AA566), 1, 0)</f>
        <v>0</v>
      </c>
      <c r="AL566" s="2">
        <f>AJ566-AI566</f>
        <v>-0.88844937784098699</v>
      </c>
      <c r="AM566">
        <f>IF(AK566=AE566, 1, 0)</f>
        <v>0</v>
      </c>
    </row>
    <row r="567" spans="1:39" hidden="1" x14ac:dyDescent="0.45">
      <c r="A567" t="s">
        <v>317</v>
      </c>
      <c r="B567">
        <v>2007</v>
      </c>
      <c r="C567" t="s">
        <v>60</v>
      </c>
      <c r="D567" t="str">
        <f>VLOOKUP(C567, ids!$A$2:$B$37,2,FALSE)</f>
        <v>Denver Broncos</v>
      </c>
      <c r="E567">
        <f>VLOOKUP('full data'!$A567, Sheet11!$A$2:$AF$799, MATCH('full data'!E$1, Sheet11!$A$1:$AF$1, 0), FALSE)</f>
        <v>16</v>
      </c>
      <c r="F567">
        <f>VLOOKUP('full data'!$A567, Sheet11!$A$2:$AF$799, MATCH('full data'!F$1, Sheet11!$A$1:$AF$1, 0), FALSE)</f>
        <v>2.5780946002353669</v>
      </c>
      <c r="G567">
        <f>VLOOKUP('full data'!$A567, Sheet11!$A$2:$AF$799, MATCH('full data'!G$1, Sheet11!$A$1:$AF$1, 0), FALSE)</f>
        <v>-1.4998577199265379</v>
      </c>
      <c r="H567">
        <f>VLOOKUP('full data'!$A567, Sheet11!$A$2:$AF$799, MATCH('full data'!H$1, Sheet11!$A$1:$AF$1, 0), FALSE)</f>
        <v>17.79598051238704</v>
      </c>
      <c r="I567">
        <f>VLOOKUP('full data'!$A567, Sheet11!$A$2:$AF$799, MATCH('full data'!I$1, Sheet11!$A$1:$AF$1, 0), FALSE)</f>
        <v>38.125</v>
      </c>
      <c r="J567">
        <f>VLOOKUP('full data'!$A567, Sheet11!$A$2:$AF$799, MATCH('full data'!J$1, Sheet11!$A$1:$AF$1, 0), FALSE)</f>
        <v>0.87096774193548387</v>
      </c>
      <c r="K567">
        <f>VLOOKUP('full data'!$A567, Sheet11!$A$2:$AF$799, MATCH('full data'!K$1, Sheet11!$A$1:$AF$1, 0), FALSE)</f>
        <v>-10.9375</v>
      </c>
      <c r="L567">
        <f>VLOOKUP('full data'!$A567, Sheet11!$A$2:$AF$799, MATCH('full data'!L$1, Sheet11!$A$1:$AF$1, 0), FALSE)</f>
        <v>0.9375</v>
      </c>
      <c r="M567">
        <f>VLOOKUP('full data'!$A567, Sheet11!$A$2:$AF$799, MATCH('full data'!M$1, Sheet11!$A$1:$AF$1, 0), FALSE)</f>
        <v>0.9375</v>
      </c>
      <c r="N567">
        <f>VLOOKUP('full data'!$A567, Sheet11!$A$2:$AF$799, MATCH('full data'!N$1, Sheet11!$A$1:$AF$1, 0), FALSE)</f>
        <v>0.875</v>
      </c>
      <c r="O567">
        <f>VLOOKUP('full data'!$A567, Sheet11!$A$2:$AF$799, MATCH('full data'!O$1, Sheet11!$A$1:$AF$1, 0), FALSE)</f>
        <v>12.0625</v>
      </c>
      <c r="P567">
        <f>VLOOKUP('full data'!$A567, Sheet11!$A$2:$AF$799, MATCH('full data'!P$1, Sheet11!$A$1:$AF$1, 0), FALSE)</f>
        <v>1.375</v>
      </c>
      <c r="Q567">
        <f>VLOOKUP('full data'!$A567, Sheet11!$A$2:$AF$799, MATCH('full data'!Q$1, Sheet11!$A$1:$AF$1, 0), FALSE)</f>
        <v>1.8125</v>
      </c>
      <c r="R567">
        <f>VLOOKUP('full data'!$A567, Sheet11!$A$2:$AF$799, MATCH('full data'!R$1, Sheet11!$A$1:$AF$1, 0), FALSE)</f>
        <v>7</v>
      </c>
      <c r="S567">
        <f>VLOOKUP('full data'!$A567, Sheet11!$A$2:$AF$799, MATCH('full data'!S$1, Sheet11!$A$1:$AF$1, 0), FALSE)</f>
        <v>9</v>
      </c>
      <c r="T567">
        <f>VLOOKUP('full data'!$A567, Sheet11!$A$2:$AF$799, MATCH('full data'!T$1, Sheet11!$A$1:$AF$1, 0), FALSE)</f>
        <v>0</v>
      </c>
      <c r="U567">
        <f>VLOOKUP('full data'!$A567, Sheet11!$A$2:$AF$799, MATCH('full data'!U$1, Sheet11!$A$1:$AF$1, 0), FALSE)</f>
        <v>0.4375</v>
      </c>
      <c r="V567">
        <f>VLOOKUP('full data'!$A567, Sheet11!$A$2:$AF$799, MATCH('full data'!V$1, Sheet11!$A$1:$AF$1, 0), FALSE)</f>
        <v>0.41964285714285721</v>
      </c>
      <c r="W567">
        <f>VLOOKUP('full data'!$A567, Sheet11!$A$2:$AF$799, MATCH('full data'!W$1, Sheet11!$A$1:$AF$1, 0), FALSE)</f>
        <v>0.515625</v>
      </c>
      <c r="X567" t="str">
        <f>VLOOKUP('full data'!$A567, Sheet11!$A$2:$AF$799, MATCH('full data'!X$1, Sheet11!$A$1:$AF$1, 0), FALSE)</f>
        <v>0</v>
      </c>
      <c r="Y567">
        <f>VLOOKUP('full data'!$A567, Sheet11!$A$2:$AF$799, MATCH('full data'!Y$1, Sheet11!$A$1:$AF$1, 0), FALSE)</f>
        <v>2</v>
      </c>
      <c r="Z567" t="str">
        <f>VLOOKUP('full data'!$A567, Sheet11!$A$2:$AF$799, MATCH('full data'!Z$1, Sheet11!$A$1:$AF$1, 0), FALSE)</f>
        <v>AFC West</v>
      </c>
      <c r="AA567" t="s">
        <v>891</v>
      </c>
      <c r="AB567">
        <f>VLOOKUP('full data'!$A567, Sheet11!$A$2:$AF$799, MATCH('full data'!AB$1, Sheet11!$A$1:$AF$1, 0), FALSE)</f>
        <v>0.13207547169811321</v>
      </c>
      <c r="AC567">
        <f>VLOOKUP('full data'!$A567, Sheet11!$A$2:$AF$799, MATCH('full data'!AC$1, Sheet11!$A$1:$AF$1, 0), FALSE)</f>
        <v>0.25925925925925919</v>
      </c>
      <c r="AD567" t="str">
        <f>VLOOKUP('full data'!$A567, Sheet11!$A$2:$AF$799, MATCH('full data'!AD$1, Sheet11!$A$1:$AF$1, 0), FALSE)</f>
        <v>0</v>
      </c>
      <c r="AE567" t="str">
        <f>VLOOKUP('full data'!$A567, Sheet11!$A$2:$AF$799, MATCH('full data'!AE$1, Sheet11!$A$1:$AF$1, 0), FALSE)</f>
        <v>0</v>
      </c>
      <c r="AF567">
        <f>VLOOKUP('full data'!$A567, Sheet11!$A$2:$AF$799, MATCH('full data'!AF$1, Sheet11!$A$1:$AF$1, 0), FALSE)</f>
        <v>0.4375</v>
      </c>
      <c r="AG567">
        <f>VLOOKUP('full data'!$A567, Sheet11!$A$2:$AF$799, MATCH('full data'!AG$1, Sheet11!$A$1:$AF$1, 0), FALSE)</f>
        <v>0.5</v>
      </c>
      <c r="AH567" s="3">
        <f>VLOOKUP('full data'!$A567, Sheet11!$A$2:$AF$799, MATCH('full data'!AH$1, Sheet11!$A$1:$AF$1, 0), FALSE)</f>
        <v>1.2399351732248101E-3</v>
      </c>
      <c r="AI567" s="2">
        <f t="shared" si="8"/>
        <v>0.88910912759873661</v>
      </c>
      <c r="AJ567" s="2">
        <f>AH567/SUMIFS($AH$2:$AH$799, $B$2:$B$799, B567)</f>
        <v>5.5058249021973924E-4</v>
      </c>
      <c r="AK567">
        <f>IF(AJ567=_xlfn.MAXIFS($AJ$2:$AJ$799, $B$2:$B$799, B567, $AA$2:$AA$799, AA567), 1, 0)</f>
        <v>0</v>
      </c>
      <c r="AL567" s="2">
        <f>AJ567-AI567</f>
        <v>-0.88855854510851684</v>
      </c>
      <c r="AM567">
        <f>IF(AK567=AE567, 1, 0)</f>
        <v>0</v>
      </c>
    </row>
    <row r="568" spans="1:39" hidden="1" x14ac:dyDescent="0.45">
      <c r="A568" t="s">
        <v>311</v>
      </c>
      <c r="B568">
        <v>2007</v>
      </c>
      <c r="C568" t="s">
        <v>45</v>
      </c>
      <c r="D568" t="str">
        <f>VLOOKUP(C568, ids!$A$2:$B$37,2,FALSE)</f>
        <v>Buffalo Bills</v>
      </c>
      <c r="E568">
        <f>VLOOKUP('full data'!$A568, Sheet11!$A$2:$AF$799, MATCH('full data'!E$1, Sheet11!$A$1:$AF$1, 0), FALSE)</f>
        <v>16</v>
      </c>
      <c r="F568">
        <f>VLOOKUP('full data'!$A568, Sheet11!$A$2:$AF$799, MATCH('full data'!F$1, Sheet11!$A$1:$AF$1, 0), FALSE)</f>
        <v>-4.0501168089498121</v>
      </c>
      <c r="G568">
        <f>VLOOKUP('full data'!$A568, Sheet11!$A$2:$AF$799, MATCH('full data'!G$1, Sheet11!$A$1:$AF$1, 0), FALSE)</f>
        <v>-2.4321410364786571</v>
      </c>
      <c r="H568">
        <f>VLOOKUP('full data'!$A568, Sheet11!$A$2:$AF$799, MATCH('full data'!H$1, Sheet11!$A$1:$AF$1, 0), FALSE)</f>
        <v>10.918715923020081</v>
      </c>
      <c r="I568">
        <f>VLOOKUP('full data'!$A568, Sheet11!$A$2:$AF$799, MATCH('full data'!I$1, Sheet11!$A$1:$AF$1, 0), FALSE)</f>
        <v>39.5625</v>
      </c>
      <c r="J568">
        <f>VLOOKUP('full data'!$A568, Sheet11!$A$2:$AF$799, MATCH('full data'!J$1, Sheet11!$A$1:$AF$1, 0), FALSE)</f>
        <v>0.88888888888888884</v>
      </c>
      <c r="K568">
        <f>VLOOKUP('full data'!$A568, Sheet11!$A$2:$AF$799, MATCH('full data'!K$1, Sheet11!$A$1:$AF$1, 0), FALSE)</f>
        <v>-13</v>
      </c>
      <c r="L568">
        <f>VLOOKUP('full data'!$A568, Sheet11!$A$2:$AF$799, MATCH('full data'!L$1, Sheet11!$A$1:$AF$1, 0), FALSE)</f>
        <v>0.875</v>
      </c>
      <c r="M568">
        <f>VLOOKUP('full data'!$A568, Sheet11!$A$2:$AF$799, MATCH('full data'!M$1, Sheet11!$A$1:$AF$1, 0), FALSE)</f>
        <v>0.75</v>
      </c>
      <c r="N568">
        <f>VLOOKUP('full data'!$A568, Sheet11!$A$2:$AF$799, MATCH('full data'!N$1, Sheet11!$A$1:$AF$1, 0), FALSE)</f>
        <v>1.125</v>
      </c>
      <c r="O568">
        <f>VLOOKUP('full data'!$A568, Sheet11!$A$2:$AF$799, MATCH('full data'!O$1, Sheet11!$A$1:$AF$1, 0), FALSE)</f>
        <v>7.9375</v>
      </c>
      <c r="P568">
        <f>VLOOKUP('full data'!$A568, Sheet11!$A$2:$AF$799, MATCH('full data'!P$1, Sheet11!$A$1:$AF$1, 0), FALSE)</f>
        <v>1.125</v>
      </c>
      <c r="Q568">
        <f>VLOOKUP('full data'!$A568, Sheet11!$A$2:$AF$799, MATCH('full data'!Q$1, Sheet11!$A$1:$AF$1, 0), FALSE)</f>
        <v>1.875</v>
      </c>
      <c r="R568">
        <f>VLOOKUP('full data'!$A568, Sheet11!$A$2:$AF$799, MATCH('full data'!R$1, Sheet11!$A$1:$AF$1, 0), FALSE)</f>
        <v>7</v>
      </c>
      <c r="S568">
        <f>VLOOKUP('full data'!$A568, Sheet11!$A$2:$AF$799, MATCH('full data'!S$1, Sheet11!$A$1:$AF$1, 0), FALSE)</f>
        <v>9</v>
      </c>
      <c r="T568">
        <f>VLOOKUP('full data'!$A568, Sheet11!$A$2:$AF$799, MATCH('full data'!T$1, Sheet11!$A$1:$AF$1, 0), FALSE)</f>
        <v>0</v>
      </c>
      <c r="U568">
        <f>VLOOKUP('full data'!$A568, Sheet11!$A$2:$AF$799, MATCH('full data'!U$1, Sheet11!$A$1:$AF$1, 0), FALSE)</f>
        <v>0.4375</v>
      </c>
      <c r="V568">
        <f>VLOOKUP('full data'!$A568, Sheet11!$A$2:$AF$799, MATCH('full data'!V$1, Sheet11!$A$1:$AF$1, 0), FALSE)</f>
        <v>0.2767857142857143</v>
      </c>
      <c r="W568">
        <f>VLOOKUP('full data'!$A568, Sheet11!$A$2:$AF$799, MATCH('full data'!W$1, Sheet11!$A$1:$AF$1, 0), FALSE)</f>
        <v>0.515625</v>
      </c>
      <c r="X568" t="str">
        <f>VLOOKUP('full data'!$A568, Sheet11!$A$2:$AF$799, MATCH('full data'!X$1, Sheet11!$A$1:$AF$1, 0), FALSE)</f>
        <v>0</v>
      </c>
      <c r="Y568">
        <f>VLOOKUP('full data'!$A568, Sheet11!$A$2:$AF$799, MATCH('full data'!Y$1, Sheet11!$A$1:$AF$1, 0), FALSE)</f>
        <v>2</v>
      </c>
      <c r="Z568" t="str">
        <f>VLOOKUP('full data'!$A568, Sheet11!$A$2:$AF$799, MATCH('full data'!Z$1, Sheet11!$A$1:$AF$1, 0), FALSE)</f>
        <v>AFC East</v>
      </c>
      <c r="AA568" t="s">
        <v>891</v>
      </c>
      <c r="AB568">
        <f>VLOOKUP('full data'!$A568, Sheet11!$A$2:$AF$799, MATCH('full data'!AB$1, Sheet11!$A$1:$AF$1, 0), FALSE)</f>
        <v>0.125</v>
      </c>
      <c r="AC568">
        <f>VLOOKUP('full data'!$A568, Sheet11!$A$2:$AF$799, MATCH('full data'!AC$1, Sheet11!$A$1:$AF$1, 0), FALSE)</f>
        <v>0.2142857142857143</v>
      </c>
      <c r="AD568" t="str">
        <f>VLOOKUP('full data'!$A568, Sheet11!$A$2:$AF$799, MATCH('full data'!AD$1, Sheet11!$A$1:$AF$1, 0), FALSE)</f>
        <v>0</v>
      </c>
      <c r="AE568" t="str">
        <f>VLOOKUP('full data'!$A568, Sheet11!$A$2:$AF$799, MATCH('full data'!AE$1, Sheet11!$A$1:$AF$1, 0), FALSE)</f>
        <v>0</v>
      </c>
      <c r="AF568">
        <f>VLOOKUP('full data'!$A568, Sheet11!$A$2:$AF$799, MATCH('full data'!AF$1, Sheet11!$A$1:$AF$1, 0), FALSE)</f>
        <v>0.25</v>
      </c>
      <c r="AG568">
        <f>VLOOKUP('full data'!$A568, Sheet11!$A$2:$AF$799, MATCH('full data'!AG$1, Sheet11!$A$1:$AF$1, 0), FALSE)</f>
        <v>0.5</v>
      </c>
      <c r="AH568" s="3">
        <f>VLOOKUP('full data'!$A568, Sheet11!$A$2:$AF$799, MATCH('full data'!AH$1, Sheet11!$A$1:$AF$1, 0), FALSE)</f>
        <v>1.023439794523275E-3</v>
      </c>
      <c r="AI568" s="2">
        <f t="shared" si="8"/>
        <v>0.88910912759873661</v>
      </c>
      <c r="AJ568" s="2">
        <f>AH568/SUMIFS($AH$2:$AH$799, $B$2:$B$799, B568)</f>
        <v>4.5444958964515009E-4</v>
      </c>
      <c r="AK568">
        <f>IF(AJ568=_xlfn.MAXIFS($AJ$2:$AJ$799, $B$2:$B$799, B568, $AA$2:$AA$799, AA568), 1, 0)</f>
        <v>0</v>
      </c>
      <c r="AL568" s="2">
        <f>AJ568-AI568</f>
        <v>-0.88865467800909148</v>
      </c>
      <c r="AM568">
        <f>IF(AK568=AE568, 1, 0)</f>
        <v>0</v>
      </c>
    </row>
    <row r="569" spans="1:39" hidden="1" x14ac:dyDescent="0.45">
      <c r="A569" t="s">
        <v>336</v>
      </c>
      <c r="B569">
        <v>2007</v>
      </c>
      <c r="C569" t="s">
        <v>100</v>
      </c>
      <c r="D569" t="str">
        <f>VLOOKUP(C569, ids!$A$2:$B$37,2,FALSE)</f>
        <v>San Francisco 49ers</v>
      </c>
      <c r="E569">
        <f>VLOOKUP('full data'!$A569, Sheet11!$A$2:$AF$799, MATCH('full data'!E$1, Sheet11!$A$1:$AF$1, 0), FALSE)</f>
        <v>16</v>
      </c>
      <c r="F569">
        <f>VLOOKUP('full data'!$A569, Sheet11!$A$2:$AF$799, MATCH('full data'!F$1, Sheet11!$A$1:$AF$1, 0), FALSE)</f>
        <v>-10.40926818526505</v>
      </c>
      <c r="G569">
        <f>VLOOKUP('full data'!$A569, Sheet11!$A$2:$AF$799, MATCH('full data'!G$1, Sheet11!$A$1:$AF$1, 0), FALSE)</f>
        <v>-4.0077249278630021</v>
      </c>
      <c r="H569">
        <f>VLOOKUP('full data'!$A569, Sheet11!$A$2:$AF$799, MATCH('full data'!H$1, Sheet11!$A$1:$AF$1, 0), FALSE)</f>
        <v>11.399740204668721</v>
      </c>
      <c r="I569">
        <f>VLOOKUP('full data'!$A569, Sheet11!$A$2:$AF$799, MATCH('full data'!I$1, Sheet11!$A$1:$AF$1, 0), FALSE)</f>
        <v>43.875</v>
      </c>
      <c r="J569">
        <f>VLOOKUP('full data'!$A569, Sheet11!$A$2:$AF$799, MATCH('full data'!J$1, Sheet11!$A$1:$AF$1, 0), FALSE)</f>
        <v>0.89473684210526316</v>
      </c>
      <c r="K569">
        <f>VLOOKUP('full data'!$A569, Sheet11!$A$2:$AF$799, MATCH('full data'!K$1, Sheet11!$A$1:$AF$1, 0), FALSE)</f>
        <v>-22.625</v>
      </c>
      <c r="L569">
        <f>VLOOKUP('full data'!$A569, Sheet11!$A$2:$AF$799, MATCH('full data'!L$1, Sheet11!$A$1:$AF$1, 0), FALSE)</f>
        <v>1.125</v>
      </c>
      <c r="M569">
        <f>VLOOKUP('full data'!$A569, Sheet11!$A$2:$AF$799, MATCH('full data'!M$1, Sheet11!$A$1:$AF$1, 0), FALSE)</f>
        <v>0.5625</v>
      </c>
      <c r="N569">
        <f>VLOOKUP('full data'!$A569, Sheet11!$A$2:$AF$799, MATCH('full data'!N$1, Sheet11!$A$1:$AF$1, 0), FALSE)</f>
        <v>0.75</v>
      </c>
      <c r="O569">
        <f>VLOOKUP('full data'!$A569, Sheet11!$A$2:$AF$799, MATCH('full data'!O$1, Sheet11!$A$1:$AF$1, 0), FALSE)</f>
        <v>11.4375</v>
      </c>
      <c r="P569">
        <f>VLOOKUP('full data'!$A569, Sheet11!$A$2:$AF$799, MATCH('full data'!P$1, Sheet11!$A$1:$AF$1, 0), FALSE)</f>
        <v>1.875</v>
      </c>
      <c r="Q569">
        <f>VLOOKUP('full data'!$A569, Sheet11!$A$2:$AF$799, MATCH('full data'!Q$1, Sheet11!$A$1:$AF$1, 0), FALSE)</f>
        <v>1.3125</v>
      </c>
      <c r="R569">
        <f>VLOOKUP('full data'!$A569, Sheet11!$A$2:$AF$799, MATCH('full data'!R$1, Sheet11!$A$1:$AF$1, 0), FALSE)</f>
        <v>5</v>
      </c>
      <c r="S569">
        <f>VLOOKUP('full data'!$A569, Sheet11!$A$2:$AF$799, MATCH('full data'!S$1, Sheet11!$A$1:$AF$1, 0), FALSE)</f>
        <v>11</v>
      </c>
      <c r="T569">
        <f>VLOOKUP('full data'!$A569, Sheet11!$A$2:$AF$799, MATCH('full data'!T$1, Sheet11!$A$1:$AF$1, 0), FALSE)</f>
        <v>0</v>
      </c>
      <c r="U569">
        <f>VLOOKUP('full data'!$A569, Sheet11!$A$2:$AF$799, MATCH('full data'!U$1, Sheet11!$A$1:$AF$1, 0), FALSE)</f>
        <v>0.3125</v>
      </c>
      <c r="V569">
        <f>VLOOKUP('full data'!$A569, Sheet11!$A$2:$AF$799, MATCH('full data'!V$1, Sheet11!$A$1:$AF$1, 0), FALSE)</f>
        <v>0.4375</v>
      </c>
      <c r="W569">
        <f>VLOOKUP('full data'!$A569, Sheet11!$A$2:$AF$799, MATCH('full data'!W$1, Sheet11!$A$1:$AF$1, 0), FALSE)</f>
        <v>0.46484375</v>
      </c>
      <c r="X569" t="str">
        <f>VLOOKUP('full data'!$A569, Sheet11!$A$2:$AF$799, MATCH('full data'!X$1, Sheet11!$A$1:$AF$1, 0), FALSE)</f>
        <v>0</v>
      </c>
      <c r="Y569">
        <f>VLOOKUP('full data'!$A569, Sheet11!$A$2:$AF$799, MATCH('full data'!Y$1, Sheet11!$A$1:$AF$1, 0), FALSE)</f>
        <v>3</v>
      </c>
      <c r="Z569" t="str">
        <f>VLOOKUP('full data'!$A569, Sheet11!$A$2:$AF$799, MATCH('full data'!Z$1, Sheet11!$A$1:$AF$1, 0), FALSE)</f>
        <v>NFC West</v>
      </c>
      <c r="AA569" t="s">
        <v>892</v>
      </c>
      <c r="AB569">
        <f>VLOOKUP('full data'!$A569, Sheet11!$A$2:$AF$799, MATCH('full data'!AB$1, Sheet11!$A$1:$AF$1, 0), FALSE)</f>
        <v>0.2105263157894737</v>
      </c>
      <c r="AC569">
        <f>VLOOKUP('full data'!$A569, Sheet11!$A$2:$AF$799, MATCH('full data'!AC$1, Sheet11!$A$1:$AF$1, 0), FALSE)</f>
        <v>0.29629629629629628</v>
      </c>
      <c r="AD569" t="str">
        <f>VLOOKUP('full data'!$A569, Sheet11!$A$2:$AF$799, MATCH('full data'!AD$1, Sheet11!$A$1:$AF$1, 0), FALSE)</f>
        <v>0</v>
      </c>
      <c r="AE569" t="str">
        <f>VLOOKUP('full data'!$A569, Sheet11!$A$2:$AF$799, MATCH('full data'!AE$1, Sheet11!$A$1:$AF$1, 0), FALSE)</f>
        <v>0</v>
      </c>
      <c r="AF569">
        <f>VLOOKUP('full data'!$A569, Sheet11!$A$2:$AF$799, MATCH('full data'!AF$1, Sheet11!$A$1:$AF$1, 0), FALSE)</f>
        <v>0.75</v>
      </c>
      <c r="AG569">
        <f>VLOOKUP('full data'!$A569, Sheet11!$A$2:$AF$799, MATCH('full data'!AG$1, Sheet11!$A$1:$AF$1, 0), FALSE)</f>
        <v>0.5</v>
      </c>
      <c r="AH569" s="3">
        <f>VLOOKUP('full data'!$A569, Sheet11!$A$2:$AF$799, MATCH('full data'!AH$1, Sheet11!$A$1:$AF$1, 0), FALSE)</f>
        <v>8.9099685668306717E-4</v>
      </c>
      <c r="AI569" s="2">
        <f t="shared" si="8"/>
        <v>0.45275580840664231</v>
      </c>
      <c r="AJ569" s="2">
        <f>AH569/SUMIFS($AH$2:$AH$799, $B$2:$B$799, B569)</f>
        <v>3.956394485162165E-4</v>
      </c>
      <c r="AK569">
        <f>IF(AJ569=_xlfn.MAXIFS($AJ$2:$AJ$799, $B$2:$B$799, B569, $AA$2:$AA$799, AA569), 1, 0)</f>
        <v>0</v>
      </c>
      <c r="AL569" s="2">
        <f>AJ569-AI569</f>
        <v>-0.45236016895812609</v>
      </c>
      <c r="AM569">
        <f>IF(AK569=AE569, 1, 0)</f>
        <v>0</v>
      </c>
    </row>
    <row r="570" spans="1:39" hidden="1" x14ac:dyDescent="0.45">
      <c r="A570" t="s">
        <v>310</v>
      </c>
      <c r="B570">
        <v>2007</v>
      </c>
      <c r="C570" t="s">
        <v>40</v>
      </c>
      <c r="D570" t="str">
        <f>VLOOKUP(C570, ids!$A$2:$B$37,2,FALSE)</f>
        <v>Baltimore Ravens</v>
      </c>
      <c r="E570">
        <f>VLOOKUP('full data'!$A570, Sheet11!$A$2:$AF$799, MATCH('full data'!E$1, Sheet11!$A$1:$AF$1, 0), FALSE)</f>
        <v>16</v>
      </c>
      <c r="F570">
        <f>VLOOKUP('full data'!$A570, Sheet11!$A$2:$AF$799, MATCH('full data'!F$1, Sheet11!$A$1:$AF$1, 0), FALSE)</f>
        <v>-4.0364396133886684</v>
      </c>
      <c r="G570">
        <f>VLOOKUP('full data'!$A570, Sheet11!$A$2:$AF$799, MATCH('full data'!G$1, Sheet11!$A$1:$AF$1, 0), FALSE)</f>
        <v>-3.180742999824183</v>
      </c>
      <c r="H570">
        <f>VLOOKUP('full data'!$A570, Sheet11!$A$2:$AF$799, MATCH('full data'!H$1, Sheet11!$A$1:$AF$1, 0), FALSE)</f>
        <v>14.76766502113799</v>
      </c>
      <c r="I570">
        <f>VLOOKUP('full data'!$A570, Sheet11!$A$2:$AF$799, MATCH('full data'!I$1, Sheet11!$A$1:$AF$1, 0), FALSE)</f>
        <v>53.625</v>
      </c>
      <c r="J570">
        <f>VLOOKUP('full data'!$A570, Sheet11!$A$2:$AF$799, MATCH('full data'!J$1, Sheet11!$A$1:$AF$1, 0), FALSE)</f>
        <v>0.84375</v>
      </c>
      <c r="K570">
        <f>VLOOKUP('full data'!$A570, Sheet11!$A$2:$AF$799, MATCH('full data'!K$1, Sheet11!$A$1:$AF$1, 0), FALSE)</f>
        <v>-17.0625</v>
      </c>
      <c r="L570">
        <f>VLOOKUP('full data'!$A570, Sheet11!$A$2:$AF$799, MATCH('full data'!L$1, Sheet11!$A$1:$AF$1, 0), FALSE)</f>
        <v>0.875</v>
      </c>
      <c r="M570">
        <f>VLOOKUP('full data'!$A570, Sheet11!$A$2:$AF$799, MATCH('full data'!M$1, Sheet11!$A$1:$AF$1, 0), FALSE)</f>
        <v>0.375</v>
      </c>
      <c r="N570">
        <f>VLOOKUP('full data'!$A570, Sheet11!$A$2:$AF$799, MATCH('full data'!N$1, Sheet11!$A$1:$AF$1, 0), FALSE)</f>
        <v>1.0625</v>
      </c>
      <c r="O570">
        <f>VLOOKUP('full data'!$A570, Sheet11!$A$2:$AF$799, MATCH('full data'!O$1, Sheet11!$A$1:$AF$1, 0), FALSE)</f>
        <v>11.6875</v>
      </c>
      <c r="P570">
        <f>VLOOKUP('full data'!$A570, Sheet11!$A$2:$AF$799, MATCH('full data'!P$1, Sheet11!$A$1:$AF$1, 0), FALSE)</f>
        <v>1.9375</v>
      </c>
      <c r="Q570">
        <f>VLOOKUP('full data'!$A570, Sheet11!$A$2:$AF$799, MATCH('full data'!Q$1, Sheet11!$A$1:$AF$1, 0), FALSE)</f>
        <v>1.4375</v>
      </c>
      <c r="R570">
        <f>VLOOKUP('full data'!$A570, Sheet11!$A$2:$AF$799, MATCH('full data'!R$1, Sheet11!$A$1:$AF$1, 0), FALSE)</f>
        <v>5</v>
      </c>
      <c r="S570">
        <f>VLOOKUP('full data'!$A570, Sheet11!$A$2:$AF$799, MATCH('full data'!S$1, Sheet11!$A$1:$AF$1, 0), FALSE)</f>
        <v>11</v>
      </c>
      <c r="T570">
        <f>VLOOKUP('full data'!$A570, Sheet11!$A$2:$AF$799, MATCH('full data'!T$1, Sheet11!$A$1:$AF$1, 0), FALSE)</f>
        <v>0</v>
      </c>
      <c r="U570">
        <f>VLOOKUP('full data'!$A570, Sheet11!$A$2:$AF$799, MATCH('full data'!U$1, Sheet11!$A$1:$AF$1, 0), FALSE)</f>
        <v>0.3125</v>
      </c>
      <c r="V570">
        <f>VLOOKUP('full data'!$A570, Sheet11!$A$2:$AF$799, MATCH('full data'!V$1, Sheet11!$A$1:$AF$1, 0), FALSE)</f>
        <v>0.375</v>
      </c>
      <c r="W570">
        <f>VLOOKUP('full data'!$A570, Sheet11!$A$2:$AF$799, MATCH('full data'!W$1, Sheet11!$A$1:$AF$1, 0), FALSE)</f>
        <v>0.515625</v>
      </c>
      <c r="X570" t="str">
        <f>VLOOKUP('full data'!$A570, Sheet11!$A$2:$AF$799, MATCH('full data'!X$1, Sheet11!$A$1:$AF$1, 0), FALSE)</f>
        <v>0</v>
      </c>
      <c r="Y570">
        <f>VLOOKUP('full data'!$A570, Sheet11!$A$2:$AF$799, MATCH('full data'!Y$1, Sheet11!$A$1:$AF$1, 0), FALSE)</f>
        <v>4</v>
      </c>
      <c r="Z570" t="str">
        <f>VLOOKUP('full data'!$A570, Sheet11!$A$2:$AF$799, MATCH('full data'!Z$1, Sheet11!$A$1:$AF$1, 0), FALSE)</f>
        <v>AFC North</v>
      </c>
      <c r="AA570" t="s">
        <v>891</v>
      </c>
      <c r="AB570">
        <f>VLOOKUP('full data'!$A570, Sheet11!$A$2:$AF$799, MATCH('full data'!AB$1, Sheet11!$A$1:$AF$1, 0), FALSE)</f>
        <v>0.25</v>
      </c>
      <c r="AC570">
        <f>VLOOKUP('full data'!$A570, Sheet11!$A$2:$AF$799, MATCH('full data'!AC$1, Sheet11!$A$1:$AF$1, 0), FALSE)</f>
        <v>0.1730769230769231</v>
      </c>
      <c r="AD570" t="str">
        <f>VLOOKUP('full data'!$A570, Sheet11!$A$2:$AF$799, MATCH('full data'!AD$1, Sheet11!$A$1:$AF$1, 0), FALSE)</f>
        <v>0</v>
      </c>
      <c r="AE570" t="str">
        <f>VLOOKUP('full data'!$A570, Sheet11!$A$2:$AF$799, MATCH('full data'!AE$1, Sheet11!$A$1:$AF$1, 0), FALSE)</f>
        <v>0</v>
      </c>
      <c r="AF570">
        <f>VLOOKUP('full data'!$A570, Sheet11!$A$2:$AF$799, MATCH('full data'!AF$1, Sheet11!$A$1:$AF$1, 0), FALSE)</f>
        <v>1.0625</v>
      </c>
      <c r="AG570">
        <f>VLOOKUP('full data'!$A570, Sheet11!$A$2:$AF$799, MATCH('full data'!AG$1, Sheet11!$A$1:$AF$1, 0), FALSE)</f>
        <v>0.5</v>
      </c>
      <c r="AH570" s="3">
        <f>VLOOKUP('full data'!$A570, Sheet11!$A$2:$AF$799, MATCH('full data'!AH$1, Sheet11!$A$1:$AF$1, 0), FALSE)</f>
        <v>7.9880964687123154E-4</v>
      </c>
      <c r="AI570" s="2">
        <f t="shared" si="8"/>
        <v>0.88910912759873661</v>
      </c>
      <c r="AJ570" s="2">
        <f>AH570/SUMIFS($AH$2:$AH$799, $B$2:$B$799, B570)</f>
        <v>3.5470451527079317E-4</v>
      </c>
      <c r="AK570">
        <f>IF(AJ570=_xlfn.MAXIFS($AJ$2:$AJ$799, $B$2:$B$799, B570, $AA$2:$AA$799, AA570), 1, 0)</f>
        <v>0</v>
      </c>
      <c r="AL570" s="2">
        <f>AJ570-AI570</f>
        <v>-0.88875442308346586</v>
      </c>
      <c r="AM570">
        <f>IF(AK570=AE570, 1, 0)</f>
        <v>0</v>
      </c>
    </row>
    <row r="571" spans="1:39" hidden="1" x14ac:dyDescent="0.45">
      <c r="A571" t="s">
        <v>330</v>
      </c>
      <c r="B571">
        <v>2007</v>
      </c>
      <c r="C571" t="s">
        <v>83</v>
      </c>
      <c r="D571" t="str">
        <f>VLOOKUP(C571, ids!$A$2:$B$37,2,FALSE)</f>
        <v>New Orleans Saints</v>
      </c>
      <c r="E571">
        <f>VLOOKUP('full data'!$A571, Sheet11!$A$2:$AF$799, MATCH('full data'!E$1, Sheet11!$A$1:$AF$1, 0), FALSE)</f>
        <v>16</v>
      </c>
      <c r="F571">
        <f>VLOOKUP('full data'!$A571, Sheet11!$A$2:$AF$799, MATCH('full data'!F$1, Sheet11!$A$1:$AF$1, 0), FALSE)</f>
        <v>3.255235211436879</v>
      </c>
      <c r="G571">
        <f>VLOOKUP('full data'!$A571, Sheet11!$A$2:$AF$799, MATCH('full data'!G$1, Sheet11!$A$1:$AF$1, 0), FALSE)</f>
        <v>-2.177567773052056</v>
      </c>
      <c r="H571">
        <f>VLOOKUP('full data'!$A571, Sheet11!$A$2:$AF$799, MATCH('full data'!H$1, Sheet11!$A$1:$AF$1, 0), FALSE)</f>
        <v>19.87319693810684</v>
      </c>
      <c r="I571">
        <f>VLOOKUP('full data'!$A571, Sheet11!$A$2:$AF$799, MATCH('full data'!I$1, Sheet11!$A$1:$AF$1, 0), FALSE)</f>
        <v>36.3125</v>
      </c>
      <c r="J571">
        <f>VLOOKUP('full data'!$A571, Sheet11!$A$2:$AF$799, MATCH('full data'!J$1, Sheet11!$A$1:$AF$1, 0), FALSE)</f>
        <v>0.68181818181818177</v>
      </c>
      <c r="K571">
        <f>VLOOKUP('full data'!$A571, Sheet11!$A$2:$AF$799, MATCH('full data'!K$1, Sheet11!$A$1:$AF$1, 0), FALSE)</f>
        <v>-6.25</v>
      </c>
      <c r="L571">
        <f>VLOOKUP('full data'!$A571, Sheet11!$A$2:$AF$799, MATCH('full data'!L$1, Sheet11!$A$1:$AF$1, 0), FALSE)</f>
        <v>1.125</v>
      </c>
      <c r="M571">
        <f>VLOOKUP('full data'!$A571, Sheet11!$A$2:$AF$799, MATCH('full data'!M$1, Sheet11!$A$1:$AF$1, 0), FALSE)</f>
        <v>0.625</v>
      </c>
      <c r="N571">
        <f>VLOOKUP('full data'!$A571, Sheet11!$A$2:$AF$799, MATCH('full data'!N$1, Sheet11!$A$1:$AF$1, 0), FALSE)</f>
        <v>0.8125</v>
      </c>
      <c r="O571">
        <f>VLOOKUP('full data'!$A571, Sheet11!$A$2:$AF$799, MATCH('full data'!O$1, Sheet11!$A$1:$AF$1, 0), FALSE)</f>
        <v>12.375</v>
      </c>
      <c r="P571">
        <f>VLOOKUP('full data'!$A571, Sheet11!$A$2:$AF$799, MATCH('full data'!P$1, Sheet11!$A$1:$AF$1, 0), FALSE)</f>
        <v>1.6875</v>
      </c>
      <c r="Q571">
        <f>VLOOKUP('full data'!$A571, Sheet11!$A$2:$AF$799, MATCH('full data'!Q$1, Sheet11!$A$1:$AF$1, 0), FALSE)</f>
        <v>1.4375</v>
      </c>
      <c r="R571">
        <f>VLOOKUP('full data'!$A571, Sheet11!$A$2:$AF$799, MATCH('full data'!R$1, Sheet11!$A$1:$AF$1, 0), FALSE)</f>
        <v>7</v>
      </c>
      <c r="S571">
        <f>VLOOKUP('full data'!$A571, Sheet11!$A$2:$AF$799, MATCH('full data'!S$1, Sheet11!$A$1:$AF$1, 0), FALSE)</f>
        <v>9</v>
      </c>
      <c r="T571">
        <f>VLOOKUP('full data'!$A571, Sheet11!$A$2:$AF$799, MATCH('full data'!T$1, Sheet11!$A$1:$AF$1, 0), FALSE)</f>
        <v>0</v>
      </c>
      <c r="U571">
        <f>VLOOKUP('full data'!$A571, Sheet11!$A$2:$AF$799, MATCH('full data'!U$1, Sheet11!$A$1:$AF$1, 0), FALSE)</f>
        <v>0.4375</v>
      </c>
      <c r="V571">
        <f>VLOOKUP('full data'!$A571, Sheet11!$A$2:$AF$799, MATCH('full data'!V$1, Sheet11!$A$1:$AF$1, 0), FALSE)</f>
        <v>0.4375</v>
      </c>
      <c r="W571">
        <f>VLOOKUP('full data'!$A571, Sheet11!$A$2:$AF$799, MATCH('full data'!W$1, Sheet11!$A$1:$AF$1, 0), FALSE)</f>
        <v>0.48046875</v>
      </c>
      <c r="X571" t="str">
        <f>VLOOKUP('full data'!$A571, Sheet11!$A$2:$AF$799, MATCH('full data'!X$1, Sheet11!$A$1:$AF$1, 0), FALSE)</f>
        <v>0</v>
      </c>
      <c r="Y571">
        <f>VLOOKUP('full data'!$A571, Sheet11!$A$2:$AF$799, MATCH('full data'!Y$1, Sheet11!$A$1:$AF$1, 0), FALSE)</f>
        <v>3</v>
      </c>
      <c r="Z571" t="str">
        <f>VLOOKUP('full data'!$A571, Sheet11!$A$2:$AF$799, MATCH('full data'!Z$1, Sheet11!$A$1:$AF$1, 0), FALSE)</f>
        <v>NFC South</v>
      </c>
      <c r="AA571" t="s">
        <v>892</v>
      </c>
      <c r="AB571">
        <f>VLOOKUP('full data'!$A571, Sheet11!$A$2:$AF$799, MATCH('full data'!AB$1, Sheet11!$A$1:$AF$1, 0), FALSE)</f>
        <v>9.7560975609756101E-2</v>
      </c>
      <c r="AC571">
        <f>VLOOKUP('full data'!$A571, Sheet11!$A$2:$AF$799, MATCH('full data'!AC$1, Sheet11!$A$1:$AF$1, 0), FALSE)</f>
        <v>0.2608695652173913</v>
      </c>
      <c r="AD571" t="str">
        <f>VLOOKUP('full data'!$A571, Sheet11!$A$2:$AF$799, MATCH('full data'!AD$1, Sheet11!$A$1:$AF$1, 0), FALSE)</f>
        <v>0</v>
      </c>
      <c r="AE571" t="str">
        <f>VLOOKUP('full data'!$A571, Sheet11!$A$2:$AF$799, MATCH('full data'!AE$1, Sheet11!$A$1:$AF$1, 0), FALSE)</f>
        <v>0</v>
      </c>
      <c r="AF571">
        <f>VLOOKUP('full data'!$A571, Sheet11!$A$2:$AF$799, MATCH('full data'!AF$1, Sheet11!$A$1:$AF$1, 0), FALSE)</f>
        <v>0.5625</v>
      </c>
      <c r="AG571">
        <f>VLOOKUP('full data'!$A571, Sheet11!$A$2:$AF$799, MATCH('full data'!AG$1, Sheet11!$A$1:$AF$1, 0), FALSE)</f>
        <v>0.5</v>
      </c>
      <c r="AH571" s="3">
        <f>VLOOKUP('full data'!$A571, Sheet11!$A$2:$AF$799, MATCH('full data'!AH$1, Sheet11!$A$1:$AF$1, 0), FALSE)</f>
        <v>7.0517712047972849E-4</v>
      </c>
      <c r="AI571" s="2">
        <f t="shared" si="8"/>
        <v>0.45275580840664231</v>
      </c>
      <c r="AJ571" s="2">
        <f>AH571/SUMIFS($AH$2:$AH$799, $B$2:$B$799, B571)</f>
        <v>3.1312780169783904E-4</v>
      </c>
      <c r="AK571">
        <f>IF(AJ571=_xlfn.MAXIFS($AJ$2:$AJ$799, $B$2:$B$799, B571, $AA$2:$AA$799, AA571), 1, 0)</f>
        <v>0</v>
      </c>
      <c r="AL571" s="2">
        <f>AJ571-AI571</f>
        <v>-0.45244268060494447</v>
      </c>
      <c r="AM571">
        <f>IF(AK571=AE571, 1, 0)</f>
        <v>0</v>
      </c>
    </row>
    <row r="572" spans="1:39" hidden="1" x14ac:dyDescent="0.45">
      <c r="A572" t="s">
        <v>323</v>
      </c>
      <c r="B572">
        <v>2007</v>
      </c>
      <c r="C572" t="s">
        <v>74</v>
      </c>
      <c r="D572" t="str">
        <f>VLOOKUP(C572, ids!$A$2:$B$37,2,FALSE)</f>
        <v>Kansas City Chiefs</v>
      </c>
      <c r="E572">
        <f>VLOOKUP('full data'!$A572, Sheet11!$A$2:$AF$799, MATCH('full data'!E$1, Sheet11!$A$1:$AF$1, 0), FALSE)</f>
        <v>16</v>
      </c>
      <c r="F572">
        <f>VLOOKUP('full data'!$A572, Sheet11!$A$2:$AF$799, MATCH('full data'!F$1, Sheet11!$A$1:$AF$1, 0), FALSE)</f>
        <v>-4.1846555574103634</v>
      </c>
      <c r="G572">
        <f>VLOOKUP('full data'!$A572, Sheet11!$A$2:$AF$799, MATCH('full data'!G$1, Sheet11!$A$1:$AF$1, 0), FALSE)</f>
        <v>-4.0917974003298063</v>
      </c>
      <c r="H572">
        <f>VLOOKUP('full data'!$A572, Sheet11!$A$2:$AF$799, MATCH('full data'!H$1, Sheet11!$A$1:$AF$1, 0), FALSE)</f>
        <v>15.710343960233979</v>
      </c>
      <c r="I572">
        <f>VLOOKUP('full data'!$A572, Sheet11!$A$2:$AF$799, MATCH('full data'!I$1, Sheet11!$A$1:$AF$1, 0), FALSE)</f>
        <v>43.5625</v>
      </c>
      <c r="J572">
        <f>VLOOKUP('full data'!$A572, Sheet11!$A$2:$AF$799, MATCH('full data'!J$1, Sheet11!$A$1:$AF$1, 0), FALSE)</f>
        <v>0.70370370370370372</v>
      </c>
      <c r="K572">
        <f>VLOOKUP('full data'!$A572, Sheet11!$A$2:$AF$799, MATCH('full data'!K$1, Sheet11!$A$1:$AF$1, 0), FALSE)</f>
        <v>-21.5</v>
      </c>
      <c r="L572">
        <f>VLOOKUP('full data'!$A572, Sheet11!$A$2:$AF$799, MATCH('full data'!L$1, Sheet11!$A$1:$AF$1, 0), FALSE)</f>
        <v>1.25</v>
      </c>
      <c r="M572">
        <f>VLOOKUP('full data'!$A572, Sheet11!$A$2:$AF$799, MATCH('full data'!M$1, Sheet11!$A$1:$AF$1, 0), FALSE)</f>
        <v>0.5</v>
      </c>
      <c r="N572">
        <f>VLOOKUP('full data'!$A572, Sheet11!$A$2:$AF$799, MATCH('full data'!N$1, Sheet11!$A$1:$AF$1, 0), FALSE)</f>
        <v>0.875</v>
      </c>
      <c r="O572">
        <f>VLOOKUP('full data'!$A572, Sheet11!$A$2:$AF$799, MATCH('full data'!O$1, Sheet11!$A$1:$AF$1, 0), FALSE)</f>
        <v>15.75</v>
      </c>
      <c r="P572">
        <f>VLOOKUP('full data'!$A572, Sheet11!$A$2:$AF$799, MATCH('full data'!P$1, Sheet11!$A$1:$AF$1, 0), FALSE)</f>
        <v>1.6875</v>
      </c>
      <c r="Q572">
        <f>VLOOKUP('full data'!$A572, Sheet11!$A$2:$AF$799, MATCH('full data'!Q$1, Sheet11!$A$1:$AF$1, 0), FALSE)</f>
        <v>1.375</v>
      </c>
      <c r="R572">
        <f>VLOOKUP('full data'!$A572, Sheet11!$A$2:$AF$799, MATCH('full data'!R$1, Sheet11!$A$1:$AF$1, 0), FALSE)</f>
        <v>4</v>
      </c>
      <c r="S572">
        <f>VLOOKUP('full data'!$A572, Sheet11!$A$2:$AF$799, MATCH('full data'!S$1, Sheet11!$A$1:$AF$1, 0), FALSE)</f>
        <v>12</v>
      </c>
      <c r="T572">
        <f>VLOOKUP('full data'!$A572, Sheet11!$A$2:$AF$799, MATCH('full data'!T$1, Sheet11!$A$1:$AF$1, 0), FALSE)</f>
        <v>0</v>
      </c>
      <c r="U572">
        <f>VLOOKUP('full data'!$A572, Sheet11!$A$2:$AF$799, MATCH('full data'!U$1, Sheet11!$A$1:$AF$1, 0), FALSE)</f>
        <v>0.25</v>
      </c>
      <c r="V572">
        <f>VLOOKUP('full data'!$A572, Sheet11!$A$2:$AF$799, MATCH('full data'!V$1, Sheet11!$A$1:$AF$1, 0), FALSE)</f>
        <v>0.46875</v>
      </c>
      <c r="W572">
        <f>VLOOKUP('full data'!$A572, Sheet11!$A$2:$AF$799, MATCH('full data'!W$1, Sheet11!$A$1:$AF$1, 0), FALSE)</f>
        <v>0.515625</v>
      </c>
      <c r="X572" t="str">
        <f>VLOOKUP('full data'!$A572, Sheet11!$A$2:$AF$799, MATCH('full data'!X$1, Sheet11!$A$1:$AF$1, 0), FALSE)</f>
        <v>0</v>
      </c>
      <c r="Y572">
        <f>VLOOKUP('full data'!$A572, Sheet11!$A$2:$AF$799, MATCH('full data'!Y$1, Sheet11!$A$1:$AF$1, 0), FALSE)</f>
        <v>3</v>
      </c>
      <c r="Z572" t="str">
        <f>VLOOKUP('full data'!$A572, Sheet11!$A$2:$AF$799, MATCH('full data'!Z$1, Sheet11!$A$1:$AF$1, 0), FALSE)</f>
        <v>AFC West</v>
      </c>
      <c r="AA572" t="s">
        <v>891</v>
      </c>
      <c r="AB572">
        <f>VLOOKUP('full data'!$A572, Sheet11!$A$2:$AF$799, MATCH('full data'!AB$1, Sheet11!$A$1:$AF$1, 0), FALSE)</f>
        <v>0.12</v>
      </c>
      <c r="AC572">
        <f>VLOOKUP('full data'!$A572, Sheet11!$A$2:$AF$799, MATCH('full data'!AC$1, Sheet11!$A$1:$AF$1, 0), FALSE)</f>
        <v>9.375E-2</v>
      </c>
      <c r="AD572" t="str">
        <f>VLOOKUP('full data'!$A572, Sheet11!$A$2:$AF$799, MATCH('full data'!AD$1, Sheet11!$A$1:$AF$1, 0), FALSE)</f>
        <v>0</v>
      </c>
      <c r="AE572" t="str">
        <f>VLOOKUP('full data'!$A572, Sheet11!$A$2:$AF$799, MATCH('full data'!AE$1, Sheet11!$A$1:$AF$1, 0), FALSE)</f>
        <v>0</v>
      </c>
      <c r="AF572">
        <f>VLOOKUP('full data'!$A572, Sheet11!$A$2:$AF$799, MATCH('full data'!AF$1, Sheet11!$A$1:$AF$1, 0), FALSE)</f>
        <v>0.4375</v>
      </c>
      <c r="AG572">
        <f>VLOOKUP('full data'!$A572, Sheet11!$A$2:$AF$799, MATCH('full data'!AG$1, Sheet11!$A$1:$AF$1, 0), FALSE)</f>
        <v>0.5</v>
      </c>
      <c r="AH572" s="3">
        <f>VLOOKUP('full data'!$A572, Sheet11!$A$2:$AF$799, MATCH('full data'!AH$1, Sheet11!$A$1:$AF$1, 0), FALSE)</f>
        <v>2.5151697172423268E-4</v>
      </c>
      <c r="AI572" s="2">
        <f t="shared" si="8"/>
        <v>0.88910912759873661</v>
      </c>
      <c r="AJ572" s="2">
        <f>AH572/SUMIFS($AH$2:$AH$799, $B$2:$B$799, B572)</f>
        <v>1.1168393607570329E-4</v>
      </c>
      <c r="AK572">
        <f>IF(AJ572=_xlfn.MAXIFS($AJ$2:$AJ$799, $B$2:$B$799, B572, $AA$2:$AA$799, AA572), 1, 0)</f>
        <v>0</v>
      </c>
      <c r="AL572" s="2">
        <f>AJ572-AI572</f>
        <v>-0.88899744366266087</v>
      </c>
      <c r="AM572">
        <f>IF(AK572=AE572, 1, 0)</f>
        <v>0</v>
      </c>
    </row>
    <row r="573" spans="1:39" hidden="1" x14ac:dyDescent="0.45">
      <c r="A573" t="s">
        <v>332</v>
      </c>
      <c r="B573">
        <v>2007</v>
      </c>
      <c r="C573" t="s">
        <v>88</v>
      </c>
      <c r="D573" t="str">
        <f>VLOOKUP(C573, ids!$A$2:$B$37,2,FALSE)</f>
        <v>New York Jets</v>
      </c>
      <c r="E573">
        <f>VLOOKUP('full data'!$A573, Sheet11!$A$2:$AF$799, MATCH('full data'!E$1, Sheet11!$A$1:$AF$1, 0), FALSE)</f>
        <v>16</v>
      </c>
      <c r="F573">
        <f>VLOOKUP('full data'!$A573, Sheet11!$A$2:$AF$799, MATCH('full data'!F$1, Sheet11!$A$1:$AF$1, 0), FALSE)</f>
        <v>-3.3135835226337931</v>
      </c>
      <c r="G573">
        <f>VLOOKUP('full data'!$A573, Sheet11!$A$2:$AF$799, MATCH('full data'!G$1, Sheet11!$A$1:$AF$1, 0), FALSE)</f>
        <v>-2.1676071531580261</v>
      </c>
      <c r="H573">
        <f>VLOOKUP('full data'!$A573, Sheet11!$A$2:$AF$799, MATCH('full data'!H$1, Sheet11!$A$1:$AF$1, 0), FALSE)</f>
        <v>15.358693373691271</v>
      </c>
      <c r="I573">
        <f>VLOOKUP('full data'!$A573, Sheet11!$A$2:$AF$799, MATCH('full data'!I$1, Sheet11!$A$1:$AF$1, 0), FALSE)</f>
        <v>30.3125</v>
      </c>
      <c r="J573">
        <f>VLOOKUP('full data'!$A573, Sheet11!$A$2:$AF$799, MATCH('full data'!J$1, Sheet11!$A$1:$AF$1, 0), FALSE)</f>
        <v>0.80555555555555558</v>
      </c>
      <c r="K573">
        <f>VLOOKUP('full data'!$A573, Sheet11!$A$2:$AF$799, MATCH('full data'!K$1, Sheet11!$A$1:$AF$1, 0), FALSE)</f>
        <v>-19.75</v>
      </c>
      <c r="L573">
        <f>VLOOKUP('full data'!$A573, Sheet11!$A$2:$AF$799, MATCH('full data'!L$1, Sheet11!$A$1:$AF$1, 0), FALSE)</f>
        <v>1.1875</v>
      </c>
      <c r="M573">
        <f>VLOOKUP('full data'!$A573, Sheet11!$A$2:$AF$799, MATCH('full data'!M$1, Sheet11!$A$1:$AF$1, 0), FALSE)</f>
        <v>0.375</v>
      </c>
      <c r="N573">
        <f>VLOOKUP('full data'!$A573, Sheet11!$A$2:$AF$799, MATCH('full data'!N$1, Sheet11!$A$1:$AF$1, 0), FALSE)</f>
        <v>0.9375</v>
      </c>
      <c r="O573">
        <f>VLOOKUP('full data'!$A573, Sheet11!$A$2:$AF$799, MATCH('full data'!O$1, Sheet11!$A$1:$AF$1, 0), FALSE)</f>
        <v>13</v>
      </c>
      <c r="P573">
        <f>VLOOKUP('full data'!$A573, Sheet11!$A$2:$AF$799, MATCH('full data'!P$1, Sheet11!$A$1:$AF$1, 0), FALSE)</f>
        <v>1.375</v>
      </c>
      <c r="Q573">
        <f>VLOOKUP('full data'!$A573, Sheet11!$A$2:$AF$799, MATCH('full data'!Q$1, Sheet11!$A$1:$AF$1, 0), FALSE)</f>
        <v>1.3125</v>
      </c>
      <c r="R573">
        <f>VLOOKUP('full data'!$A573, Sheet11!$A$2:$AF$799, MATCH('full data'!R$1, Sheet11!$A$1:$AF$1, 0), FALSE)</f>
        <v>4</v>
      </c>
      <c r="S573">
        <f>VLOOKUP('full data'!$A573, Sheet11!$A$2:$AF$799, MATCH('full data'!S$1, Sheet11!$A$1:$AF$1, 0), FALSE)</f>
        <v>12</v>
      </c>
      <c r="T573">
        <f>VLOOKUP('full data'!$A573, Sheet11!$A$2:$AF$799, MATCH('full data'!T$1, Sheet11!$A$1:$AF$1, 0), FALSE)</f>
        <v>0</v>
      </c>
      <c r="U573">
        <f>VLOOKUP('full data'!$A573, Sheet11!$A$2:$AF$799, MATCH('full data'!U$1, Sheet11!$A$1:$AF$1, 0), FALSE)</f>
        <v>0.25</v>
      </c>
      <c r="V573">
        <f>VLOOKUP('full data'!$A573, Sheet11!$A$2:$AF$799, MATCH('full data'!V$1, Sheet11!$A$1:$AF$1, 0), FALSE)</f>
        <v>0.25</v>
      </c>
      <c r="W573">
        <f>VLOOKUP('full data'!$A573, Sheet11!$A$2:$AF$799, MATCH('full data'!W$1, Sheet11!$A$1:$AF$1, 0), FALSE)</f>
        <v>0.5234375</v>
      </c>
      <c r="X573" t="str">
        <f>VLOOKUP('full data'!$A573, Sheet11!$A$2:$AF$799, MATCH('full data'!X$1, Sheet11!$A$1:$AF$1, 0), FALSE)</f>
        <v>0</v>
      </c>
      <c r="Y573">
        <f>VLOOKUP('full data'!$A573, Sheet11!$A$2:$AF$799, MATCH('full data'!Y$1, Sheet11!$A$1:$AF$1, 0), FALSE)</f>
        <v>3</v>
      </c>
      <c r="Z573" t="str">
        <f>VLOOKUP('full data'!$A573, Sheet11!$A$2:$AF$799, MATCH('full data'!Z$1, Sheet11!$A$1:$AF$1, 0), FALSE)</f>
        <v>AFC East</v>
      </c>
      <c r="AA573" t="s">
        <v>891</v>
      </c>
      <c r="AB573">
        <f>VLOOKUP('full data'!$A573, Sheet11!$A$2:$AF$799, MATCH('full data'!AB$1, Sheet11!$A$1:$AF$1, 0), FALSE)</f>
        <v>0.16363636363636361</v>
      </c>
      <c r="AC573">
        <f>VLOOKUP('full data'!$A573, Sheet11!$A$2:$AF$799, MATCH('full data'!AC$1, Sheet11!$A$1:$AF$1, 0), FALSE)</f>
        <v>0.2</v>
      </c>
      <c r="AD573" t="str">
        <f>VLOOKUP('full data'!$A573, Sheet11!$A$2:$AF$799, MATCH('full data'!AD$1, Sheet11!$A$1:$AF$1, 0), FALSE)</f>
        <v>0</v>
      </c>
      <c r="AE573" t="str">
        <f>VLOOKUP('full data'!$A573, Sheet11!$A$2:$AF$799, MATCH('full data'!AE$1, Sheet11!$A$1:$AF$1, 0), FALSE)</f>
        <v>0</v>
      </c>
      <c r="AF573">
        <f>VLOOKUP('full data'!$A573, Sheet11!$A$2:$AF$799, MATCH('full data'!AF$1, Sheet11!$A$1:$AF$1, 0), FALSE)</f>
        <v>0.1875</v>
      </c>
      <c r="AG573">
        <f>VLOOKUP('full data'!$A573, Sheet11!$A$2:$AF$799, MATCH('full data'!AG$1, Sheet11!$A$1:$AF$1, 0), FALSE)</f>
        <v>0.5</v>
      </c>
      <c r="AH573" s="3">
        <f>VLOOKUP('full data'!$A573, Sheet11!$A$2:$AF$799, MATCH('full data'!AH$1, Sheet11!$A$1:$AF$1, 0), FALSE)</f>
        <v>2.4800569078881318E-4</v>
      </c>
      <c r="AI573" s="2">
        <f t="shared" si="8"/>
        <v>0.88910912759873661</v>
      </c>
      <c r="AJ573" s="2">
        <f>AH573/SUMIFS($AH$2:$AH$799, $B$2:$B$799, B573)</f>
        <v>1.1012478214327924E-4</v>
      </c>
      <c r="AK573">
        <f>IF(AJ573=_xlfn.MAXIFS($AJ$2:$AJ$799, $B$2:$B$799, B573, $AA$2:$AA$799, AA573), 1, 0)</f>
        <v>0</v>
      </c>
      <c r="AL573" s="2">
        <f>AJ573-AI573</f>
        <v>-0.88899900281659339</v>
      </c>
      <c r="AM573">
        <f>IF(AK573=AE573, 1, 0)</f>
        <v>0</v>
      </c>
    </row>
    <row r="574" spans="1:39" hidden="1" x14ac:dyDescent="0.45">
      <c r="A574" t="s">
        <v>309</v>
      </c>
      <c r="B574">
        <v>2007</v>
      </c>
      <c r="C574" t="s">
        <v>37</v>
      </c>
      <c r="D574" t="str">
        <f>VLOOKUP(C574, ids!$A$2:$B$37,2,FALSE)</f>
        <v>Atlanta Falcons</v>
      </c>
      <c r="E574">
        <f>VLOOKUP('full data'!$A574, Sheet11!$A$2:$AF$799, MATCH('full data'!E$1, Sheet11!$A$1:$AF$1, 0), FALSE)</f>
        <v>16</v>
      </c>
      <c r="F574">
        <f>VLOOKUP('full data'!$A574, Sheet11!$A$2:$AF$799, MATCH('full data'!F$1, Sheet11!$A$1:$AF$1, 0), FALSE)</f>
        <v>-5.2046385774088542</v>
      </c>
      <c r="G574">
        <f>VLOOKUP('full data'!$A574, Sheet11!$A$2:$AF$799, MATCH('full data'!G$1, Sheet11!$A$1:$AF$1, 0), FALSE)</f>
        <v>-3.919717760393755</v>
      </c>
      <c r="H574">
        <f>VLOOKUP('full data'!$A574, Sheet11!$A$2:$AF$799, MATCH('full data'!H$1, Sheet11!$A$1:$AF$1, 0), FALSE)</f>
        <v>14.943445117663231</v>
      </c>
      <c r="I574">
        <f>VLOOKUP('full data'!$A574, Sheet11!$A$2:$AF$799, MATCH('full data'!I$1, Sheet11!$A$1:$AF$1, 0), FALSE)</f>
        <v>55.6875</v>
      </c>
      <c r="J574">
        <f>VLOOKUP('full data'!$A574, Sheet11!$A$2:$AF$799, MATCH('full data'!J$1, Sheet11!$A$1:$AF$1, 0), FALSE)</f>
        <v>0.76470588235294112</v>
      </c>
      <c r="K574">
        <f>VLOOKUP('full data'!$A574, Sheet11!$A$2:$AF$799, MATCH('full data'!K$1, Sheet11!$A$1:$AF$1, 0), FALSE)</f>
        <v>-16.875</v>
      </c>
      <c r="L574">
        <f>VLOOKUP('full data'!$A574, Sheet11!$A$2:$AF$799, MATCH('full data'!L$1, Sheet11!$A$1:$AF$1, 0), FALSE)</f>
        <v>1</v>
      </c>
      <c r="M574">
        <f>VLOOKUP('full data'!$A574, Sheet11!$A$2:$AF$799, MATCH('full data'!M$1, Sheet11!$A$1:$AF$1, 0), FALSE)</f>
        <v>0.6875</v>
      </c>
      <c r="N574">
        <f>VLOOKUP('full data'!$A574, Sheet11!$A$2:$AF$799, MATCH('full data'!N$1, Sheet11!$A$1:$AF$1, 0), FALSE)</f>
        <v>1</v>
      </c>
      <c r="O574">
        <f>VLOOKUP('full data'!$A574, Sheet11!$A$2:$AF$799, MATCH('full data'!O$1, Sheet11!$A$1:$AF$1, 0), FALSE)</f>
        <v>9.125</v>
      </c>
      <c r="P574">
        <f>VLOOKUP('full data'!$A574, Sheet11!$A$2:$AF$799, MATCH('full data'!P$1, Sheet11!$A$1:$AF$1, 0), FALSE)</f>
        <v>1.3125</v>
      </c>
      <c r="Q574">
        <f>VLOOKUP('full data'!$A574, Sheet11!$A$2:$AF$799, MATCH('full data'!Q$1, Sheet11!$A$1:$AF$1, 0), FALSE)</f>
        <v>1.6875</v>
      </c>
      <c r="R574">
        <f>VLOOKUP('full data'!$A574, Sheet11!$A$2:$AF$799, MATCH('full data'!R$1, Sheet11!$A$1:$AF$1, 0), FALSE)</f>
        <v>4</v>
      </c>
      <c r="S574">
        <f>VLOOKUP('full data'!$A574, Sheet11!$A$2:$AF$799, MATCH('full data'!S$1, Sheet11!$A$1:$AF$1, 0), FALSE)</f>
        <v>12</v>
      </c>
      <c r="T574">
        <f>VLOOKUP('full data'!$A574, Sheet11!$A$2:$AF$799, MATCH('full data'!T$1, Sheet11!$A$1:$AF$1, 0), FALSE)</f>
        <v>0</v>
      </c>
      <c r="U574">
        <f>VLOOKUP('full data'!$A574, Sheet11!$A$2:$AF$799, MATCH('full data'!U$1, Sheet11!$A$1:$AF$1, 0), FALSE)</f>
        <v>0.25</v>
      </c>
      <c r="V574">
        <f>VLOOKUP('full data'!$A574, Sheet11!$A$2:$AF$799, MATCH('full data'!V$1, Sheet11!$A$1:$AF$1, 0), FALSE)</f>
        <v>0.46875</v>
      </c>
      <c r="W574">
        <f>VLOOKUP('full data'!$A574, Sheet11!$A$2:$AF$799, MATCH('full data'!W$1, Sheet11!$A$1:$AF$1, 0), FALSE)</f>
        <v>0.515625</v>
      </c>
      <c r="X574" t="str">
        <f>VLOOKUP('full data'!$A574, Sheet11!$A$2:$AF$799, MATCH('full data'!X$1, Sheet11!$A$1:$AF$1, 0), FALSE)</f>
        <v>0</v>
      </c>
      <c r="Y574">
        <f>VLOOKUP('full data'!$A574, Sheet11!$A$2:$AF$799, MATCH('full data'!Y$1, Sheet11!$A$1:$AF$1, 0), FALSE)</f>
        <v>4</v>
      </c>
      <c r="Z574" t="str">
        <f>VLOOKUP('full data'!$A574, Sheet11!$A$2:$AF$799, MATCH('full data'!Z$1, Sheet11!$A$1:$AF$1, 0), FALSE)</f>
        <v>NFC South</v>
      </c>
      <c r="AA574" t="s">
        <v>892</v>
      </c>
      <c r="AB574">
        <f>VLOOKUP('full data'!$A574, Sheet11!$A$2:$AF$799, MATCH('full data'!AB$1, Sheet11!$A$1:$AF$1, 0), FALSE)</f>
        <v>0.23076923076923081</v>
      </c>
      <c r="AC574">
        <f>VLOOKUP('full data'!$A574, Sheet11!$A$2:$AF$799, MATCH('full data'!AC$1, Sheet11!$A$1:$AF$1, 0), FALSE)</f>
        <v>0.1891891891891892</v>
      </c>
      <c r="AD574" t="str">
        <f>VLOOKUP('full data'!$A574, Sheet11!$A$2:$AF$799, MATCH('full data'!AD$1, Sheet11!$A$1:$AF$1, 0), FALSE)</f>
        <v>0</v>
      </c>
      <c r="AE574" t="str">
        <f>VLOOKUP('full data'!$A574, Sheet11!$A$2:$AF$799, MATCH('full data'!AE$1, Sheet11!$A$1:$AF$1, 0), FALSE)</f>
        <v>0</v>
      </c>
      <c r="AF574">
        <f>VLOOKUP('full data'!$A574, Sheet11!$A$2:$AF$799, MATCH('full data'!AF$1, Sheet11!$A$1:$AF$1, 0), FALSE)</f>
        <v>0.3125</v>
      </c>
      <c r="AG574">
        <f>VLOOKUP('full data'!$A574, Sheet11!$A$2:$AF$799, MATCH('full data'!AG$1, Sheet11!$A$1:$AF$1, 0), FALSE)</f>
        <v>0.5</v>
      </c>
      <c r="AH574" s="3">
        <f>VLOOKUP('full data'!$A574, Sheet11!$A$2:$AF$799, MATCH('full data'!AH$1, Sheet11!$A$1:$AF$1, 0), FALSE)</f>
        <v>2.4560271998516349E-4</v>
      </c>
      <c r="AI574" s="2">
        <f t="shared" si="8"/>
        <v>0.45275580840664231</v>
      </c>
      <c r="AJ574" s="2">
        <f>AH574/SUMIFS($AH$2:$AH$799, $B$2:$B$799, B574)</f>
        <v>1.0905776373976235E-4</v>
      </c>
      <c r="AK574">
        <f>IF(AJ574=_xlfn.MAXIFS($AJ$2:$AJ$799, $B$2:$B$799, B574, $AA$2:$AA$799, AA574), 1, 0)</f>
        <v>0</v>
      </c>
      <c r="AL574" s="2">
        <f>AJ574-AI574</f>
        <v>-0.45264675064290255</v>
      </c>
      <c r="AM574">
        <f>IF(AK574=AE574, 1, 0)</f>
        <v>0</v>
      </c>
    </row>
    <row r="575" spans="1:39" hidden="1" x14ac:dyDescent="0.45">
      <c r="A575" t="s">
        <v>326</v>
      </c>
      <c r="B575">
        <v>2007</v>
      </c>
      <c r="C575" t="s">
        <v>230</v>
      </c>
      <c r="D575" t="str">
        <f>VLOOKUP(C575, ids!$A$2:$B$37,2,FALSE)</f>
        <v>Las Vegas Raiders</v>
      </c>
      <c r="E575">
        <f>VLOOKUP('full data'!$A575, Sheet11!$A$2:$AF$799, MATCH('full data'!E$1, Sheet11!$A$1:$AF$1, 0), FALSE)</f>
        <v>16</v>
      </c>
      <c r="F575">
        <f>VLOOKUP('full data'!$A575, Sheet11!$A$2:$AF$799, MATCH('full data'!F$1, Sheet11!$A$1:$AF$1, 0), FALSE)</f>
        <v>-2.614512653995448</v>
      </c>
      <c r="G575">
        <f>VLOOKUP('full data'!$A575, Sheet11!$A$2:$AF$799, MATCH('full data'!G$1, Sheet11!$A$1:$AF$1, 0), FALSE)</f>
        <v>-2.8857548416115741</v>
      </c>
      <c r="H575">
        <f>VLOOKUP('full data'!$A575, Sheet11!$A$2:$AF$799, MATCH('full data'!H$1, Sheet11!$A$1:$AF$1, 0), FALSE)</f>
        <v>12.890357249125771</v>
      </c>
      <c r="I575">
        <f>VLOOKUP('full data'!$A575, Sheet11!$A$2:$AF$799, MATCH('full data'!I$1, Sheet11!$A$1:$AF$1, 0), FALSE)</f>
        <v>54.0625</v>
      </c>
      <c r="J575">
        <f>VLOOKUP('full data'!$A575, Sheet11!$A$2:$AF$799, MATCH('full data'!J$1, Sheet11!$A$1:$AF$1, 0), FALSE)</f>
        <v>0.71875</v>
      </c>
      <c r="K575">
        <f>VLOOKUP('full data'!$A575, Sheet11!$A$2:$AF$799, MATCH('full data'!K$1, Sheet11!$A$1:$AF$1, 0), FALSE)</f>
        <v>-17.125</v>
      </c>
      <c r="L575">
        <f>VLOOKUP('full data'!$A575, Sheet11!$A$2:$AF$799, MATCH('full data'!L$1, Sheet11!$A$1:$AF$1, 0), FALSE)</f>
        <v>1.25</v>
      </c>
      <c r="M575">
        <f>VLOOKUP('full data'!$A575, Sheet11!$A$2:$AF$799, MATCH('full data'!M$1, Sheet11!$A$1:$AF$1, 0), FALSE)</f>
        <v>0.5</v>
      </c>
      <c r="N575">
        <f>VLOOKUP('full data'!$A575, Sheet11!$A$2:$AF$799, MATCH('full data'!N$1, Sheet11!$A$1:$AF$1, 0), FALSE)</f>
        <v>1.125</v>
      </c>
      <c r="O575">
        <f>VLOOKUP('full data'!$A575, Sheet11!$A$2:$AF$799, MATCH('full data'!O$1, Sheet11!$A$1:$AF$1, 0), FALSE)</f>
        <v>11.625</v>
      </c>
      <c r="P575">
        <f>VLOOKUP('full data'!$A575, Sheet11!$A$2:$AF$799, MATCH('full data'!P$1, Sheet11!$A$1:$AF$1, 0), FALSE)</f>
        <v>1.875</v>
      </c>
      <c r="Q575">
        <f>VLOOKUP('full data'!$A575, Sheet11!$A$2:$AF$799, MATCH('full data'!Q$1, Sheet11!$A$1:$AF$1, 0), FALSE)</f>
        <v>1.625</v>
      </c>
      <c r="R575">
        <f>VLOOKUP('full data'!$A575, Sheet11!$A$2:$AF$799, MATCH('full data'!R$1, Sheet11!$A$1:$AF$1, 0), FALSE)</f>
        <v>4</v>
      </c>
      <c r="S575">
        <f>VLOOKUP('full data'!$A575, Sheet11!$A$2:$AF$799, MATCH('full data'!S$1, Sheet11!$A$1:$AF$1, 0), FALSE)</f>
        <v>12</v>
      </c>
      <c r="T575">
        <f>VLOOKUP('full data'!$A575, Sheet11!$A$2:$AF$799, MATCH('full data'!T$1, Sheet11!$A$1:$AF$1, 0), FALSE)</f>
        <v>0</v>
      </c>
      <c r="U575">
        <f>VLOOKUP('full data'!$A575, Sheet11!$A$2:$AF$799, MATCH('full data'!U$1, Sheet11!$A$1:$AF$1, 0), FALSE)</f>
        <v>0.25</v>
      </c>
      <c r="V575">
        <f>VLOOKUP('full data'!$A575, Sheet11!$A$2:$AF$799, MATCH('full data'!V$1, Sheet11!$A$1:$AF$1, 0), FALSE)</f>
        <v>0.34375</v>
      </c>
      <c r="W575">
        <f>VLOOKUP('full data'!$A575, Sheet11!$A$2:$AF$799, MATCH('full data'!W$1, Sheet11!$A$1:$AF$1, 0), FALSE)</f>
        <v>0.515625</v>
      </c>
      <c r="X575" t="str">
        <f>VLOOKUP('full data'!$A575, Sheet11!$A$2:$AF$799, MATCH('full data'!X$1, Sheet11!$A$1:$AF$1, 0), FALSE)</f>
        <v>0</v>
      </c>
      <c r="Y575">
        <f>VLOOKUP('full data'!$A575, Sheet11!$A$2:$AF$799, MATCH('full data'!Y$1, Sheet11!$A$1:$AF$1, 0), FALSE)</f>
        <v>4</v>
      </c>
      <c r="Z575" t="str">
        <f>VLOOKUP('full data'!$A575, Sheet11!$A$2:$AF$799, MATCH('full data'!Z$1, Sheet11!$A$1:$AF$1, 0), FALSE)</f>
        <v>AFC West</v>
      </c>
      <c r="AA575" t="s">
        <v>891</v>
      </c>
      <c r="AB575">
        <f>VLOOKUP('full data'!$A575, Sheet11!$A$2:$AF$799, MATCH('full data'!AB$1, Sheet11!$A$1:$AF$1, 0), FALSE)</f>
        <v>0.13793103448275859</v>
      </c>
      <c r="AC575">
        <f>VLOOKUP('full data'!$A575, Sheet11!$A$2:$AF$799, MATCH('full data'!AC$1, Sheet11!$A$1:$AF$1, 0), FALSE)</f>
        <v>0.1153846153846154</v>
      </c>
      <c r="AD575" t="str">
        <f>VLOOKUP('full data'!$A575, Sheet11!$A$2:$AF$799, MATCH('full data'!AD$1, Sheet11!$A$1:$AF$1, 0), FALSE)</f>
        <v>0</v>
      </c>
      <c r="AE575" t="str">
        <f>VLOOKUP('full data'!$A575, Sheet11!$A$2:$AF$799, MATCH('full data'!AE$1, Sheet11!$A$1:$AF$1, 0), FALSE)</f>
        <v>0</v>
      </c>
      <c r="AF575">
        <f>VLOOKUP('full data'!$A575, Sheet11!$A$2:$AF$799, MATCH('full data'!AF$1, Sheet11!$A$1:$AF$1, 0), FALSE)</f>
        <v>0.625</v>
      </c>
      <c r="AG575">
        <f>VLOOKUP('full data'!$A575, Sheet11!$A$2:$AF$799, MATCH('full data'!AG$1, Sheet11!$A$1:$AF$1, 0), FALSE)</f>
        <v>0.5</v>
      </c>
      <c r="AH575" s="3">
        <f>VLOOKUP('full data'!$A575, Sheet11!$A$2:$AF$799, MATCH('full data'!AH$1, Sheet11!$A$1:$AF$1, 0), FALSE)</f>
        <v>1.5478379180606499E-4</v>
      </c>
      <c r="AI575" s="2">
        <f t="shared" si="8"/>
        <v>0.88910912759873661</v>
      </c>
      <c r="AJ575" s="2">
        <f>AH575/SUMIFS($AH$2:$AH$799, $B$2:$B$799, B575)</f>
        <v>6.8730404119914142E-5</v>
      </c>
      <c r="AK575">
        <f>IF(AJ575=_xlfn.MAXIFS($AJ$2:$AJ$799, $B$2:$B$799, B575, $AA$2:$AA$799, AA575), 1, 0)</f>
        <v>0</v>
      </c>
      <c r="AL575" s="2">
        <f>AJ575-AI575</f>
        <v>-0.88904039719461669</v>
      </c>
      <c r="AM575">
        <f>IF(AK575=AE575, 1, 0)</f>
        <v>0</v>
      </c>
    </row>
    <row r="576" spans="1:39" hidden="1" x14ac:dyDescent="0.45">
      <c r="A576" t="s">
        <v>324</v>
      </c>
      <c r="B576">
        <v>2007</v>
      </c>
      <c r="C576" t="s">
        <v>192</v>
      </c>
      <c r="D576" t="str">
        <f>VLOOKUP(C576, ids!$A$2:$B$37,2,FALSE)</f>
        <v>Los Angeles Rams</v>
      </c>
      <c r="E576">
        <f>VLOOKUP('full data'!$A576, Sheet11!$A$2:$AF$799, MATCH('full data'!E$1, Sheet11!$A$1:$AF$1, 0), FALSE)</f>
        <v>16</v>
      </c>
      <c r="F576">
        <f>VLOOKUP('full data'!$A576, Sheet11!$A$2:$AF$799, MATCH('full data'!F$1, Sheet11!$A$1:$AF$1, 0), FALSE)</f>
        <v>-5.9967261411802042</v>
      </c>
      <c r="G576">
        <f>VLOOKUP('full data'!$A576, Sheet11!$A$2:$AF$799, MATCH('full data'!G$1, Sheet11!$A$1:$AF$1, 0), FALSE)</f>
        <v>-3.6561237578224541</v>
      </c>
      <c r="H576">
        <f>VLOOKUP('full data'!$A576, Sheet11!$A$2:$AF$799, MATCH('full data'!H$1, Sheet11!$A$1:$AF$1, 0), FALSE)</f>
        <v>17.105203725616349</v>
      </c>
      <c r="I576">
        <f>VLOOKUP('full data'!$A576, Sheet11!$A$2:$AF$799, MATCH('full data'!I$1, Sheet11!$A$1:$AF$1, 0), FALSE)</f>
        <v>48.6875</v>
      </c>
      <c r="J576">
        <f>VLOOKUP('full data'!$A576, Sheet11!$A$2:$AF$799, MATCH('full data'!J$1, Sheet11!$A$1:$AF$1, 0), FALSE)</f>
        <v>0.75</v>
      </c>
      <c r="K576">
        <f>VLOOKUP('full data'!$A576, Sheet11!$A$2:$AF$799, MATCH('full data'!K$1, Sheet11!$A$1:$AF$1, 0), FALSE)</f>
        <v>-20.5</v>
      </c>
      <c r="L576">
        <f>VLOOKUP('full data'!$A576, Sheet11!$A$2:$AF$799, MATCH('full data'!L$1, Sheet11!$A$1:$AF$1, 0), FALSE)</f>
        <v>1.75</v>
      </c>
      <c r="M576">
        <f>VLOOKUP('full data'!$A576, Sheet11!$A$2:$AF$799, MATCH('full data'!M$1, Sheet11!$A$1:$AF$1, 0), FALSE)</f>
        <v>0.5625</v>
      </c>
      <c r="N576">
        <f>VLOOKUP('full data'!$A576, Sheet11!$A$2:$AF$799, MATCH('full data'!N$1, Sheet11!$A$1:$AF$1, 0), FALSE)</f>
        <v>1.125</v>
      </c>
      <c r="O576">
        <f>VLOOKUP('full data'!$A576, Sheet11!$A$2:$AF$799, MATCH('full data'!O$1, Sheet11!$A$1:$AF$1, 0), FALSE)</f>
        <v>14.0625</v>
      </c>
      <c r="P576">
        <f>VLOOKUP('full data'!$A576, Sheet11!$A$2:$AF$799, MATCH('full data'!P$1, Sheet11!$A$1:$AF$1, 0), FALSE)</f>
        <v>2.1875</v>
      </c>
      <c r="Q576">
        <f>VLOOKUP('full data'!$A576, Sheet11!$A$2:$AF$799, MATCH('full data'!Q$1, Sheet11!$A$1:$AF$1, 0), FALSE)</f>
        <v>1.6875</v>
      </c>
      <c r="R576">
        <f>VLOOKUP('full data'!$A576, Sheet11!$A$2:$AF$799, MATCH('full data'!R$1, Sheet11!$A$1:$AF$1, 0), FALSE)</f>
        <v>3</v>
      </c>
      <c r="S576">
        <f>VLOOKUP('full data'!$A576, Sheet11!$A$2:$AF$799, MATCH('full data'!S$1, Sheet11!$A$1:$AF$1, 0), FALSE)</f>
        <v>13</v>
      </c>
      <c r="T576">
        <f>VLOOKUP('full data'!$A576, Sheet11!$A$2:$AF$799, MATCH('full data'!T$1, Sheet11!$A$1:$AF$1, 0), FALSE)</f>
        <v>0</v>
      </c>
      <c r="U576">
        <f>VLOOKUP('full data'!$A576, Sheet11!$A$2:$AF$799, MATCH('full data'!U$1, Sheet11!$A$1:$AF$1, 0), FALSE)</f>
        <v>0.1875</v>
      </c>
      <c r="V576">
        <f>VLOOKUP('full data'!$A576, Sheet11!$A$2:$AF$799, MATCH('full data'!V$1, Sheet11!$A$1:$AF$1, 0), FALSE)</f>
        <v>0.3333333</v>
      </c>
      <c r="W576">
        <f>VLOOKUP('full data'!$A576, Sheet11!$A$2:$AF$799, MATCH('full data'!W$1, Sheet11!$A$1:$AF$1, 0), FALSE)</f>
        <v>0.51171880000000003</v>
      </c>
      <c r="X576" t="str">
        <f>VLOOKUP('full data'!$A576, Sheet11!$A$2:$AF$799, MATCH('full data'!X$1, Sheet11!$A$1:$AF$1, 0), FALSE)</f>
        <v>0</v>
      </c>
      <c r="Y576">
        <f>VLOOKUP('full data'!$A576, Sheet11!$A$2:$AF$799, MATCH('full data'!Y$1, Sheet11!$A$1:$AF$1, 0), FALSE)</f>
        <v>4</v>
      </c>
      <c r="Z576" t="str">
        <f>VLOOKUP('full data'!$A576, Sheet11!$A$2:$AF$799, MATCH('full data'!Z$1, Sheet11!$A$1:$AF$1, 0), FALSE)</f>
        <v>NFC West</v>
      </c>
      <c r="AA576" t="s">
        <v>892</v>
      </c>
      <c r="AB576">
        <f>VLOOKUP('full data'!$A576, Sheet11!$A$2:$AF$799, MATCH('full data'!AB$1, Sheet11!$A$1:$AF$1, 0), FALSE)</f>
        <v>8.6956521739130432E-2</v>
      </c>
      <c r="AC576">
        <f>VLOOKUP('full data'!$A576, Sheet11!$A$2:$AF$799, MATCH('full data'!AC$1, Sheet11!$A$1:$AF$1, 0), FALSE)</f>
        <v>0.22580645161290319</v>
      </c>
      <c r="AD576" t="str">
        <f>VLOOKUP('full data'!$A576, Sheet11!$A$2:$AF$799, MATCH('full data'!AD$1, Sheet11!$A$1:$AF$1, 0), FALSE)</f>
        <v>0</v>
      </c>
      <c r="AE576" t="str">
        <f>VLOOKUP('full data'!$A576, Sheet11!$A$2:$AF$799, MATCH('full data'!AE$1, Sheet11!$A$1:$AF$1, 0), FALSE)</f>
        <v>0</v>
      </c>
      <c r="AF576">
        <f>VLOOKUP('full data'!$A576, Sheet11!$A$2:$AF$799, MATCH('full data'!AF$1, Sheet11!$A$1:$AF$1, 0), FALSE)</f>
        <v>0.4375</v>
      </c>
      <c r="AG576">
        <f>VLOOKUP('full data'!$A576, Sheet11!$A$2:$AF$799, MATCH('full data'!AG$1, Sheet11!$A$1:$AF$1, 0), FALSE)</f>
        <v>0.5</v>
      </c>
      <c r="AH576" s="3">
        <f>VLOOKUP('full data'!$A576, Sheet11!$A$2:$AF$799, MATCH('full data'!AH$1, Sheet11!$A$1:$AF$1, 0), FALSE)</f>
        <v>7.0289172633111085E-5</v>
      </c>
      <c r="AI576" s="2">
        <f t="shared" si="8"/>
        <v>0.45275580840664231</v>
      </c>
      <c r="AJ576" s="2">
        <f>AH576/SUMIFS($AH$2:$AH$799, $B$2:$B$799, B576)</f>
        <v>3.121129921911396E-5</v>
      </c>
      <c r="AK576">
        <f>IF(AJ576=_xlfn.MAXIFS($AJ$2:$AJ$799, $B$2:$B$799, B576, $AA$2:$AA$799, AA576), 1, 0)</f>
        <v>0</v>
      </c>
      <c r="AL576" s="2">
        <f>AJ576-AI576</f>
        <v>-0.45272459710742319</v>
      </c>
      <c r="AM576">
        <f>IF(AK576=AE576, 1, 0)</f>
        <v>0</v>
      </c>
    </row>
    <row r="577" spans="1:39" hidden="1" x14ac:dyDescent="0.45">
      <c r="A577" t="s">
        <v>327</v>
      </c>
      <c r="B577">
        <v>2007</v>
      </c>
      <c r="C577" t="s">
        <v>76</v>
      </c>
      <c r="D577" t="str">
        <f>VLOOKUP(C577, ids!$A$2:$B$37,2,FALSE)</f>
        <v>Miami Dolphins</v>
      </c>
      <c r="E577">
        <f>VLOOKUP('full data'!$A577, Sheet11!$A$2:$AF$799, MATCH('full data'!E$1, Sheet11!$A$1:$AF$1, 0), FALSE)</f>
        <v>16</v>
      </c>
      <c r="F577">
        <f>VLOOKUP('full data'!$A577, Sheet11!$A$2:$AF$799, MATCH('full data'!F$1, Sheet11!$A$1:$AF$1, 0), FALSE)</f>
        <v>-3.758233149992003</v>
      </c>
      <c r="G577">
        <f>VLOOKUP('full data'!$A577, Sheet11!$A$2:$AF$799, MATCH('full data'!G$1, Sheet11!$A$1:$AF$1, 0), FALSE)</f>
        <v>-0.84624073241146236</v>
      </c>
      <c r="H577">
        <f>VLOOKUP('full data'!$A577, Sheet11!$A$2:$AF$799, MATCH('full data'!H$1, Sheet11!$A$1:$AF$1, 0), FALSE)</f>
        <v>15.64411429981838</v>
      </c>
      <c r="I577">
        <f>VLOOKUP('full data'!$A577, Sheet11!$A$2:$AF$799, MATCH('full data'!I$1, Sheet11!$A$1:$AF$1, 0), FALSE)</f>
        <v>45.75</v>
      </c>
      <c r="J577">
        <f>VLOOKUP('full data'!$A577, Sheet11!$A$2:$AF$799, MATCH('full data'!J$1, Sheet11!$A$1:$AF$1, 0), FALSE)</f>
        <v>0.91304347826086951</v>
      </c>
      <c r="K577">
        <f>VLOOKUP('full data'!$A577, Sheet11!$A$2:$AF$799, MATCH('full data'!K$1, Sheet11!$A$1:$AF$1, 0), FALSE)</f>
        <v>-16.8125</v>
      </c>
      <c r="L577">
        <f>VLOOKUP('full data'!$A577, Sheet11!$A$2:$AF$799, MATCH('full data'!L$1, Sheet11!$A$1:$AF$1, 0), FALSE)</f>
        <v>1</v>
      </c>
      <c r="M577">
        <f>VLOOKUP('full data'!$A577, Sheet11!$A$2:$AF$799, MATCH('full data'!M$1, Sheet11!$A$1:$AF$1, 0), FALSE)</f>
        <v>0.5</v>
      </c>
      <c r="N577">
        <f>VLOOKUP('full data'!$A577, Sheet11!$A$2:$AF$799, MATCH('full data'!N$1, Sheet11!$A$1:$AF$1, 0), FALSE)</f>
        <v>0.875</v>
      </c>
      <c r="O577">
        <f>VLOOKUP('full data'!$A577, Sheet11!$A$2:$AF$799, MATCH('full data'!O$1, Sheet11!$A$1:$AF$1, 0), FALSE)</f>
        <v>10.4375</v>
      </c>
      <c r="P577">
        <f>VLOOKUP('full data'!$A577, Sheet11!$A$2:$AF$799, MATCH('full data'!P$1, Sheet11!$A$1:$AF$1, 0), FALSE)</f>
        <v>1.625</v>
      </c>
      <c r="Q577">
        <f>VLOOKUP('full data'!$A577, Sheet11!$A$2:$AF$799, MATCH('full data'!Q$1, Sheet11!$A$1:$AF$1, 0), FALSE)</f>
        <v>1.375</v>
      </c>
      <c r="R577">
        <f>VLOOKUP('full data'!$A577, Sheet11!$A$2:$AF$799, MATCH('full data'!R$1, Sheet11!$A$1:$AF$1, 0), FALSE)</f>
        <v>1</v>
      </c>
      <c r="S577">
        <f>VLOOKUP('full data'!$A577, Sheet11!$A$2:$AF$799, MATCH('full data'!S$1, Sheet11!$A$1:$AF$1, 0), FALSE)</f>
        <v>15</v>
      </c>
      <c r="T577">
        <f>VLOOKUP('full data'!$A577, Sheet11!$A$2:$AF$799, MATCH('full data'!T$1, Sheet11!$A$1:$AF$1, 0), FALSE)</f>
        <v>0</v>
      </c>
      <c r="U577">
        <f>VLOOKUP('full data'!$A577, Sheet11!$A$2:$AF$799, MATCH('full data'!U$1, Sheet11!$A$1:$AF$1, 0), FALSE)</f>
        <v>6.25E-2</v>
      </c>
      <c r="V577">
        <f>VLOOKUP('full data'!$A577, Sheet11!$A$2:$AF$799, MATCH('full data'!V$1, Sheet11!$A$1:$AF$1, 0), FALSE)</f>
        <v>0.3125</v>
      </c>
      <c r="W577">
        <f>VLOOKUP('full data'!$A577, Sheet11!$A$2:$AF$799, MATCH('full data'!W$1, Sheet11!$A$1:$AF$1, 0), FALSE)</f>
        <v>0.5390625</v>
      </c>
      <c r="X577" t="str">
        <f>VLOOKUP('full data'!$A577, Sheet11!$A$2:$AF$799, MATCH('full data'!X$1, Sheet11!$A$1:$AF$1, 0), FALSE)</f>
        <v>0</v>
      </c>
      <c r="Y577">
        <f>VLOOKUP('full data'!$A577, Sheet11!$A$2:$AF$799, MATCH('full data'!Y$1, Sheet11!$A$1:$AF$1, 0), FALSE)</f>
        <v>4</v>
      </c>
      <c r="Z577" t="str">
        <f>VLOOKUP('full data'!$A577, Sheet11!$A$2:$AF$799, MATCH('full data'!Z$1, Sheet11!$A$1:$AF$1, 0), FALSE)</f>
        <v>AFC East</v>
      </c>
      <c r="AA577" t="s">
        <v>891</v>
      </c>
      <c r="AB577">
        <f>VLOOKUP('full data'!$A577, Sheet11!$A$2:$AF$799, MATCH('full data'!AB$1, Sheet11!$A$1:$AF$1, 0), FALSE)</f>
        <v>0.17543859649122809</v>
      </c>
      <c r="AC577">
        <f>VLOOKUP('full data'!$A577, Sheet11!$A$2:$AF$799, MATCH('full data'!AC$1, Sheet11!$A$1:$AF$1, 0), FALSE)</f>
        <v>0.25</v>
      </c>
      <c r="AD577" t="str">
        <f>VLOOKUP('full data'!$A577, Sheet11!$A$2:$AF$799, MATCH('full data'!AD$1, Sheet11!$A$1:$AF$1, 0), FALSE)</f>
        <v>0</v>
      </c>
      <c r="AE577" t="str">
        <f>VLOOKUP('full data'!$A577, Sheet11!$A$2:$AF$799, MATCH('full data'!AE$1, Sheet11!$A$1:$AF$1, 0), FALSE)</f>
        <v>0</v>
      </c>
      <c r="AF577">
        <f>VLOOKUP('full data'!$A577, Sheet11!$A$2:$AF$799, MATCH('full data'!AF$1, Sheet11!$A$1:$AF$1, 0), FALSE)</f>
        <v>0.625</v>
      </c>
      <c r="AG577">
        <f>VLOOKUP('full data'!$A577, Sheet11!$A$2:$AF$799, MATCH('full data'!AG$1, Sheet11!$A$1:$AF$1, 0), FALSE)</f>
        <v>0.5</v>
      </c>
      <c r="AH577" s="3">
        <f>VLOOKUP('full data'!$A577, Sheet11!$A$2:$AF$799, MATCH('full data'!AH$1, Sheet11!$A$1:$AF$1, 0), FALSE)</f>
        <v>1.424053935092663E-5</v>
      </c>
      <c r="AI577" s="2">
        <f t="shared" si="8"/>
        <v>0.88910912759873661</v>
      </c>
      <c r="AJ577" s="2">
        <f>AH577/SUMIFS($AH$2:$AH$799, $B$2:$B$799, B577)</f>
        <v>6.3233883409514441E-6</v>
      </c>
      <c r="AK577">
        <f>IF(AJ577=_xlfn.MAXIFS($AJ$2:$AJ$799, $B$2:$B$799, B577, $AA$2:$AA$799, AA577), 1, 0)</f>
        <v>0</v>
      </c>
      <c r="AL577" s="2">
        <f>AJ577-AI577</f>
        <v>-0.88910280421039567</v>
      </c>
      <c r="AM577">
        <f>IF(AK577=AE577, 1, 0)</f>
        <v>0</v>
      </c>
    </row>
    <row r="578" spans="1:39" x14ac:dyDescent="0.45">
      <c r="A578" t="s">
        <v>293</v>
      </c>
      <c r="B578">
        <v>2006</v>
      </c>
      <c r="C578" t="s">
        <v>195</v>
      </c>
      <c r="D578" t="str">
        <f>VLOOKUP(C578, ids!$A$2:$B$37,2,FALSE)</f>
        <v>Los Angeles Chargers</v>
      </c>
      <c r="E578">
        <f>VLOOKUP('full data'!$A578, Sheet11!$A$2:$AF$799, MATCH('full data'!E$1, Sheet11!$A$1:$AF$1, 0), FALSE)</f>
        <v>16</v>
      </c>
      <c r="F578">
        <f>VLOOKUP('full data'!$A578, Sheet11!$A$2:$AF$799, MATCH('full data'!F$1, Sheet11!$A$1:$AF$1, 0), FALSE)</f>
        <v>5.2013186359324663</v>
      </c>
      <c r="G578">
        <f>VLOOKUP('full data'!$A578, Sheet11!$A$2:$AF$799, MATCH('full data'!G$1, Sheet11!$A$1:$AF$1, 0), FALSE)</f>
        <v>3.2242723759749441</v>
      </c>
      <c r="H578">
        <f>VLOOKUP('full data'!$A578, Sheet11!$A$2:$AF$799, MATCH('full data'!H$1, Sheet11!$A$1:$AF$1, 0), FALSE)</f>
        <v>18.642711101992049</v>
      </c>
      <c r="I578">
        <f>VLOOKUP('full data'!$A578, Sheet11!$A$2:$AF$799, MATCH('full data'!I$1, Sheet11!$A$1:$AF$1, 0), FALSE)</f>
        <v>49.375</v>
      </c>
      <c r="J578">
        <f>VLOOKUP('full data'!$A578, Sheet11!$A$2:$AF$799, MATCH('full data'!J$1, Sheet11!$A$1:$AF$1, 0), FALSE)</f>
        <v>0.89655172413793105</v>
      </c>
      <c r="K578">
        <f>VLOOKUP('full data'!$A578, Sheet11!$A$2:$AF$799, MATCH('full data'!K$1, Sheet11!$A$1:$AF$1, 0), FALSE)</f>
        <v>-9.625</v>
      </c>
      <c r="L578">
        <f>VLOOKUP('full data'!$A578, Sheet11!$A$2:$AF$799, MATCH('full data'!L$1, Sheet11!$A$1:$AF$1, 0), FALSE)</f>
        <v>0.5625</v>
      </c>
      <c r="M578">
        <f>VLOOKUP('full data'!$A578, Sheet11!$A$2:$AF$799, MATCH('full data'!M$1, Sheet11!$A$1:$AF$1, 0), FALSE)</f>
        <v>0.75</v>
      </c>
      <c r="N578">
        <f>VLOOKUP('full data'!$A578, Sheet11!$A$2:$AF$799, MATCH('full data'!N$1, Sheet11!$A$1:$AF$1, 0), FALSE)</f>
        <v>1</v>
      </c>
      <c r="O578">
        <f>VLOOKUP('full data'!$A578, Sheet11!$A$2:$AF$799, MATCH('full data'!O$1, Sheet11!$A$1:$AF$1, 0), FALSE)</f>
        <v>21.6875</v>
      </c>
      <c r="P578">
        <f>VLOOKUP('full data'!$A578, Sheet11!$A$2:$AF$799, MATCH('full data'!P$1, Sheet11!$A$1:$AF$1, 0), FALSE)</f>
        <v>0.75</v>
      </c>
      <c r="Q578">
        <f>VLOOKUP('full data'!$A578, Sheet11!$A$2:$AF$799, MATCH('full data'!Q$1, Sheet11!$A$1:$AF$1, 0), FALSE)</f>
        <v>1.75</v>
      </c>
      <c r="R578">
        <f>VLOOKUP('full data'!$A578, Sheet11!$A$2:$AF$799, MATCH('full data'!R$1, Sheet11!$A$1:$AF$1, 0), FALSE)</f>
        <v>14</v>
      </c>
      <c r="S578">
        <f>VLOOKUP('full data'!$A578, Sheet11!$A$2:$AF$799, MATCH('full data'!S$1, Sheet11!$A$1:$AF$1, 0), FALSE)</f>
        <v>2</v>
      </c>
      <c r="T578">
        <f>VLOOKUP('full data'!$A578, Sheet11!$A$2:$AF$799, MATCH('full data'!T$1, Sheet11!$A$1:$AF$1, 0), FALSE)</f>
        <v>0</v>
      </c>
      <c r="U578">
        <f>VLOOKUP('full data'!$A578, Sheet11!$A$2:$AF$799, MATCH('full data'!U$1, Sheet11!$A$1:$AF$1, 0), FALSE)</f>
        <v>0.875</v>
      </c>
      <c r="V578">
        <f>VLOOKUP('full data'!$A578, Sheet11!$A$2:$AF$799, MATCH('full data'!V$1, Sheet11!$A$1:$AF$1, 0), FALSE)</f>
        <v>0.42410710000000001</v>
      </c>
      <c r="W578">
        <f>VLOOKUP('full data'!$A578, Sheet11!$A$2:$AF$799, MATCH('full data'!W$1, Sheet11!$A$1:$AF$1, 0), FALSE)</f>
        <v>0.45703120000000003</v>
      </c>
      <c r="X578" t="str">
        <f>VLOOKUP('full data'!$A578, Sheet11!$A$2:$AF$799, MATCH('full data'!X$1, Sheet11!$A$1:$AF$1, 0), FALSE)</f>
        <v>1</v>
      </c>
      <c r="Y578">
        <f>VLOOKUP('full data'!$A578, Sheet11!$A$2:$AF$799, MATCH('full data'!Y$1, Sheet11!$A$1:$AF$1, 0), FALSE)</f>
        <v>1</v>
      </c>
      <c r="Z578" t="str">
        <f>VLOOKUP('full data'!$A578, Sheet11!$A$2:$AF$799, MATCH('full data'!Z$1, Sheet11!$A$1:$AF$1, 0), FALSE)</f>
        <v>AFC West</v>
      </c>
      <c r="AA578" t="s">
        <v>891</v>
      </c>
      <c r="AB578">
        <f>VLOOKUP('full data'!$A578, Sheet11!$A$2:$AF$799, MATCH('full data'!AB$1, Sheet11!$A$1:$AF$1, 0), FALSE)</f>
        <v>0.14942528735632191</v>
      </c>
      <c r="AC578">
        <f>VLOOKUP('full data'!$A578, Sheet11!$A$2:$AF$799, MATCH('full data'!AC$1, Sheet11!$A$1:$AF$1, 0), FALSE)</f>
        <v>0.22727272727272729</v>
      </c>
      <c r="AD578" t="str">
        <f>VLOOKUP('full data'!$A578, Sheet11!$A$2:$AF$799, MATCH('full data'!AD$1, Sheet11!$A$1:$AF$1, 0), FALSE)</f>
        <v>0</v>
      </c>
      <c r="AE578" t="str">
        <f>VLOOKUP('full data'!$A578, Sheet11!$A$2:$AF$799, MATCH('full data'!AE$1, Sheet11!$A$1:$AF$1, 0), FALSE)</f>
        <v>0</v>
      </c>
      <c r="AF578">
        <f>VLOOKUP('full data'!$A578, Sheet11!$A$2:$AF$799, MATCH('full data'!AF$1, Sheet11!$A$1:$AF$1, 0), FALSE)</f>
        <v>0.1875</v>
      </c>
      <c r="AG578">
        <f>VLOOKUP('full data'!$A578, Sheet11!$A$2:$AF$799, MATCH('full data'!AG$1, Sheet11!$A$1:$AF$1, 0), FALSE)</f>
        <v>0.5</v>
      </c>
      <c r="AH578" s="3">
        <f>VLOOKUP('full data'!$A578, Sheet11!$A$2:$AF$799, MATCH('full data'!AH$1, Sheet11!$A$1:$AF$1, 0), FALSE)</f>
        <v>0.48898912932867761</v>
      </c>
      <c r="AI578" s="2">
        <f t="shared" si="8"/>
        <v>0.48898912932867761</v>
      </c>
      <c r="AJ578" s="2">
        <f>AH578/SUMIFS($AH$2:$AH$799, $B$2:$B$799, B578)</f>
        <v>0.28908344695154908</v>
      </c>
      <c r="AK578">
        <f>IF(AJ578=_xlfn.MAXIFS($AJ$2:$AJ$799, $B$2:$B$799, B578, $AA$2:$AA$799, AA578), 1, 0)</f>
        <v>1</v>
      </c>
      <c r="AL578" s="2">
        <f>AJ578-AI578</f>
        <v>-0.19990568237712852</v>
      </c>
      <c r="AM578">
        <f>IF(AK578=AE578, 1, 0)</f>
        <v>0</v>
      </c>
    </row>
    <row r="579" spans="1:39" hidden="1" x14ac:dyDescent="0.45">
      <c r="A579" t="s">
        <v>278</v>
      </c>
      <c r="B579">
        <v>2006</v>
      </c>
      <c r="C579" t="s">
        <v>40</v>
      </c>
      <c r="D579" t="str">
        <f>VLOOKUP(C579, ids!$A$2:$B$37,2,FALSE)</f>
        <v>Baltimore Ravens</v>
      </c>
      <c r="E579">
        <f>VLOOKUP('full data'!$A579, Sheet11!$A$2:$AF$799, MATCH('full data'!E$1, Sheet11!$A$1:$AF$1, 0), FALSE)</f>
        <v>16</v>
      </c>
      <c r="F579">
        <f>VLOOKUP('full data'!$A579, Sheet11!$A$2:$AF$799, MATCH('full data'!F$1, Sheet11!$A$1:$AF$1, 0), FALSE)</f>
        <v>3.2518663075955292</v>
      </c>
      <c r="G579">
        <f>VLOOKUP('full data'!$A579, Sheet11!$A$2:$AF$799, MATCH('full data'!G$1, Sheet11!$A$1:$AF$1, 0), FALSE)</f>
        <v>-4.9711315881378946</v>
      </c>
      <c r="H579">
        <f>VLOOKUP('full data'!$A579, Sheet11!$A$2:$AF$799, MATCH('full data'!H$1, Sheet11!$A$1:$AF$1, 0), FALSE)</f>
        <v>16.416858256142209</v>
      </c>
      <c r="I579">
        <f>VLOOKUP('full data'!$A579, Sheet11!$A$2:$AF$799, MATCH('full data'!I$1, Sheet11!$A$1:$AF$1, 0), FALSE)</f>
        <v>54.875</v>
      </c>
      <c r="J579">
        <f>VLOOKUP('full data'!$A579, Sheet11!$A$2:$AF$799, MATCH('full data'!J$1, Sheet11!$A$1:$AF$1, 0), FALSE)</f>
        <v>0.93333333333333335</v>
      </c>
      <c r="K579">
        <f>VLOOKUP('full data'!$A579, Sheet11!$A$2:$AF$799, MATCH('full data'!K$1, Sheet11!$A$1:$AF$1, 0), FALSE)</f>
        <v>-6.25</v>
      </c>
      <c r="L579">
        <f>VLOOKUP('full data'!$A579, Sheet11!$A$2:$AF$799, MATCH('full data'!L$1, Sheet11!$A$1:$AF$1, 0), FALSE)</f>
        <v>0.875</v>
      </c>
      <c r="M579">
        <f>VLOOKUP('full data'!$A579, Sheet11!$A$2:$AF$799, MATCH('full data'!M$1, Sheet11!$A$1:$AF$1, 0), FALSE)</f>
        <v>0.75</v>
      </c>
      <c r="N579">
        <f>VLOOKUP('full data'!$A579, Sheet11!$A$2:$AF$799, MATCH('full data'!N$1, Sheet11!$A$1:$AF$1, 0), FALSE)</f>
        <v>1.75</v>
      </c>
      <c r="O579">
        <f>VLOOKUP('full data'!$A579, Sheet11!$A$2:$AF$799, MATCH('full data'!O$1, Sheet11!$A$1:$AF$1, 0), FALSE)</f>
        <v>26.125</v>
      </c>
      <c r="P579">
        <f>VLOOKUP('full data'!$A579, Sheet11!$A$2:$AF$799, MATCH('full data'!P$1, Sheet11!$A$1:$AF$1, 0), FALSE)</f>
        <v>1.1875</v>
      </c>
      <c r="Q579">
        <f>VLOOKUP('full data'!$A579, Sheet11!$A$2:$AF$799, MATCH('full data'!Q$1, Sheet11!$A$1:$AF$1, 0), FALSE)</f>
        <v>2.5</v>
      </c>
      <c r="R579">
        <f>VLOOKUP('full data'!$A579, Sheet11!$A$2:$AF$799, MATCH('full data'!R$1, Sheet11!$A$1:$AF$1, 0), FALSE)</f>
        <v>13</v>
      </c>
      <c r="S579">
        <f>VLOOKUP('full data'!$A579, Sheet11!$A$2:$AF$799, MATCH('full data'!S$1, Sheet11!$A$1:$AF$1, 0), FALSE)</f>
        <v>3</v>
      </c>
      <c r="T579">
        <f>VLOOKUP('full data'!$A579, Sheet11!$A$2:$AF$799, MATCH('full data'!T$1, Sheet11!$A$1:$AF$1, 0), FALSE)</f>
        <v>0</v>
      </c>
      <c r="U579">
        <f>VLOOKUP('full data'!$A579, Sheet11!$A$2:$AF$799, MATCH('full data'!U$1, Sheet11!$A$1:$AF$1, 0), FALSE)</f>
        <v>0.8125</v>
      </c>
      <c r="V579">
        <f>VLOOKUP('full data'!$A579, Sheet11!$A$2:$AF$799, MATCH('full data'!V$1, Sheet11!$A$1:$AF$1, 0), FALSE)</f>
        <v>0.44711538461538458</v>
      </c>
      <c r="W579">
        <f>VLOOKUP('full data'!$A579, Sheet11!$A$2:$AF$799, MATCH('full data'!W$1, Sheet11!$A$1:$AF$1, 0), FALSE)</f>
        <v>0.4609375</v>
      </c>
      <c r="X579" t="str">
        <f>VLOOKUP('full data'!$A579, Sheet11!$A$2:$AF$799, MATCH('full data'!X$1, Sheet11!$A$1:$AF$1, 0), FALSE)</f>
        <v>2</v>
      </c>
      <c r="Y579">
        <f>VLOOKUP('full data'!$A579, Sheet11!$A$2:$AF$799, MATCH('full data'!Y$1, Sheet11!$A$1:$AF$1, 0), FALSE)</f>
        <v>1</v>
      </c>
      <c r="Z579" t="str">
        <f>VLOOKUP('full data'!$A579, Sheet11!$A$2:$AF$799, MATCH('full data'!Z$1, Sheet11!$A$1:$AF$1, 0), FALSE)</f>
        <v>AFC North</v>
      </c>
      <c r="AA579" t="s">
        <v>891</v>
      </c>
      <c r="AB579">
        <f>VLOOKUP('full data'!$A579, Sheet11!$A$2:$AF$799, MATCH('full data'!AB$1, Sheet11!$A$1:$AF$1, 0), FALSE)</f>
        <v>0.1764705882352941</v>
      </c>
      <c r="AC579">
        <f>VLOOKUP('full data'!$A579, Sheet11!$A$2:$AF$799, MATCH('full data'!AC$1, Sheet11!$A$1:$AF$1, 0), FALSE)</f>
        <v>0.28260869565217389</v>
      </c>
      <c r="AD579" t="str">
        <f>VLOOKUP('full data'!$A579, Sheet11!$A$2:$AF$799, MATCH('full data'!AD$1, Sheet11!$A$1:$AF$1, 0), FALSE)</f>
        <v>0</v>
      </c>
      <c r="AE579" t="str">
        <f>VLOOKUP('full data'!$A579, Sheet11!$A$2:$AF$799, MATCH('full data'!AE$1, Sheet11!$A$1:$AF$1, 0), FALSE)</f>
        <v>0</v>
      </c>
      <c r="AF579">
        <f>VLOOKUP('full data'!$A579, Sheet11!$A$2:$AF$799, MATCH('full data'!AF$1, Sheet11!$A$1:$AF$1, 0), FALSE)</f>
        <v>0.3125</v>
      </c>
      <c r="AG579">
        <f>VLOOKUP('full data'!$A579, Sheet11!$A$2:$AF$799, MATCH('full data'!AG$1, Sheet11!$A$1:$AF$1, 0), FALSE)</f>
        <v>0.5</v>
      </c>
      <c r="AH579" s="3">
        <f>VLOOKUP('full data'!$A579, Sheet11!$A$2:$AF$799, MATCH('full data'!AH$1, Sheet11!$A$1:$AF$1, 0), FALSE)</f>
        <v>0.34694983255326461</v>
      </c>
      <c r="AI579" s="2">
        <f t="shared" ref="AI579:AI642" si="9">_xlfn.MAXIFS($AH$2:$AH$799, $B$2:$B$799, B579, $AA$2:$AA$799,AA579)</f>
        <v>0.48898912932867761</v>
      </c>
      <c r="AJ579" s="2">
        <f>AH579/SUMIFS($AH$2:$AH$799, $B$2:$B$799, B579)</f>
        <v>0.20511182661965649</v>
      </c>
      <c r="AK579">
        <f>IF(AJ579=_xlfn.MAXIFS($AJ$2:$AJ$799, $B$2:$B$799, B579, $AA$2:$AA$799, AA579), 1, 0)</f>
        <v>0</v>
      </c>
      <c r="AL579" s="2">
        <f>AJ579-AI579</f>
        <v>-0.28387730270902112</v>
      </c>
      <c r="AM579">
        <f>IF(AK579=AE579, 1, 0)</f>
        <v>0</v>
      </c>
    </row>
    <row r="580" spans="1:39" x14ac:dyDescent="0.45">
      <c r="A580" t="s">
        <v>281</v>
      </c>
      <c r="B580">
        <v>2006</v>
      </c>
      <c r="C580" t="s">
        <v>50</v>
      </c>
      <c r="D580" t="str">
        <f>VLOOKUP(C580, ids!$A$2:$B$37,2,FALSE)</f>
        <v>Chicago Bears</v>
      </c>
      <c r="E580">
        <f>VLOOKUP('full data'!$A580, Sheet11!$A$2:$AF$799, MATCH('full data'!E$1, Sheet11!$A$1:$AF$1, 0), FALSE)</f>
        <v>16</v>
      </c>
      <c r="F580">
        <f>VLOOKUP('full data'!$A580, Sheet11!$A$2:$AF$799, MATCH('full data'!F$1, Sheet11!$A$1:$AF$1, 0), FALSE)</f>
        <v>-1.5797179690208629</v>
      </c>
      <c r="G580">
        <f>VLOOKUP('full data'!$A580, Sheet11!$A$2:$AF$799, MATCH('full data'!G$1, Sheet11!$A$1:$AF$1, 0), FALSE)</f>
        <v>-1.8483651374969161</v>
      </c>
      <c r="H580">
        <f>VLOOKUP('full data'!$A580, Sheet11!$A$2:$AF$799, MATCH('full data'!H$1, Sheet11!$A$1:$AF$1, 0), FALSE)</f>
        <v>17.455488898017808</v>
      </c>
      <c r="I580">
        <f>VLOOKUP('full data'!$A580, Sheet11!$A$2:$AF$799, MATCH('full data'!I$1, Sheet11!$A$1:$AF$1, 0), FALSE)</f>
        <v>57.6875</v>
      </c>
      <c r="J580">
        <f>VLOOKUP('full data'!$A580, Sheet11!$A$2:$AF$799, MATCH('full data'!J$1, Sheet11!$A$1:$AF$1, 0), FALSE)</f>
        <v>0.88888888888888884</v>
      </c>
      <c r="K580">
        <f>VLOOKUP('full data'!$A580, Sheet11!$A$2:$AF$799, MATCH('full data'!K$1, Sheet11!$A$1:$AF$1, 0), FALSE)</f>
        <v>-10.25</v>
      </c>
      <c r="L580">
        <f>VLOOKUP('full data'!$A580, Sheet11!$A$2:$AF$799, MATCH('full data'!L$1, Sheet11!$A$1:$AF$1, 0), FALSE)</f>
        <v>1.375</v>
      </c>
      <c r="M580">
        <f>VLOOKUP('full data'!$A580, Sheet11!$A$2:$AF$799, MATCH('full data'!M$1, Sheet11!$A$1:$AF$1, 0), FALSE)</f>
        <v>1.3125</v>
      </c>
      <c r="N580">
        <f>VLOOKUP('full data'!$A580, Sheet11!$A$2:$AF$799, MATCH('full data'!N$1, Sheet11!$A$1:$AF$1, 0), FALSE)</f>
        <v>1.4375</v>
      </c>
      <c r="O580">
        <f>VLOOKUP('full data'!$A580, Sheet11!$A$2:$AF$799, MATCH('full data'!O$1, Sheet11!$A$1:$AF$1, 0), FALSE)</f>
        <v>17</v>
      </c>
      <c r="P580">
        <f>VLOOKUP('full data'!$A580, Sheet11!$A$2:$AF$799, MATCH('full data'!P$1, Sheet11!$A$1:$AF$1, 0), FALSE)</f>
        <v>1.8125</v>
      </c>
      <c r="Q580">
        <f>VLOOKUP('full data'!$A580, Sheet11!$A$2:$AF$799, MATCH('full data'!Q$1, Sheet11!$A$1:$AF$1, 0), FALSE)</f>
        <v>2.75</v>
      </c>
      <c r="R580">
        <f>VLOOKUP('full data'!$A580, Sheet11!$A$2:$AF$799, MATCH('full data'!R$1, Sheet11!$A$1:$AF$1, 0), FALSE)</f>
        <v>13</v>
      </c>
      <c r="S580">
        <f>VLOOKUP('full data'!$A580, Sheet11!$A$2:$AF$799, MATCH('full data'!S$1, Sheet11!$A$1:$AF$1, 0), FALSE)</f>
        <v>3</v>
      </c>
      <c r="T580">
        <f>VLOOKUP('full data'!$A580, Sheet11!$A$2:$AF$799, MATCH('full data'!T$1, Sheet11!$A$1:$AF$1, 0), FALSE)</f>
        <v>0</v>
      </c>
      <c r="U580">
        <f>VLOOKUP('full data'!$A580, Sheet11!$A$2:$AF$799, MATCH('full data'!U$1, Sheet11!$A$1:$AF$1, 0), FALSE)</f>
        <v>0.8125</v>
      </c>
      <c r="V580">
        <f>VLOOKUP('full data'!$A580, Sheet11!$A$2:$AF$799, MATCH('full data'!V$1, Sheet11!$A$1:$AF$1, 0), FALSE)</f>
        <v>0.40384615384615391</v>
      </c>
      <c r="W580">
        <f>VLOOKUP('full data'!$A580, Sheet11!$A$2:$AF$799, MATCH('full data'!W$1, Sheet11!$A$1:$AF$1, 0), FALSE)</f>
        <v>0.4296875</v>
      </c>
      <c r="X580" t="str">
        <f>VLOOKUP('full data'!$A580, Sheet11!$A$2:$AF$799, MATCH('full data'!X$1, Sheet11!$A$1:$AF$1, 0), FALSE)</f>
        <v>1</v>
      </c>
      <c r="Y580">
        <f>VLOOKUP('full data'!$A580, Sheet11!$A$2:$AF$799, MATCH('full data'!Y$1, Sheet11!$A$1:$AF$1, 0), FALSE)</f>
        <v>1</v>
      </c>
      <c r="Z580" t="str">
        <f>VLOOKUP('full data'!$A580, Sheet11!$A$2:$AF$799, MATCH('full data'!Z$1, Sheet11!$A$1:$AF$1, 0), FALSE)</f>
        <v>NFC North</v>
      </c>
      <c r="AA580" t="s">
        <v>892</v>
      </c>
      <c r="AB580">
        <f>VLOOKUP('full data'!$A580, Sheet11!$A$2:$AF$799, MATCH('full data'!AB$1, Sheet11!$A$1:$AF$1, 0), FALSE)</f>
        <v>0.1553398058252427</v>
      </c>
      <c r="AC580">
        <f>VLOOKUP('full data'!$A580, Sheet11!$A$2:$AF$799, MATCH('full data'!AC$1, Sheet11!$A$1:$AF$1, 0), FALSE)</f>
        <v>0.2479338842975207</v>
      </c>
      <c r="AD580" t="str">
        <f>VLOOKUP('full data'!$A580, Sheet11!$A$2:$AF$799, MATCH('full data'!AD$1, Sheet11!$A$1:$AF$1, 0), FALSE)</f>
        <v>0</v>
      </c>
      <c r="AE580" t="str">
        <f>VLOOKUP('full data'!$A580, Sheet11!$A$2:$AF$799, MATCH('full data'!AE$1, Sheet11!$A$1:$AF$1, 0), FALSE)</f>
        <v>1</v>
      </c>
      <c r="AF580">
        <f>VLOOKUP('full data'!$A580, Sheet11!$A$2:$AF$799, MATCH('full data'!AF$1, Sheet11!$A$1:$AF$1, 0), FALSE)</f>
        <v>0.4375</v>
      </c>
      <c r="AG580">
        <f>VLOOKUP('full data'!$A580, Sheet11!$A$2:$AF$799, MATCH('full data'!AG$1, Sheet11!$A$1:$AF$1, 0), FALSE)</f>
        <v>9.5</v>
      </c>
      <c r="AH580" s="3">
        <f>VLOOKUP('full data'!$A580, Sheet11!$A$2:$AF$799, MATCH('full data'!AH$1, Sheet11!$A$1:$AF$1, 0), FALSE)</f>
        <v>0.24280601368945409</v>
      </c>
      <c r="AI580" s="2">
        <f t="shared" si="9"/>
        <v>0.24280601368945409</v>
      </c>
      <c r="AJ580" s="2">
        <f>AH580/SUMIFS($AH$2:$AH$799, $B$2:$B$799, B580)</f>
        <v>0.14354347605697562</v>
      </c>
      <c r="AK580">
        <f>IF(AJ580=_xlfn.MAXIFS($AJ$2:$AJ$799, $B$2:$B$799, B580, $AA$2:$AA$799, AA580), 1, 0)</f>
        <v>1</v>
      </c>
      <c r="AL580" s="2">
        <f>AJ580-AI580</f>
        <v>-9.926253763247847E-2</v>
      </c>
      <c r="AM580">
        <f>IF(AK580=AE580, 1, 0)</f>
        <v>0</v>
      </c>
    </row>
    <row r="581" spans="1:39" hidden="1" x14ac:dyDescent="0.45">
      <c r="A581" t="s">
        <v>297</v>
      </c>
      <c r="B581">
        <v>2006</v>
      </c>
      <c r="C581" t="s">
        <v>81</v>
      </c>
      <c r="D581" t="str">
        <f>VLOOKUP(C581, ids!$A$2:$B$37,2,FALSE)</f>
        <v>New England Patriots</v>
      </c>
      <c r="E581">
        <f>VLOOKUP('full data'!$A581, Sheet11!$A$2:$AF$799, MATCH('full data'!E$1, Sheet11!$A$1:$AF$1, 0), FALSE)</f>
        <v>16</v>
      </c>
      <c r="F581">
        <f>VLOOKUP('full data'!$A581, Sheet11!$A$2:$AF$799, MATCH('full data'!F$1, Sheet11!$A$1:$AF$1, 0), FALSE)</f>
        <v>4.5735628609976633</v>
      </c>
      <c r="G581">
        <f>VLOOKUP('full data'!$A581, Sheet11!$A$2:$AF$799, MATCH('full data'!G$1, Sheet11!$A$1:$AF$1, 0), FALSE)</f>
        <v>-1.147351324034473</v>
      </c>
      <c r="H581">
        <f>VLOOKUP('full data'!$A581, Sheet11!$A$2:$AF$799, MATCH('full data'!H$1, Sheet11!$A$1:$AF$1, 0), FALSE)</f>
        <v>17.77529679835148</v>
      </c>
      <c r="I581">
        <f>VLOOKUP('full data'!$A581, Sheet11!$A$2:$AF$799, MATCH('full data'!I$1, Sheet11!$A$1:$AF$1, 0), FALSE)</f>
        <v>58.75</v>
      </c>
      <c r="J581">
        <f>VLOOKUP('full data'!$A581, Sheet11!$A$2:$AF$799, MATCH('full data'!J$1, Sheet11!$A$1:$AF$1, 0), FALSE)</f>
        <v>0.76923076923076927</v>
      </c>
      <c r="K581">
        <f>VLOOKUP('full data'!$A581, Sheet11!$A$2:$AF$799, MATCH('full data'!K$1, Sheet11!$A$1:$AF$1, 0), FALSE)</f>
        <v>-11.875</v>
      </c>
      <c r="L581">
        <f>VLOOKUP('full data'!$A581, Sheet11!$A$2:$AF$799, MATCH('full data'!L$1, Sheet11!$A$1:$AF$1, 0), FALSE)</f>
        <v>0.75</v>
      </c>
      <c r="M581">
        <f>VLOOKUP('full data'!$A581, Sheet11!$A$2:$AF$799, MATCH('full data'!M$1, Sheet11!$A$1:$AF$1, 0), FALSE)</f>
        <v>0.75</v>
      </c>
      <c r="N581">
        <f>VLOOKUP('full data'!$A581, Sheet11!$A$2:$AF$799, MATCH('full data'!N$1, Sheet11!$A$1:$AF$1, 0), FALSE)</f>
        <v>1.375</v>
      </c>
      <c r="O581">
        <f>VLOOKUP('full data'!$A581, Sheet11!$A$2:$AF$799, MATCH('full data'!O$1, Sheet11!$A$1:$AF$1, 0), FALSE)</f>
        <v>17.5</v>
      </c>
      <c r="P581">
        <f>VLOOKUP('full data'!$A581, Sheet11!$A$2:$AF$799, MATCH('full data'!P$1, Sheet11!$A$1:$AF$1, 0), FALSE)</f>
        <v>1.3125</v>
      </c>
      <c r="Q581">
        <f>VLOOKUP('full data'!$A581, Sheet11!$A$2:$AF$799, MATCH('full data'!Q$1, Sheet11!$A$1:$AF$1, 0), FALSE)</f>
        <v>2.125</v>
      </c>
      <c r="R581">
        <f>VLOOKUP('full data'!$A581, Sheet11!$A$2:$AF$799, MATCH('full data'!R$1, Sheet11!$A$1:$AF$1, 0), FALSE)</f>
        <v>12</v>
      </c>
      <c r="S581">
        <f>VLOOKUP('full data'!$A581, Sheet11!$A$2:$AF$799, MATCH('full data'!S$1, Sheet11!$A$1:$AF$1, 0), FALSE)</f>
        <v>4</v>
      </c>
      <c r="T581">
        <f>VLOOKUP('full data'!$A581, Sheet11!$A$2:$AF$799, MATCH('full data'!T$1, Sheet11!$A$1:$AF$1, 0), FALSE)</f>
        <v>0</v>
      </c>
      <c r="U581">
        <f>VLOOKUP('full data'!$A581, Sheet11!$A$2:$AF$799, MATCH('full data'!U$1, Sheet11!$A$1:$AF$1, 0), FALSE)</f>
        <v>0.75</v>
      </c>
      <c r="V581">
        <f>VLOOKUP('full data'!$A581, Sheet11!$A$2:$AF$799, MATCH('full data'!V$1, Sheet11!$A$1:$AF$1, 0), FALSE)</f>
        <v>0.46875</v>
      </c>
      <c r="W581">
        <f>VLOOKUP('full data'!$A581, Sheet11!$A$2:$AF$799, MATCH('full data'!W$1, Sheet11!$A$1:$AF$1, 0), FALSE)</f>
        <v>0.49609375</v>
      </c>
      <c r="X581" t="str">
        <f>VLOOKUP('full data'!$A581, Sheet11!$A$2:$AF$799, MATCH('full data'!X$1, Sheet11!$A$1:$AF$1, 0), FALSE)</f>
        <v>4</v>
      </c>
      <c r="Y581">
        <f>VLOOKUP('full data'!$A581, Sheet11!$A$2:$AF$799, MATCH('full data'!Y$1, Sheet11!$A$1:$AF$1, 0), FALSE)</f>
        <v>1</v>
      </c>
      <c r="Z581" t="str">
        <f>VLOOKUP('full data'!$A581, Sheet11!$A$2:$AF$799, MATCH('full data'!Z$1, Sheet11!$A$1:$AF$1, 0), FALSE)</f>
        <v>AFC East</v>
      </c>
      <c r="AA581" t="s">
        <v>891</v>
      </c>
      <c r="AB581">
        <f>VLOOKUP('full data'!$A581, Sheet11!$A$2:$AF$799, MATCH('full data'!AB$1, Sheet11!$A$1:$AF$1, 0), FALSE)</f>
        <v>0.23478260869565221</v>
      </c>
      <c r="AC581">
        <f>VLOOKUP('full data'!$A581, Sheet11!$A$2:$AF$799, MATCH('full data'!AC$1, Sheet11!$A$1:$AF$1, 0), FALSE)</f>
        <v>0.17322834645669291</v>
      </c>
      <c r="AD581" t="str">
        <f>VLOOKUP('full data'!$A581, Sheet11!$A$2:$AF$799, MATCH('full data'!AD$1, Sheet11!$A$1:$AF$1, 0), FALSE)</f>
        <v>0</v>
      </c>
      <c r="AE581" t="str">
        <f>VLOOKUP('full data'!$A581, Sheet11!$A$2:$AF$799, MATCH('full data'!AE$1, Sheet11!$A$1:$AF$1, 0), FALSE)</f>
        <v>0</v>
      </c>
      <c r="AF581">
        <f>VLOOKUP('full data'!$A581, Sheet11!$A$2:$AF$799, MATCH('full data'!AF$1, Sheet11!$A$1:$AF$1, 0), FALSE)</f>
        <v>0.5625</v>
      </c>
      <c r="AG581">
        <f>VLOOKUP('full data'!$A581, Sheet11!$A$2:$AF$799, MATCH('full data'!AG$1, Sheet11!$A$1:$AF$1, 0), FALSE)</f>
        <v>0.5</v>
      </c>
      <c r="AH581" s="3">
        <f>VLOOKUP('full data'!$A581, Sheet11!$A$2:$AF$799, MATCH('full data'!AH$1, Sheet11!$A$1:$AF$1, 0), FALSE)</f>
        <v>0.21948602671234221</v>
      </c>
      <c r="AI581" s="2">
        <f t="shared" si="9"/>
        <v>0.48898912932867761</v>
      </c>
      <c r="AJ581" s="2">
        <f>AH581/SUMIFS($AH$2:$AH$799, $B$2:$B$799, B581)</f>
        <v>0.12975703007306616</v>
      </c>
      <c r="AK581">
        <f>IF(AJ581=_xlfn.MAXIFS($AJ$2:$AJ$799, $B$2:$B$799, B581, $AA$2:$AA$799, AA581), 1, 0)</f>
        <v>0</v>
      </c>
      <c r="AL581" s="2">
        <f>AJ581-AI581</f>
        <v>-0.35923209925561145</v>
      </c>
      <c r="AM581">
        <f>IF(AK581=AE581, 1, 0)</f>
        <v>0</v>
      </c>
    </row>
    <row r="582" spans="1:39" hidden="1" x14ac:dyDescent="0.45">
      <c r="A582" t="s">
        <v>289</v>
      </c>
      <c r="B582">
        <v>2006</v>
      </c>
      <c r="C582" t="s">
        <v>68</v>
      </c>
      <c r="D582" t="str">
        <f>VLOOKUP(C582, ids!$A$2:$B$37,2,FALSE)</f>
        <v>Indiannapolis Colts</v>
      </c>
      <c r="E582">
        <f>VLOOKUP('full data'!$A582, Sheet11!$A$2:$AF$799, MATCH('full data'!E$1, Sheet11!$A$1:$AF$1, 0), FALSE)</f>
        <v>16</v>
      </c>
      <c r="F582">
        <f>VLOOKUP('full data'!$A582, Sheet11!$A$2:$AF$799, MATCH('full data'!F$1, Sheet11!$A$1:$AF$1, 0), FALSE)</f>
        <v>11.269134714003091</v>
      </c>
      <c r="G582">
        <f>VLOOKUP('full data'!$A582, Sheet11!$A$2:$AF$799, MATCH('full data'!G$1, Sheet11!$A$1:$AF$1, 0), FALSE)</f>
        <v>-0.99973870780389995</v>
      </c>
      <c r="H582">
        <f>VLOOKUP('full data'!$A582, Sheet11!$A$2:$AF$799, MATCH('full data'!H$1, Sheet11!$A$1:$AF$1, 0), FALSE)</f>
        <v>23.63827767105559</v>
      </c>
      <c r="I582">
        <f>VLOOKUP('full data'!$A582, Sheet11!$A$2:$AF$799, MATCH('full data'!I$1, Sheet11!$A$1:$AF$1, 0), FALSE)</f>
        <v>44.875</v>
      </c>
      <c r="J582">
        <f>VLOOKUP('full data'!$A582, Sheet11!$A$2:$AF$799, MATCH('full data'!J$1, Sheet11!$A$1:$AF$1, 0), FALSE)</f>
        <v>0.89655172413793105</v>
      </c>
      <c r="K582">
        <f>VLOOKUP('full data'!$A582, Sheet11!$A$2:$AF$799, MATCH('full data'!K$1, Sheet11!$A$1:$AF$1, 0), FALSE)</f>
        <v>-5.5625</v>
      </c>
      <c r="L582">
        <f>VLOOKUP('full data'!$A582, Sheet11!$A$2:$AF$799, MATCH('full data'!L$1, Sheet11!$A$1:$AF$1, 0), FALSE)</f>
        <v>0.5625</v>
      </c>
      <c r="M582">
        <f>VLOOKUP('full data'!$A582, Sheet11!$A$2:$AF$799, MATCH('full data'!M$1, Sheet11!$A$1:$AF$1, 0), FALSE)</f>
        <v>0.6875</v>
      </c>
      <c r="N582">
        <f>VLOOKUP('full data'!$A582, Sheet11!$A$2:$AF$799, MATCH('full data'!N$1, Sheet11!$A$1:$AF$1, 0), FALSE)</f>
        <v>0.9375</v>
      </c>
      <c r="O582">
        <f>VLOOKUP('full data'!$A582, Sheet11!$A$2:$AF$799, MATCH('full data'!O$1, Sheet11!$A$1:$AF$1, 0), FALSE)</f>
        <v>9.375</v>
      </c>
      <c r="P582">
        <f>VLOOKUP('full data'!$A582, Sheet11!$A$2:$AF$799, MATCH('full data'!P$1, Sheet11!$A$1:$AF$1, 0), FALSE)</f>
        <v>0.875</v>
      </c>
      <c r="Q582">
        <f>VLOOKUP('full data'!$A582, Sheet11!$A$2:$AF$799, MATCH('full data'!Q$1, Sheet11!$A$1:$AF$1, 0), FALSE)</f>
        <v>1.625</v>
      </c>
      <c r="R582">
        <f>VLOOKUP('full data'!$A582, Sheet11!$A$2:$AF$799, MATCH('full data'!R$1, Sheet11!$A$1:$AF$1, 0), FALSE)</f>
        <v>12</v>
      </c>
      <c r="S582">
        <f>VLOOKUP('full data'!$A582, Sheet11!$A$2:$AF$799, MATCH('full data'!S$1, Sheet11!$A$1:$AF$1, 0), FALSE)</f>
        <v>4</v>
      </c>
      <c r="T582">
        <f>VLOOKUP('full data'!$A582, Sheet11!$A$2:$AF$799, MATCH('full data'!T$1, Sheet11!$A$1:$AF$1, 0), FALSE)</f>
        <v>0</v>
      </c>
      <c r="U582">
        <f>VLOOKUP('full data'!$A582, Sheet11!$A$2:$AF$799, MATCH('full data'!U$1, Sheet11!$A$1:$AF$1, 0), FALSE)</f>
        <v>0.75</v>
      </c>
      <c r="V582">
        <f>VLOOKUP('full data'!$A582, Sheet11!$A$2:$AF$799, MATCH('full data'!V$1, Sheet11!$A$1:$AF$1, 0), FALSE)</f>
        <v>0.50520833333333337</v>
      </c>
      <c r="W582">
        <f>VLOOKUP('full data'!$A582, Sheet11!$A$2:$AF$799, MATCH('full data'!W$1, Sheet11!$A$1:$AF$1, 0), FALSE)</f>
        <v>0.5</v>
      </c>
      <c r="X582" t="str">
        <f>VLOOKUP('full data'!$A582, Sheet11!$A$2:$AF$799, MATCH('full data'!X$1, Sheet11!$A$1:$AF$1, 0), FALSE)</f>
        <v>3</v>
      </c>
      <c r="Y582">
        <f>VLOOKUP('full data'!$A582, Sheet11!$A$2:$AF$799, MATCH('full data'!Y$1, Sheet11!$A$1:$AF$1, 0), FALSE)</f>
        <v>1</v>
      </c>
      <c r="Z582" t="str">
        <f>VLOOKUP('full data'!$A582, Sheet11!$A$2:$AF$799, MATCH('full data'!Z$1, Sheet11!$A$1:$AF$1, 0), FALSE)</f>
        <v>AFC South</v>
      </c>
      <c r="AA582" t="s">
        <v>891</v>
      </c>
      <c r="AB582">
        <f>VLOOKUP('full data'!$A582, Sheet11!$A$2:$AF$799, MATCH('full data'!AB$1, Sheet11!$A$1:$AF$1, 0), FALSE)</f>
        <v>0.23076923076923081</v>
      </c>
      <c r="AC582">
        <f>VLOOKUP('full data'!$A582, Sheet11!$A$2:$AF$799, MATCH('full data'!AC$1, Sheet11!$A$1:$AF$1, 0), FALSE)</f>
        <v>0.16379310344827591</v>
      </c>
      <c r="AD582" t="str">
        <f>VLOOKUP('full data'!$A582, Sheet11!$A$2:$AF$799, MATCH('full data'!AD$1, Sheet11!$A$1:$AF$1, 0), FALSE)</f>
        <v>1</v>
      </c>
      <c r="AE582" t="str">
        <f>VLOOKUP('full data'!$A582, Sheet11!$A$2:$AF$799, MATCH('full data'!AE$1, Sheet11!$A$1:$AF$1, 0), FALSE)</f>
        <v>1</v>
      </c>
      <c r="AF582">
        <f>VLOOKUP('full data'!$A582, Sheet11!$A$2:$AF$799, MATCH('full data'!AF$1, Sheet11!$A$1:$AF$1, 0), FALSE)</f>
        <v>0.3125</v>
      </c>
      <c r="AG582">
        <f>VLOOKUP('full data'!$A582, Sheet11!$A$2:$AF$799, MATCH('full data'!AG$1, Sheet11!$A$1:$AF$1, 0), FALSE)</f>
        <v>9.5</v>
      </c>
      <c r="AH582" s="3">
        <f>VLOOKUP('full data'!$A582, Sheet11!$A$2:$AF$799, MATCH('full data'!AH$1, Sheet11!$A$1:$AF$1, 0), FALSE)</f>
        <v>8.825167782577617E-2</v>
      </c>
      <c r="AI582" s="2">
        <f t="shared" si="9"/>
        <v>0.48898912932867761</v>
      </c>
      <c r="AJ582" s="2">
        <f>AH582/SUMIFS($AH$2:$AH$799, $B$2:$B$799, B582)</f>
        <v>5.2173141885910559E-2</v>
      </c>
      <c r="AK582">
        <f>IF(AJ582=_xlfn.MAXIFS($AJ$2:$AJ$799, $B$2:$B$799, B582, $AA$2:$AA$799, AA582), 1, 0)</f>
        <v>0</v>
      </c>
      <c r="AL582" s="2">
        <f>AJ582-AI582</f>
        <v>-0.43681598744276706</v>
      </c>
      <c r="AM582">
        <f>IF(AK582=AE582, 1, 0)</f>
        <v>0</v>
      </c>
    </row>
    <row r="583" spans="1:39" hidden="1" x14ac:dyDescent="0.45">
      <c r="A583" t="s">
        <v>300</v>
      </c>
      <c r="B583">
        <v>2006</v>
      </c>
      <c r="C583" t="s">
        <v>88</v>
      </c>
      <c r="D583" t="str">
        <f>VLOOKUP(C583, ids!$A$2:$B$37,2,FALSE)</f>
        <v>New York Jets</v>
      </c>
      <c r="E583">
        <f>VLOOKUP('full data'!$A583, Sheet11!$A$2:$AF$799, MATCH('full data'!E$1, Sheet11!$A$1:$AF$1, 0), FALSE)</f>
        <v>16</v>
      </c>
      <c r="F583">
        <f>VLOOKUP('full data'!$A583, Sheet11!$A$2:$AF$799, MATCH('full data'!F$1, Sheet11!$A$1:$AF$1, 0), FALSE)</f>
        <v>0.8742791532892038</v>
      </c>
      <c r="G583">
        <f>VLOOKUP('full data'!$A583, Sheet11!$A$2:$AF$799, MATCH('full data'!G$1, Sheet11!$A$1:$AF$1, 0), FALSE)</f>
        <v>-3.0514134192382909</v>
      </c>
      <c r="H583">
        <f>VLOOKUP('full data'!$A583, Sheet11!$A$2:$AF$799, MATCH('full data'!H$1, Sheet11!$A$1:$AF$1, 0), FALSE)</f>
        <v>15.926910865403601</v>
      </c>
      <c r="I583">
        <f>VLOOKUP('full data'!$A583, Sheet11!$A$2:$AF$799, MATCH('full data'!I$1, Sheet11!$A$1:$AF$1, 0), FALSE)</f>
        <v>35</v>
      </c>
      <c r="J583">
        <f>VLOOKUP('full data'!$A583, Sheet11!$A$2:$AF$799, MATCH('full data'!J$1, Sheet11!$A$1:$AF$1, 0), FALSE)</f>
        <v>0.88888888888888884</v>
      </c>
      <c r="K583">
        <f>VLOOKUP('full data'!$A583, Sheet11!$A$2:$AF$799, MATCH('full data'!K$1, Sheet11!$A$1:$AF$1, 0), FALSE)</f>
        <v>-12.4375</v>
      </c>
      <c r="L583">
        <f>VLOOKUP('full data'!$A583, Sheet11!$A$2:$AF$799, MATCH('full data'!L$1, Sheet11!$A$1:$AF$1, 0), FALSE)</f>
        <v>1</v>
      </c>
      <c r="M583">
        <f>VLOOKUP('full data'!$A583, Sheet11!$A$2:$AF$799, MATCH('full data'!M$1, Sheet11!$A$1:$AF$1, 0), FALSE)</f>
        <v>0.5625</v>
      </c>
      <c r="N583">
        <f>VLOOKUP('full data'!$A583, Sheet11!$A$2:$AF$799, MATCH('full data'!N$1, Sheet11!$A$1:$AF$1, 0), FALSE)</f>
        <v>1</v>
      </c>
      <c r="O583">
        <f>VLOOKUP('full data'!$A583, Sheet11!$A$2:$AF$799, MATCH('full data'!O$1, Sheet11!$A$1:$AF$1, 0), FALSE)</f>
        <v>14.375</v>
      </c>
      <c r="P583">
        <f>VLOOKUP('full data'!$A583, Sheet11!$A$2:$AF$799, MATCH('full data'!P$1, Sheet11!$A$1:$AF$1, 0), FALSE)</f>
        <v>1.375</v>
      </c>
      <c r="Q583">
        <f>VLOOKUP('full data'!$A583, Sheet11!$A$2:$AF$799, MATCH('full data'!Q$1, Sheet11!$A$1:$AF$1, 0), FALSE)</f>
        <v>1.5625</v>
      </c>
      <c r="R583">
        <f>VLOOKUP('full data'!$A583, Sheet11!$A$2:$AF$799, MATCH('full data'!R$1, Sheet11!$A$1:$AF$1, 0), FALSE)</f>
        <v>10</v>
      </c>
      <c r="S583">
        <f>VLOOKUP('full data'!$A583, Sheet11!$A$2:$AF$799, MATCH('full data'!S$1, Sheet11!$A$1:$AF$1, 0), FALSE)</f>
        <v>6</v>
      </c>
      <c r="T583">
        <f>VLOOKUP('full data'!$A583, Sheet11!$A$2:$AF$799, MATCH('full data'!T$1, Sheet11!$A$1:$AF$1, 0), FALSE)</f>
        <v>0</v>
      </c>
      <c r="U583">
        <f>VLOOKUP('full data'!$A583, Sheet11!$A$2:$AF$799, MATCH('full data'!U$1, Sheet11!$A$1:$AF$1, 0), FALSE)</f>
        <v>0.625</v>
      </c>
      <c r="V583">
        <f>VLOOKUP('full data'!$A583, Sheet11!$A$2:$AF$799, MATCH('full data'!V$1, Sheet11!$A$1:$AF$1, 0), FALSE)</f>
        <v>0.4</v>
      </c>
      <c r="W583">
        <f>VLOOKUP('full data'!$A583, Sheet11!$A$2:$AF$799, MATCH('full data'!W$1, Sheet11!$A$1:$AF$1, 0), FALSE)</f>
        <v>0.46875</v>
      </c>
      <c r="X583" t="str">
        <f>VLOOKUP('full data'!$A583, Sheet11!$A$2:$AF$799, MATCH('full data'!X$1, Sheet11!$A$1:$AF$1, 0), FALSE)</f>
        <v>5</v>
      </c>
      <c r="Y583">
        <f>VLOOKUP('full data'!$A583, Sheet11!$A$2:$AF$799, MATCH('full data'!Y$1, Sheet11!$A$1:$AF$1, 0), FALSE)</f>
        <v>2</v>
      </c>
      <c r="Z583" t="str">
        <f>VLOOKUP('full data'!$A583, Sheet11!$A$2:$AF$799, MATCH('full data'!Z$1, Sheet11!$A$1:$AF$1, 0), FALSE)</f>
        <v>AFC East</v>
      </c>
      <c r="AA583" t="s">
        <v>891</v>
      </c>
      <c r="AB583">
        <f>VLOOKUP('full data'!$A583, Sheet11!$A$2:$AF$799, MATCH('full data'!AB$1, Sheet11!$A$1:$AF$1, 0), FALSE)</f>
        <v>0.26315789473684209</v>
      </c>
      <c r="AC583">
        <f>VLOOKUP('full data'!$A583, Sheet11!$A$2:$AF$799, MATCH('full data'!AC$1, Sheet11!$A$1:$AF$1, 0), FALSE)</f>
        <v>0.20512820512820509</v>
      </c>
      <c r="AD583" t="str">
        <f>VLOOKUP('full data'!$A583, Sheet11!$A$2:$AF$799, MATCH('full data'!AD$1, Sheet11!$A$1:$AF$1, 0), FALSE)</f>
        <v>0</v>
      </c>
      <c r="AE583" t="str">
        <f>VLOOKUP('full data'!$A583, Sheet11!$A$2:$AF$799, MATCH('full data'!AE$1, Sheet11!$A$1:$AF$1, 0), FALSE)</f>
        <v>0</v>
      </c>
      <c r="AF583">
        <f>VLOOKUP('full data'!$A583, Sheet11!$A$2:$AF$799, MATCH('full data'!AF$1, Sheet11!$A$1:$AF$1, 0), FALSE)</f>
        <v>0.375</v>
      </c>
      <c r="AG583">
        <f>VLOOKUP('full data'!$A583, Sheet11!$A$2:$AF$799, MATCH('full data'!AG$1, Sheet11!$A$1:$AF$1, 0), FALSE)</f>
        <v>0.5</v>
      </c>
      <c r="AH583" s="3">
        <f>VLOOKUP('full data'!$A583, Sheet11!$A$2:$AF$799, MATCH('full data'!AH$1, Sheet11!$A$1:$AF$1, 0), FALSE)</f>
        <v>4.9984253885863007E-2</v>
      </c>
      <c r="AI583" s="2">
        <f t="shared" si="9"/>
        <v>0.48898912932867761</v>
      </c>
      <c r="AJ583" s="2">
        <f>AH583/SUMIFS($AH$2:$AH$799, $B$2:$B$799, B583)</f>
        <v>2.9549982893207063E-2</v>
      </c>
      <c r="AK583">
        <f>IF(AJ583=_xlfn.MAXIFS($AJ$2:$AJ$799, $B$2:$B$799, B583, $AA$2:$AA$799, AA583), 1, 0)</f>
        <v>0</v>
      </c>
      <c r="AL583" s="2">
        <f>AJ583-AI583</f>
        <v>-0.45943914643547057</v>
      </c>
      <c r="AM583">
        <f>IF(AK583=AE583, 1, 0)</f>
        <v>0</v>
      </c>
    </row>
    <row r="584" spans="1:39" hidden="1" x14ac:dyDescent="0.45">
      <c r="A584" t="s">
        <v>301</v>
      </c>
      <c r="B584">
        <v>2006</v>
      </c>
      <c r="C584" t="s">
        <v>92</v>
      </c>
      <c r="D584" t="str">
        <f>VLOOKUP(C584, ids!$A$2:$B$37,2,FALSE)</f>
        <v>Philadelphia Eagles</v>
      </c>
      <c r="E584">
        <f>VLOOKUP('full data'!$A584, Sheet11!$A$2:$AF$799, MATCH('full data'!E$1, Sheet11!$A$1:$AF$1, 0), FALSE)</f>
        <v>16</v>
      </c>
      <c r="F584">
        <f>VLOOKUP('full data'!$A584, Sheet11!$A$2:$AF$799, MATCH('full data'!F$1, Sheet11!$A$1:$AF$1, 0), FALSE)</f>
        <v>3.9644318935063509</v>
      </c>
      <c r="G584">
        <f>VLOOKUP('full data'!$A584, Sheet11!$A$2:$AF$799, MATCH('full data'!G$1, Sheet11!$A$1:$AF$1, 0), FALSE)</f>
        <v>-0.48687530901457432</v>
      </c>
      <c r="H584">
        <f>VLOOKUP('full data'!$A584, Sheet11!$A$2:$AF$799, MATCH('full data'!H$1, Sheet11!$A$1:$AF$1, 0), FALSE)</f>
        <v>19.4732073861129</v>
      </c>
      <c r="I584">
        <f>VLOOKUP('full data'!$A584, Sheet11!$A$2:$AF$799, MATCH('full data'!I$1, Sheet11!$A$1:$AF$1, 0), FALSE)</f>
        <v>60.5</v>
      </c>
      <c r="J584">
        <f>VLOOKUP('full data'!$A584, Sheet11!$A$2:$AF$799, MATCH('full data'!J$1, Sheet11!$A$1:$AF$1, 0), FALSE)</f>
        <v>0.78260869565217395</v>
      </c>
      <c r="K584">
        <f>VLOOKUP('full data'!$A584, Sheet11!$A$2:$AF$799, MATCH('full data'!K$1, Sheet11!$A$1:$AF$1, 0), FALSE)</f>
        <v>-11.875</v>
      </c>
      <c r="L584">
        <f>VLOOKUP('full data'!$A584, Sheet11!$A$2:$AF$799, MATCH('full data'!L$1, Sheet11!$A$1:$AF$1, 0), FALSE)</f>
        <v>0.5625</v>
      </c>
      <c r="M584">
        <f>VLOOKUP('full data'!$A584, Sheet11!$A$2:$AF$799, MATCH('full data'!M$1, Sheet11!$A$1:$AF$1, 0), FALSE)</f>
        <v>0.625</v>
      </c>
      <c r="N584">
        <f>VLOOKUP('full data'!$A584, Sheet11!$A$2:$AF$799, MATCH('full data'!N$1, Sheet11!$A$1:$AF$1, 0), FALSE)</f>
        <v>1.1875</v>
      </c>
      <c r="O584">
        <f>VLOOKUP('full data'!$A584, Sheet11!$A$2:$AF$799, MATCH('full data'!O$1, Sheet11!$A$1:$AF$1, 0), FALSE)</f>
        <v>18.75</v>
      </c>
      <c r="P584">
        <f>VLOOKUP('full data'!$A584, Sheet11!$A$2:$AF$799, MATCH('full data'!P$1, Sheet11!$A$1:$AF$1, 0), FALSE)</f>
        <v>1</v>
      </c>
      <c r="Q584">
        <f>VLOOKUP('full data'!$A584, Sheet11!$A$2:$AF$799, MATCH('full data'!Q$1, Sheet11!$A$1:$AF$1, 0), FALSE)</f>
        <v>1.8125</v>
      </c>
      <c r="R584">
        <f>VLOOKUP('full data'!$A584, Sheet11!$A$2:$AF$799, MATCH('full data'!R$1, Sheet11!$A$1:$AF$1, 0), FALSE)</f>
        <v>10</v>
      </c>
      <c r="S584">
        <f>VLOOKUP('full data'!$A584, Sheet11!$A$2:$AF$799, MATCH('full data'!S$1, Sheet11!$A$1:$AF$1, 0), FALSE)</f>
        <v>6</v>
      </c>
      <c r="T584">
        <f>VLOOKUP('full data'!$A584, Sheet11!$A$2:$AF$799, MATCH('full data'!T$1, Sheet11!$A$1:$AF$1, 0), FALSE)</f>
        <v>0</v>
      </c>
      <c r="U584">
        <f>VLOOKUP('full data'!$A584, Sheet11!$A$2:$AF$799, MATCH('full data'!U$1, Sheet11!$A$1:$AF$1, 0), FALSE)</f>
        <v>0.625</v>
      </c>
      <c r="V584">
        <f>VLOOKUP('full data'!$A584, Sheet11!$A$2:$AF$799, MATCH('full data'!V$1, Sheet11!$A$1:$AF$1, 0), FALSE)</f>
        <v>0.45</v>
      </c>
      <c r="W584">
        <f>VLOOKUP('full data'!$A584, Sheet11!$A$2:$AF$799, MATCH('full data'!W$1, Sheet11!$A$1:$AF$1, 0), FALSE)</f>
        <v>0.4765625</v>
      </c>
      <c r="X584" t="str">
        <f>VLOOKUP('full data'!$A584, Sheet11!$A$2:$AF$799, MATCH('full data'!X$1, Sheet11!$A$1:$AF$1, 0), FALSE)</f>
        <v>3</v>
      </c>
      <c r="Y584">
        <f>VLOOKUP('full data'!$A584, Sheet11!$A$2:$AF$799, MATCH('full data'!Y$1, Sheet11!$A$1:$AF$1, 0), FALSE)</f>
        <v>1</v>
      </c>
      <c r="Z584" t="str">
        <f>VLOOKUP('full data'!$A584, Sheet11!$A$2:$AF$799, MATCH('full data'!Z$1, Sheet11!$A$1:$AF$1, 0), FALSE)</f>
        <v>NFC East</v>
      </c>
      <c r="AA584" t="s">
        <v>892</v>
      </c>
      <c r="AB584">
        <f>VLOOKUP('full data'!$A584, Sheet11!$A$2:$AF$799, MATCH('full data'!AB$1, Sheet11!$A$1:$AF$1, 0), FALSE)</f>
        <v>0.21904761904761899</v>
      </c>
      <c r="AC584">
        <f>VLOOKUP('full data'!$A584, Sheet11!$A$2:$AF$799, MATCH('full data'!AC$1, Sheet11!$A$1:$AF$1, 0), FALSE)</f>
        <v>0.23008849557522121</v>
      </c>
      <c r="AD584" t="str">
        <f>VLOOKUP('full data'!$A584, Sheet11!$A$2:$AF$799, MATCH('full data'!AD$1, Sheet11!$A$1:$AF$1, 0), FALSE)</f>
        <v>0</v>
      </c>
      <c r="AE584" t="str">
        <f>VLOOKUP('full data'!$A584, Sheet11!$A$2:$AF$799, MATCH('full data'!AE$1, Sheet11!$A$1:$AF$1, 0), FALSE)</f>
        <v>0</v>
      </c>
      <c r="AF584">
        <f>VLOOKUP('full data'!$A584, Sheet11!$A$2:$AF$799, MATCH('full data'!AF$1, Sheet11!$A$1:$AF$1, 0), FALSE)</f>
        <v>0.4375</v>
      </c>
      <c r="AG584">
        <f>VLOOKUP('full data'!$A584, Sheet11!$A$2:$AF$799, MATCH('full data'!AG$1, Sheet11!$A$1:$AF$1, 0), FALSE)</f>
        <v>0.5</v>
      </c>
      <c r="AH584" s="3">
        <f>VLOOKUP('full data'!$A584, Sheet11!$A$2:$AF$799, MATCH('full data'!AH$1, Sheet11!$A$1:$AF$1, 0), FALSE)</f>
        <v>4.7981317099527049E-2</v>
      </c>
      <c r="AI584" s="2">
        <f t="shared" si="9"/>
        <v>0.24280601368945409</v>
      </c>
      <c r="AJ584" s="2">
        <f>AH584/SUMIFS($AH$2:$AH$799, $B$2:$B$799, B584)</f>
        <v>2.8365875035809545E-2</v>
      </c>
      <c r="AK584">
        <f>IF(AJ584=_xlfn.MAXIFS($AJ$2:$AJ$799, $B$2:$B$799, B584, $AA$2:$AA$799, AA584), 1, 0)</f>
        <v>0</v>
      </c>
      <c r="AL584" s="2">
        <f>AJ584-AI584</f>
        <v>-0.21444013865364456</v>
      </c>
      <c r="AM584">
        <f>IF(AK584=AE584, 1, 0)</f>
        <v>0</v>
      </c>
    </row>
    <row r="585" spans="1:39" hidden="1" x14ac:dyDescent="0.45">
      <c r="A585" t="s">
        <v>303</v>
      </c>
      <c r="B585">
        <v>2006</v>
      </c>
      <c r="C585" t="s">
        <v>98</v>
      </c>
      <c r="D585" t="str">
        <f>VLOOKUP(C585, ids!$A$2:$B$37,2,FALSE)</f>
        <v>Seattle Seahawks</v>
      </c>
      <c r="E585">
        <f>VLOOKUP('full data'!$A585, Sheet11!$A$2:$AF$799, MATCH('full data'!E$1, Sheet11!$A$1:$AF$1, 0), FALSE)</f>
        <v>16</v>
      </c>
      <c r="F585">
        <f>VLOOKUP('full data'!$A585, Sheet11!$A$2:$AF$799, MATCH('full data'!F$1, Sheet11!$A$1:$AF$1, 0), FALSE)</f>
        <v>-2.1003642497810859</v>
      </c>
      <c r="G585">
        <f>VLOOKUP('full data'!$A585, Sheet11!$A$2:$AF$799, MATCH('full data'!G$1, Sheet11!$A$1:$AF$1, 0), FALSE)</f>
        <v>-3.145009783381278</v>
      </c>
      <c r="H585">
        <f>VLOOKUP('full data'!$A585, Sheet11!$A$2:$AF$799, MATCH('full data'!H$1, Sheet11!$A$1:$AF$1, 0), FALSE)</f>
        <v>17.101754919094859</v>
      </c>
      <c r="I585">
        <f>VLOOKUP('full data'!$A585, Sheet11!$A$2:$AF$799, MATCH('full data'!I$1, Sheet11!$A$1:$AF$1, 0), FALSE)</f>
        <v>43.75</v>
      </c>
      <c r="J585">
        <f>VLOOKUP('full data'!$A585, Sheet11!$A$2:$AF$799, MATCH('full data'!J$1, Sheet11!$A$1:$AF$1, 0), FALSE)</f>
        <v>0.80645161290322576</v>
      </c>
      <c r="K585">
        <f>VLOOKUP('full data'!$A585, Sheet11!$A$2:$AF$799, MATCH('full data'!K$1, Sheet11!$A$1:$AF$1, 0), FALSE)</f>
        <v>-19.5</v>
      </c>
      <c r="L585">
        <f>VLOOKUP('full data'!$A585, Sheet11!$A$2:$AF$799, MATCH('full data'!L$1, Sheet11!$A$1:$AF$1, 0), FALSE)</f>
        <v>1.375</v>
      </c>
      <c r="M585">
        <f>VLOOKUP('full data'!$A585, Sheet11!$A$2:$AF$799, MATCH('full data'!M$1, Sheet11!$A$1:$AF$1, 0), FALSE)</f>
        <v>0.875</v>
      </c>
      <c r="N585">
        <f>VLOOKUP('full data'!$A585, Sheet11!$A$2:$AF$799, MATCH('full data'!N$1, Sheet11!$A$1:$AF$1, 0), FALSE)</f>
        <v>0.75</v>
      </c>
      <c r="O585">
        <f>VLOOKUP('full data'!$A585, Sheet11!$A$2:$AF$799, MATCH('full data'!O$1, Sheet11!$A$1:$AF$1, 0), FALSE)</f>
        <v>17.625</v>
      </c>
      <c r="P585">
        <f>VLOOKUP('full data'!$A585, Sheet11!$A$2:$AF$799, MATCH('full data'!P$1, Sheet11!$A$1:$AF$1, 0), FALSE)</f>
        <v>1.9375</v>
      </c>
      <c r="Q585">
        <f>VLOOKUP('full data'!$A585, Sheet11!$A$2:$AF$799, MATCH('full data'!Q$1, Sheet11!$A$1:$AF$1, 0), FALSE)</f>
        <v>1.625</v>
      </c>
      <c r="R585">
        <f>VLOOKUP('full data'!$A585, Sheet11!$A$2:$AF$799, MATCH('full data'!R$1, Sheet11!$A$1:$AF$1, 0), FALSE)</f>
        <v>9</v>
      </c>
      <c r="S585">
        <f>VLOOKUP('full data'!$A585, Sheet11!$A$2:$AF$799, MATCH('full data'!S$1, Sheet11!$A$1:$AF$1, 0), FALSE)</f>
        <v>7</v>
      </c>
      <c r="T585">
        <f>VLOOKUP('full data'!$A585, Sheet11!$A$2:$AF$799, MATCH('full data'!T$1, Sheet11!$A$1:$AF$1, 0), FALSE)</f>
        <v>0</v>
      </c>
      <c r="U585">
        <f>VLOOKUP('full data'!$A585, Sheet11!$A$2:$AF$799, MATCH('full data'!U$1, Sheet11!$A$1:$AF$1, 0), FALSE)</f>
        <v>0.5625</v>
      </c>
      <c r="V585">
        <f>VLOOKUP('full data'!$A585, Sheet11!$A$2:$AF$799, MATCH('full data'!V$1, Sheet11!$A$1:$AF$1, 0), FALSE)</f>
        <v>0.38194444444444442</v>
      </c>
      <c r="W585">
        <f>VLOOKUP('full data'!$A585, Sheet11!$A$2:$AF$799, MATCH('full data'!W$1, Sheet11!$A$1:$AF$1, 0), FALSE)</f>
        <v>0.453125</v>
      </c>
      <c r="X585" t="str">
        <f>VLOOKUP('full data'!$A585, Sheet11!$A$2:$AF$799, MATCH('full data'!X$1, Sheet11!$A$1:$AF$1, 0), FALSE)</f>
        <v>4</v>
      </c>
      <c r="Y585">
        <f>VLOOKUP('full data'!$A585, Sheet11!$A$2:$AF$799, MATCH('full data'!Y$1, Sheet11!$A$1:$AF$1, 0), FALSE)</f>
        <v>1</v>
      </c>
      <c r="Z585" t="str">
        <f>VLOOKUP('full data'!$A585, Sheet11!$A$2:$AF$799, MATCH('full data'!Z$1, Sheet11!$A$1:$AF$1, 0), FALSE)</f>
        <v>NFC West</v>
      </c>
      <c r="AA585" t="s">
        <v>892</v>
      </c>
      <c r="AB585">
        <f>VLOOKUP('full data'!$A585, Sheet11!$A$2:$AF$799, MATCH('full data'!AB$1, Sheet11!$A$1:$AF$1, 0), FALSE)</f>
        <v>0.23577235772357719</v>
      </c>
      <c r="AC585">
        <f>VLOOKUP('full data'!$A585, Sheet11!$A$2:$AF$799, MATCH('full data'!AC$1, Sheet11!$A$1:$AF$1, 0), FALSE)</f>
        <v>0.1714285714285714</v>
      </c>
      <c r="AD585" t="str">
        <f>VLOOKUP('full data'!$A585, Sheet11!$A$2:$AF$799, MATCH('full data'!AD$1, Sheet11!$A$1:$AF$1, 0), FALSE)</f>
        <v>0</v>
      </c>
      <c r="AE585" t="str">
        <f>VLOOKUP('full data'!$A585, Sheet11!$A$2:$AF$799, MATCH('full data'!AE$1, Sheet11!$A$1:$AF$1, 0), FALSE)</f>
        <v>0</v>
      </c>
      <c r="AF585">
        <f>VLOOKUP('full data'!$A585, Sheet11!$A$2:$AF$799, MATCH('full data'!AF$1, Sheet11!$A$1:$AF$1, 0), FALSE)</f>
        <v>0.5625</v>
      </c>
      <c r="AG585">
        <f>VLOOKUP('full data'!$A585, Sheet11!$A$2:$AF$799, MATCH('full data'!AG$1, Sheet11!$A$1:$AF$1, 0), FALSE)</f>
        <v>0.5</v>
      </c>
      <c r="AH585" s="3">
        <f>VLOOKUP('full data'!$A585, Sheet11!$A$2:$AF$799, MATCH('full data'!AH$1, Sheet11!$A$1:$AF$1, 0), FALSE)</f>
        <v>3.7688091949594708E-2</v>
      </c>
      <c r="AI585" s="2">
        <f t="shared" si="9"/>
        <v>0.24280601368945409</v>
      </c>
      <c r="AJ585" s="2">
        <f>AH585/SUMIFS($AH$2:$AH$799, $B$2:$B$799, B585)</f>
        <v>2.2280666126000132E-2</v>
      </c>
      <c r="AK585">
        <f>IF(AJ585=_xlfn.MAXIFS($AJ$2:$AJ$799, $B$2:$B$799, B585, $AA$2:$AA$799, AA585), 1, 0)</f>
        <v>0</v>
      </c>
      <c r="AL585" s="2">
        <f>AJ585-AI585</f>
        <v>-0.22052534756345396</v>
      </c>
      <c r="AM585">
        <f>IF(AK585=AE585, 1, 0)</f>
        <v>0</v>
      </c>
    </row>
    <row r="586" spans="1:39" hidden="1" x14ac:dyDescent="0.45">
      <c r="A586" t="s">
        <v>287</v>
      </c>
      <c r="B586">
        <v>2006</v>
      </c>
      <c r="C586" t="s">
        <v>66</v>
      </c>
      <c r="D586" t="str">
        <f>VLOOKUP(C586, ids!$A$2:$B$37,2,FALSE)</f>
        <v>Green Bay Packers</v>
      </c>
      <c r="E586">
        <f>VLOOKUP('full data'!$A586, Sheet11!$A$2:$AF$799, MATCH('full data'!E$1, Sheet11!$A$1:$AF$1, 0), FALSE)</f>
        <v>16</v>
      </c>
      <c r="F586">
        <f>VLOOKUP('full data'!$A586, Sheet11!$A$2:$AF$799, MATCH('full data'!F$1, Sheet11!$A$1:$AF$1, 0), FALSE)</f>
        <v>-0.99188977387932464</v>
      </c>
      <c r="G586">
        <f>VLOOKUP('full data'!$A586, Sheet11!$A$2:$AF$799, MATCH('full data'!G$1, Sheet11!$A$1:$AF$1, 0), FALSE)</f>
        <v>-4.6548324717358991</v>
      </c>
      <c r="H586">
        <f>VLOOKUP('full data'!$A586, Sheet11!$A$2:$AF$799, MATCH('full data'!H$1, Sheet11!$A$1:$AF$1, 0), FALSE)</f>
        <v>18.609345138741631</v>
      </c>
      <c r="I586">
        <f>VLOOKUP('full data'!$A586, Sheet11!$A$2:$AF$799, MATCH('full data'!I$1, Sheet11!$A$1:$AF$1, 0), FALSE)</f>
        <v>43.0625</v>
      </c>
      <c r="J586">
        <f>VLOOKUP('full data'!$A586, Sheet11!$A$2:$AF$799, MATCH('full data'!J$1, Sheet11!$A$1:$AF$1, 0), FALSE)</f>
        <v>0.74285714285714288</v>
      </c>
      <c r="K586">
        <f>VLOOKUP('full data'!$A586, Sheet11!$A$2:$AF$799, MATCH('full data'!K$1, Sheet11!$A$1:$AF$1, 0), FALSE)</f>
        <v>-9.8125</v>
      </c>
      <c r="L586">
        <f>VLOOKUP('full data'!$A586, Sheet11!$A$2:$AF$799, MATCH('full data'!L$1, Sheet11!$A$1:$AF$1, 0), FALSE)</f>
        <v>1.125</v>
      </c>
      <c r="M586">
        <f>VLOOKUP('full data'!$A586, Sheet11!$A$2:$AF$799, MATCH('full data'!M$1, Sheet11!$A$1:$AF$1, 0), FALSE)</f>
        <v>0.625</v>
      </c>
      <c r="N586">
        <f>VLOOKUP('full data'!$A586, Sheet11!$A$2:$AF$799, MATCH('full data'!N$1, Sheet11!$A$1:$AF$1, 0), FALSE)</f>
        <v>1.4375</v>
      </c>
      <c r="O586">
        <f>VLOOKUP('full data'!$A586, Sheet11!$A$2:$AF$799, MATCH('full data'!O$1, Sheet11!$A$1:$AF$1, 0), FALSE)</f>
        <v>21.0625</v>
      </c>
      <c r="P586">
        <f>VLOOKUP('full data'!$A586, Sheet11!$A$2:$AF$799, MATCH('full data'!P$1, Sheet11!$A$1:$AF$1, 0), FALSE)</f>
        <v>1.6875</v>
      </c>
      <c r="Q586">
        <f>VLOOKUP('full data'!$A586, Sheet11!$A$2:$AF$799, MATCH('full data'!Q$1, Sheet11!$A$1:$AF$1, 0), FALSE)</f>
        <v>2.0625</v>
      </c>
      <c r="R586">
        <f>VLOOKUP('full data'!$A586, Sheet11!$A$2:$AF$799, MATCH('full data'!R$1, Sheet11!$A$1:$AF$1, 0), FALSE)</f>
        <v>8</v>
      </c>
      <c r="S586">
        <f>VLOOKUP('full data'!$A586, Sheet11!$A$2:$AF$799, MATCH('full data'!S$1, Sheet11!$A$1:$AF$1, 0), FALSE)</f>
        <v>8</v>
      </c>
      <c r="T586">
        <f>VLOOKUP('full data'!$A586, Sheet11!$A$2:$AF$799, MATCH('full data'!T$1, Sheet11!$A$1:$AF$1, 0), FALSE)</f>
        <v>0</v>
      </c>
      <c r="U586">
        <f>VLOOKUP('full data'!$A586, Sheet11!$A$2:$AF$799, MATCH('full data'!U$1, Sheet11!$A$1:$AF$1, 0), FALSE)</f>
        <v>0.5</v>
      </c>
      <c r="V586">
        <f>VLOOKUP('full data'!$A586, Sheet11!$A$2:$AF$799, MATCH('full data'!V$1, Sheet11!$A$1:$AF$1, 0), FALSE)</f>
        <v>0.3828125</v>
      </c>
      <c r="W586">
        <f>VLOOKUP('full data'!$A586, Sheet11!$A$2:$AF$799, MATCH('full data'!W$1, Sheet11!$A$1:$AF$1, 0), FALSE)</f>
        <v>0.5</v>
      </c>
      <c r="X586" t="str">
        <f>VLOOKUP('full data'!$A586, Sheet11!$A$2:$AF$799, MATCH('full data'!X$1, Sheet11!$A$1:$AF$1, 0), FALSE)</f>
        <v>0</v>
      </c>
      <c r="Y586">
        <f>VLOOKUP('full data'!$A586, Sheet11!$A$2:$AF$799, MATCH('full data'!Y$1, Sheet11!$A$1:$AF$1, 0), FALSE)</f>
        <v>2</v>
      </c>
      <c r="Z586" t="str">
        <f>VLOOKUP('full data'!$A586, Sheet11!$A$2:$AF$799, MATCH('full data'!Z$1, Sheet11!$A$1:$AF$1, 0), FALSE)</f>
        <v>NFC North</v>
      </c>
      <c r="AA586" t="s">
        <v>892</v>
      </c>
      <c r="AB586">
        <f>VLOOKUP('full data'!$A586, Sheet11!$A$2:$AF$799, MATCH('full data'!AB$1, Sheet11!$A$1:$AF$1, 0), FALSE)</f>
        <v>0.41379310344827591</v>
      </c>
      <c r="AC586">
        <f>VLOOKUP('full data'!$A586, Sheet11!$A$2:$AF$799, MATCH('full data'!AC$1, Sheet11!$A$1:$AF$1, 0), FALSE)</f>
        <v>9.0909090909090912E-2</v>
      </c>
      <c r="AD586" t="str">
        <f>VLOOKUP('full data'!$A586, Sheet11!$A$2:$AF$799, MATCH('full data'!AD$1, Sheet11!$A$1:$AF$1, 0), FALSE)</f>
        <v>0</v>
      </c>
      <c r="AE586" t="str">
        <f>VLOOKUP('full data'!$A586, Sheet11!$A$2:$AF$799, MATCH('full data'!AE$1, Sheet11!$A$1:$AF$1, 0), FALSE)</f>
        <v>0</v>
      </c>
      <c r="AF586">
        <f>VLOOKUP('full data'!$A586, Sheet11!$A$2:$AF$799, MATCH('full data'!AF$1, Sheet11!$A$1:$AF$1, 0), FALSE)</f>
        <v>0.5625</v>
      </c>
      <c r="AG586">
        <f>VLOOKUP('full data'!$A586, Sheet11!$A$2:$AF$799, MATCH('full data'!AG$1, Sheet11!$A$1:$AF$1, 0), FALSE)</f>
        <v>0.5</v>
      </c>
      <c r="AH586" s="3">
        <f>VLOOKUP('full data'!$A586, Sheet11!$A$2:$AF$799, MATCH('full data'!AH$1, Sheet11!$A$1:$AF$1, 0), FALSE)</f>
        <v>3.5860196238917369E-2</v>
      </c>
      <c r="AI586" s="2">
        <f t="shared" si="9"/>
        <v>0.24280601368945409</v>
      </c>
      <c r="AJ586" s="2">
        <f>AH586/SUMIFS($AH$2:$AH$799, $B$2:$B$799, B586)</f>
        <v>2.1200040073155145E-2</v>
      </c>
      <c r="AK586">
        <f>IF(AJ586=_xlfn.MAXIFS($AJ$2:$AJ$799, $B$2:$B$799, B586, $AA$2:$AA$799, AA586), 1, 0)</f>
        <v>0</v>
      </c>
      <c r="AL586" s="2">
        <f>AJ586-AI586</f>
        <v>-0.22160597361629894</v>
      </c>
      <c r="AM586">
        <f>IF(AK586=AE586, 1, 0)</f>
        <v>0</v>
      </c>
    </row>
    <row r="587" spans="1:39" hidden="1" x14ac:dyDescent="0.45">
      <c r="A587" t="s">
        <v>298</v>
      </c>
      <c r="B587">
        <v>2006</v>
      </c>
      <c r="C587" t="s">
        <v>83</v>
      </c>
      <c r="D587" t="str">
        <f>VLOOKUP(C587, ids!$A$2:$B$37,2,FALSE)</f>
        <v>New Orleans Saints</v>
      </c>
      <c r="E587">
        <f>VLOOKUP('full data'!$A587, Sheet11!$A$2:$AF$799, MATCH('full data'!E$1, Sheet11!$A$1:$AF$1, 0), FALSE)</f>
        <v>16</v>
      </c>
      <c r="F587">
        <f>VLOOKUP('full data'!$A587, Sheet11!$A$2:$AF$799, MATCH('full data'!F$1, Sheet11!$A$1:$AF$1, 0), FALSE)</f>
        <v>6.81782967944305</v>
      </c>
      <c r="G587">
        <f>VLOOKUP('full data'!$A587, Sheet11!$A$2:$AF$799, MATCH('full data'!G$1, Sheet11!$A$1:$AF$1, 0), FALSE)</f>
        <v>-2.116360448731252</v>
      </c>
      <c r="H587">
        <f>VLOOKUP('full data'!$A587, Sheet11!$A$2:$AF$799, MATCH('full data'!H$1, Sheet11!$A$1:$AF$1, 0), FALSE)</f>
        <v>23.106999491873651</v>
      </c>
      <c r="I587">
        <f>VLOOKUP('full data'!$A587, Sheet11!$A$2:$AF$799, MATCH('full data'!I$1, Sheet11!$A$1:$AF$1, 0), FALSE)</f>
        <v>37.3125</v>
      </c>
      <c r="J587">
        <f>VLOOKUP('full data'!$A587, Sheet11!$A$2:$AF$799, MATCH('full data'!J$1, Sheet11!$A$1:$AF$1, 0), FALSE)</f>
        <v>0.88461538461538458</v>
      </c>
      <c r="K587">
        <f>VLOOKUP('full data'!$A587, Sheet11!$A$2:$AF$799, MATCH('full data'!K$1, Sheet11!$A$1:$AF$1, 0), FALSE)</f>
        <v>-7.6875</v>
      </c>
      <c r="L587">
        <f>VLOOKUP('full data'!$A587, Sheet11!$A$2:$AF$799, MATCH('full data'!L$1, Sheet11!$A$1:$AF$1, 0), FALSE)</f>
        <v>0.8125</v>
      </c>
      <c r="M587">
        <f>VLOOKUP('full data'!$A587, Sheet11!$A$2:$AF$799, MATCH('full data'!M$1, Sheet11!$A$1:$AF$1, 0), FALSE)</f>
        <v>0.5</v>
      </c>
      <c r="N587">
        <f>VLOOKUP('full data'!$A587, Sheet11!$A$2:$AF$799, MATCH('full data'!N$1, Sheet11!$A$1:$AF$1, 0), FALSE)</f>
        <v>0.6875</v>
      </c>
      <c r="O587">
        <f>VLOOKUP('full data'!$A587, Sheet11!$A$2:$AF$799, MATCH('full data'!O$1, Sheet11!$A$1:$AF$1, 0), FALSE)</f>
        <v>16.75</v>
      </c>
      <c r="P587">
        <f>VLOOKUP('full data'!$A587, Sheet11!$A$2:$AF$799, MATCH('full data'!P$1, Sheet11!$A$1:$AF$1, 0), FALSE)</f>
        <v>1.25</v>
      </c>
      <c r="Q587">
        <f>VLOOKUP('full data'!$A587, Sheet11!$A$2:$AF$799, MATCH('full data'!Q$1, Sheet11!$A$1:$AF$1, 0), FALSE)</f>
        <v>1.1875</v>
      </c>
      <c r="R587">
        <f>VLOOKUP('full data'!$A587, Sheet11!$A$2:$AF$799, MATCH('full data'!R$1, Sheet11!$A$1:$AF$1, 0), FALSE)</f>
        <v>10</v>
      </c>
      <c r="S587">
        <f>VLOOKUP('full data'!$A587, Sheet11!$A$2:$AF$799, MATCH('full data'!S$1, Sheet11!$A$1:$AF$1, 0), FALSE)</f>
        <v>6</v>
      </c>
      <c r="T587">
        <f>VLOOKUP('full data'!$A587, Sheet11!$A$2:$AF$799, MATCH('full data'!T$1, Sheet11!$A$1:$AF$1, 0), FALSE)</f>
        <v>0</v>
      </c>
      <c r="U587">
        <f>VLOOKUP('full data'!$A587, Sheet11!$A$2:$AF$799, MATCH('full data'!U$1, Sheet11!$A$1:$AF$1, 0), FALSE)</f>
        <v>0.625</v>
      </c>
      <c r="V587">
        <f>VLOOKUP('full data'!$A587, Sheet11!$A$2:$AF$799, MATCH('full data'!V$1, Sheet11!$A$1:$AF$1, 0), FALSE)</f>
        <v>0.42499999999999999</v>
      </c>
      <c r="W587">
        <f>VLOOKUP('full data'!$A587, Sheet11!$A$2:$AF$799, MATCH('full data'!W$1, Sheet11!$A$1:$AF$1, 0), FALSE)</f>
        <v>0.4609375</v>
      </c>
      <c r="X587" t="str">
        <f>VLOOKUP('full data'!$A587, Sheet11!$A$2:$AF$799, MATCH('full data'!X$1, Sheet11!$A$1:$AF$1, 0), FALSE)</f>
        <v>2</v>
      </c>
      <c r="Y587">
        <f>VLOOKUP('full data'!$A587, Sheet11!$A$2:$AF$799, MATCH('full data'!Y$1, Sheet11!$A$1:$AF$1, 0), FALSE)</f>
        <v>1</v>
      </c>
      <c r="Z587" t="str">
        <f>VLOOKUP('full data'!$A587, Sheet11!$A$2:$AF$799, MATCH('full data'!Z$1, Sheet11!$A$1:$AF$1, 0), FALSE)</f>
        <v>NFC South</v>
      </c>
      <c r="AA587" t="s">
        <v>892</v>
      </c>
      <c r="AB587">
        <f>VLOOKUP('full data'!$A587, Sheet11!$A$2:$AF$799, MATCH('full data'!AB$1, Sheet11!$A$1:$AF$1, 0), FALSE)</f>
        <v>0.18292682926829271</v>
      </c>
      <c r="AC587">
        <f>VLOOKUP('full data'!$A587, Sheet11!$A$2:$AF$799, MATCH('full data'!AC$1, Sheet11!$A$1:$AF$1, 0), FALSE)</f>
        <v>0.17333333333333331</v>
      </c>
      <c r="AD587" t="str">
        <f>VLOOKUP('full data'!$A587, Sheet11!$A$2:$AF$799, MATCH('full data'!AD$1, Sheet11!$A$1:$AF$1, 0), FALSE)</f>
        <v>0</v>
      </c>
      <c r="AE587" t="str">
        <f>VLOOKUP('full data'!$A587, Sheet11!$A$2:$AF$799, MATCH('full data'!AE$1, Sheet11!$A$1:$AF$1, 0), FALSE)</f>
        <v>0</v>
      </c>
      <c r="AF587">
        <f>VLOOKUP('full data'!$A587, Sheet11!$A$2:$AF$799, MATCH('full data'!AF$1, Sheet11!$A$1:$AF$1, 0), FALSE)</f>
        <v>0.4375</v>
      </c>
      <c r="AG587">
        <f>VLOOKUP('full data'!$A587, Sheet11!$A$2:$AF$799, MATCH('full data'!AG$1, Sheet11!$A$1:$AF$1, 0), FALSE)</f>
        <v>0.5</v>
      </c>
      <c r="AH587" s="3">
        <f>VLOOKUP('full data'!$A587, Sheet11!$A$2:$AF$799, MATCH('full data'!AH$1, Sheet11!$A$1:$AF$1, 0), FALSE)</f>
        <v>2.4325002161734478E-2</v>
      </c>
      <c r="AI587" s="2">
        <f t="shared" si="9"/>
        <v>0.24280601368945409</v>
      </c>
      <c r="AJ587" s="2">
        <f>AH587/SUMIFS($AH$2:$AH$799, $B$2:$B$799, B587)</f>
        <v>1.4380596725477521E-2</v>
      </c>
      <c r="AK587">
        <f>IF(AJ587=_xlfn.MAXIFS($AJ$2:$AJ$799, $B$2:$B$799, B587, $AA$2:$AA$799, AA587), 1, 0)</f>
        <v>0</v>
      </c>
      <c r="AL587" s="2">
        <f>AJ587-AI587</f>
        <v>-0.22842541696397656</v>
      </c>
      <c r="AM587">
        <f>IF(AK587=AE587, 1, 0)</f>
        <v>0</v>
      </c>
    </row>
    <row r="588" spans="1:39" hidden="1" x14ac:dyDescent="0.45">
      <c r="A588" t="s">
        <v>284</v>
      </c>
      <c r="B588">
        <v>2006</v>
      </c>
      <c r="C588" t="s">
        <v>57</v>
      </c>
      <c r="D588" t="str">
        <f>VLOOKUP(C588, ids!$A$2:$B$37,2,FALSE)</f>
        <v>Dallas Cowboys</v>
      </c>
      <c r="E588">
        <f>VLOOKUP('full data'!$A588, Sheet11!$A$2:$AF$799, MATCH('full data'!E$1, Sheet11!$A$1:$AF$1, 0), FALSE)</f>
        <v>16</v>
      </c>
      <c r="F588">
        <f>VLOOKUP('full data'!$A588, Sheet11!$A$2:$AF$799, MATCH('full data'!F$1, Sheet11!$A$1:$AF$1, 0), FALSE)</f>
        <v>4.6338936144805123</v>
      </c>
      <c r="G588">
        <f>VLOOKUP('full data'!$A588, Sheet11!$A$2:$AF$799, MATCH('full data'!G$1, Sheet11!$A$1:$AF$1, 0), FALSE)</f>
        <v>-0.52162277039784255</v>
      </c>
      <c r="H588">
        <f>VLOOKUP('full data'!$A588, Sheet11!$A$2:$AF$799, MATCH('full data'!H$1, Sheet11!$A$1:$AF$1, 0), FALSE)</f>
        <v>22.497059905911481</v>
      </c>
      <c r="I588">
        <f>VLOOKUP('full data'!$A588, Sheet11!$A$2:$AF$799, MATCH('full data'!I$1, Sheet11!$A$1:$AF$1, 0), FALSE)</f>
        <v>58.6875</v>
      </c>
      <c r="J588">
        <f>VLOOKUP('full data'!$A588, Sheet11!$A$2:$AF$799, MATCH('full data'!J$1, Sheet11!$A$1:$AF$1, 0), FALSE)</f>
        <v>0.7142857142857143</v>
      </c>
      <c r="K588">
        <f>VLOOKUP('full data'!$A588, Sheet11!$A$2:$AF$799, MATCH('full data'!K$1, Sheet11!$A$1:$AF$1, 0), FALSE)</f>
        <v>-14.4375</v>
      </c>
      <c r="L588">
        <f>VLOOKUP('full data'!$A588, Sheet11!$A$2:$AF$799, MATCH('full data'!L$1, Sheet11!$A$1:$AF$1, 0), FALSE)</f>
        <v>1.3125</v>
      </c>
      <c r="M588">
        <f>VLOOKUP('full data'!$A588, Sheet11!$A$2:$AF$799, MATCH('full data'!M$1, Sheet11!$A$1:$AF$1, 0), FALSE)</f>
        <v>0.8125</v>
      </c>
      <c r="N588">
        <f>VLOOKUP('full data'!$A588, Sheet11!$A$2:$AF$799, MATCH('full data'!N$1, Sheet11!$A$1:$AF$1, 0), FALSE)</f>
        <v>1.125</v>
      </c>
      <c r="O588">
        <f>VLOOKUP('full data'!$A588, Sheet11!$A$2:$AF$799, MATCH('full data'!O$1, Sheet11!$A$1:$AF$1, 0), FALSE)</f>
        <v>13.9375</v>
      </c>
      <c r="P588">
        <f>VLOOKUP('full data'!$A588, Sheet11!$A$2:$AF$799, MATCH('full data'!P$1, Sheet11!$A$1:$AF$1, 0), FALSE)</f>
        <v>1.6875</v>
      </c>
      <c r="Q588">
        <f>VLOOKUP('full data'!$A588, Sheet11!$A$2:$AF$799, MATCH('full data'!Q$1, Sheet11!$A$1:$AF$1, 0), FALSE)</f>
        <v>1.9375</v>
      </c>
      <c r="R588">
        <f>VLOOKUP('full data'!$A588, Sheet11!$A$2:$AF$799, MATCH('full data'!R$1, Sheet11!$A$1:$AF$1, 0), FALSE)</f>
        <v>9</v>
      </c>
      <c r="S588">
        <f>VLOOKUP('full data'!$A588, Sheet11!$A$2:$AF$799, MATCH('full data'!S$1, Sheet11!$A$1:$AF$1, 0), FALSE)</f>
        <v>7</v>
      </c>
      <c r="T588">
        <f>VLOOKUP('full data'!$A588, Sheet11!$A$2:$AF$799, MATCH('full data'!T$1, Sheet11!$A$1:$AF$1, 0), FALSE)</f>
        <v>0</v>
      </c>
      <c r="U588">
        <f>VLOOKUP('full data'!$A588, Sheet11!$A$2:$AF$799, MATCH('full data'!U$1, Sheet11!$A$1:$AF$1, 0), FALSE)</f>
        <v>0.5625</v>
      </c>
      <c r="V588">
        <f>VLOOKUP('full data'!$A588, Sheet11!$A$2:$AF$799, MATCH('full data'!V$1, Sheet11!$A$1:$AF$1, 0), FALSE)</f>
        <v>0.4375</v>
      </c>
      <c r="W588">
        <f>VLOOKUP('full data'!$A588, Sheet11!$A$2:$AF$799, MATCH('full data'!W$1, Sheet11!$A$1:$AF$1, 0), FALSE)</f>
        <v>0.45703125</v>
      </c>
      <c r="X588" t="str">
        <f>VLOOKUP('full data'!$A588, Sheet11!$A$2:$AF$799, MATCH('full data'!X$1, Sheet11!$A$1:$AF$1, 0), FALSE)</f>
        <v>5</v>
      </c>
      <c r="Y588">
        <f>VLOOKUP('full data'!$A588, Sheet11!$A$2:$AF$799, MATCH('full data'!Y$1, Sheet11!$A$1:$AF$1, 0), FALSE)</f>
        <v>2</v>
      </c>
      <c r="Z588" t="str">
        <f>VLOOKUP('full data'!$A588, Sheet11!$A$2:$AF$799, MATCH('full data'!Z$1, Sheet11!$A$1:$AF$1, 0), FALSE)</f>
        <v>NFC East</v>
      </c>
      <c r="AA588" t="s">
        <v>892</v>
      </c>
      <c r="AB588">
        <f>VLOOKUP('full data'!$A588, Sheet11!$A$2:$AF$799, MATCH('full data'!AB$1, Sheet11!$A$1:$AF$1, 0), FALSE)</f>
        <v>0.1891891891891892</v>
      </c>
      <c r="AC588">
        <f>VLOOKUP('full data'!$A588, Sheet11!$A$2:$AF$799, MATCH('full data'!AC$1, Sheet11!$A$1:$AF$1, 0), FALSE)</f>
        <v>0.27906976744186052</v>
      </c>
      <c r="AD588" t="str">
        <f>VLOOKUP('full data'!$A588, Sheet11!$A$2:$AF$799, MATCH('full data'!AD$1, Sheet11!$A$1:$AF$1, 0), FALSE)</f>
        <v>0</v>
      </c>
      <c r="AE588" t="str">
        <f>VLOOKUP('full data'!$A588, Sheet11!$A$2:$AF$799, MATCH('full data'!AE$1, Sheet11!$A$1:$AF$1, 0), FALSE)</f>
        <v>0</v>
      </c>
      <c r="AF588">
        <f>VLOOKUP('full data'!$A588, Sheet11!$A$2:$AF$799, MATCH('full data'!AF$1, Sheet11!$A$1:$AF$1, 0), FALSE)</f>
        <v>0.375</v>
      </c>
      <c r="AG588">
        <f>VLOOKUP('full data'!$A588, Sheet11!$A$2:$AF$799, MATCH('full data'!AG$1, Sheet11!$A$1:$AF$1, 0), FALSE)</f>
        <v>0.5</v>
      </c>
      <c r="AH588" s="3">
        <f>VLOOKUP('full data'!$A588, Sheet11!$A$2:$AF$799, MATCH('full data'!AH$1, Sheet11!$A$1:$AF$1, 0), FALSE)</f>
        <v>1.4749766355215009E-2</v>
      </c>
      <c r="AI588" s="2">
        <f t="shared" si="9"/>
        <v>0.24280601368945409</v>
      </c>
      <c r="AJ588" s="2">
        <f>AH588/SUMIFS($AH$2:$AH$799, $B$2:$B$799, B588)</f>
        <v>8.7198529455028446E-3</v>
      </c>
      <c r="AK588">
        <f>IF(AJ588=_xlfn.MAXIFS($AJ$2:$AJ$799, $B$2:$B$799, B588, $AA$2:$AA$799, AA588), 1, 0)</f>
        <v>0</v>
      </c>
      <c r="AL588" s="2">
        <f>AJ588-AI588</f>
        <v>-0.23408616074395125</v>
      </c>
      <c r="AM588">
        <f>IF(AK588=AE588, 1, 0)</f>
        <v>0</v>
      </c>
    </row>
    <row r="589" spans="1:39" hidden="1" x14ac:dyDescent="0.45">
      <c r="A589" t="s">
        <v>291</v>
      </c>
      <c r="B589">
        <v>2006</v>
      </c>
      <c r="C589" t="s">
        <v>74</v>
      </c>
      <c r="D589" t="str">
        <f>VLOOKUP(C589, ids!$A$2:$B$37,2,FALSE)</f>
        <v>Kansas City Chiefs</v>
      </c>
      <c r="E589">
        <f>VLOOKUP('full data'!$A589, Sheet11!$A$2:$AF$799, MATCH('full data'!E$1, Sheet11!$A$1:$AF$1, 0), FALSE)</f>
        <v>16</v>
      </c>
      <c r="F589">
        <f>VLOOKUP('full data'!$A589, Sheet11!$A$2:$AF$799, MATCH('full data'!F$1, Sheet11!$A$1:$AF$1, 0), FALSE)</f>
        <v>0.91789049921481081</v>
      </c>
      <c r="G589">
        <f>VLOOKUP('full data'!$A589, Sheet11!$A$2:$AF$799, MATCH('full data'!G$1, Sheet11!$A$1:$AF$1, 0), FALSE)</f>
        <v>-1.6997944356024981</v>
      </c>
      <c r="H589">
        <f>VLOOKUP('full data'!$A589, Sheet11!$A$2:$AF$799, MATCH('full data'!H$1, Sheet11!$A$1:$AF$1, 0), FALSE)</f>
        <v>17.191742434415719</v>
      </c>
      <c r="I589">
        <f>VLOOKUP('full data'!$A589, Sheet11!$A$2:$AF$799, MATCH('full data'!I$1, Sheet11!$A$1:$AF$1, 0), FALSE)</f>
        <v>36.0625</v>
      </c>
      <c r="J589">
        <f>VLOOKUP('full data'!$A589, Sheet11!$A$2:$AF$799, MATCH('full data'!J$1, Sheet11!$A$1:$AF$1, 0), FALSE)</f>
        <v>0.77419354838709675</v>
      </c>
      <c r="K589">
        <f>VLOOKUP('full data'!$A589, Sheet11!$A$2:$AF$799, MATCH('full data'!K$1, Sheet11!$A$1:$AF$1, 0), FALSE)</f>
        <v>-15.1875</v>
      </c>
      <c r="L589">
        <f>VLOOKUP('full data'!$A589, Sheet11!$A$2:$AF$799, MATCH('full data'!L$1, Sheet11!$A$1:$AF$1, 0), FALSE)</f>
        <v>0.75</v>
      </c>
      <c r="M589">
        <f>VLOOKUP('full data'!$A589, Sheet11!$A$2:$AF$799, MATCH('full data'!M$1, Sheet11!$A$1:$AF$1, 0), FALSE)</f>
        <v>0.9375</v>
      </c>
      <c r="N589">
        <f>VLOOKUP('full data'!$A589, Sheet11!$A$2:$AF$799, MATCH('full data'!N$1, Sheet11!$A$1:$AF$1, 0), FALSE)</f>
        <v>0.9375</v>
      </c>
      <c r="O589">
        <f>VLOOKUP('full data'!$A589, Sheet11!$A$2:$AF$799, MATCH('full data'!O$1, Sheet11!$A$1:$AF$1, 0), FALSE)</f>
        <v>11.875</v>
      </c>
      <c r="P589">
        <f>VLOOKUP('full data'!$A589, Sheet11!$A$2:$AF$799, MATCH('full data'!P$1, Sheet11!$A$1:$AF$1, 0), FALSE)</f>
        <v>1.375</v>
      </c>
      <c r="Q589">
        <f>VLOOKUP('full data'!$A589, Sheet11!$A$2:$AF$799, MATCH('full data'!Q$1, Sheet11!$A$1:$AF$1, 0), FALSE)</f>
        <v>1.875</v>
      </c>
      <c r="R589">
        <f>VLOOKUP('full data'!$A589, Sheet11!$A$2:$AF$799, MATCH('full data'!R$1, Sheet11!$A$1:$AF$1, 0), FALSE)</f>
        <v>9</v>
      </c>
      <c r="S589">
        <f>VLOOKUP('full data'!$A589, Sheet11!$A$2:$AF$799, MATCH('full data'!S$1, Sheet11!$A$1:$AF$1, 0), FALSE)</f>
        <v>7</v>
      </c>
      <c r="T589">
        <f>VLOOKUP('full data'!$A589, Sheet11!$A$2:$AF$799, MATCH('full data'!T$1, Sheet11!$A$1:$AF$1, 0), FALSE)</f>
        <v>0</v>
      </c>
      <c r="U589">
        <f>VLOOKUP('full data'!$A589, Sheet11!$A$2:$AF$799, MATCH('full data'!U$1, Sheet11!$A$1:$AF$1, 0), FALSE)</f>
        <v>0.5625</v>
      </c>
      <c r="V589">
        <f>VLOOKUP('full data'!$A589, Sheet11!$A$2:$AF$799, MATCH('full data'!V$1, Sheet11!$A$1:$AF$1, 0), FALSE)</f>
        <v>0.44444444444444442</v>
      </c>
      <c r="W589">
        <f>VLOOKUP('full data'!$A589, Sheet11!$A$2:$AF$799, MATCH('full data'!W$1, Sheet11!$A$1:$AF$1, 0), FALSE)</f>
        <v>0.4921875</v>
      </c>
      <c r="X589" t="str">
        <f>VLOOKUP('full data'!$A589, Sheet11!$A$2:$AF$799, MATCH('full data'!X$1, Sheet11!$A$1:$AF$1, 0), FALSE)</f>
        <v>6</v>
      </c>
      <c r="Y589">
        <f>VLOOKUP('full data'!$A589, Sheet11!$A$2:$AF$799, MATCH('full data'!Y$1, Sheet11!$A$1:$AF$1, 0), FALSE)</f>
        <v>2</v>
      </c>
      <c r="Z589" t="str">
        <f>VLOOKUP('full data'!$A589, Sheet11!$A$2:$AF$799, MATCH('full data'!Z$1, Sheet11!$A$1:$AF$1, 0), FALSE)</f>
        <v>AFC West</v>
      </c>
      <c r="AA589" t="s">
        <v>891</v>
      </c>
      <c r="AB589">
        <f>VLOOKUP('full data'!$A589, Sheet11!$A$2:$AF$799, MATCH('full data'!AB$1, Sheet11!$A$1:$AF$1, 0), FALSE)</f>
        <v>0.1702127659574468</v>
      </c>
      <c r="AC589">
        <f>VLOOKUP('full data'!$A589, Sheet11!$A$2:$AF$799, MATCH('full data'!AC$1, Sheet11!$A$1:$AF$1, 0), FALSE)</f>
        <v>0.17391304347826089</v>
      </c>
      <c r="AD589" t="str">
        <f>VLOOKUP('full data'!$A589, Sheet11!$A$2:$AF$799, MATCH('full data'!AD$1, Sheet11!$A$1:$AF$1, 0), FALSE)</f>
        <v>0</v>
      </c>
      <c r="AE589" t="str">
        <f>VLOOKUP('full data'!$A589, Sheet11!$A$2:$AF$799, MATCH('full data'!AE$1, Sheet11!$A$1:$AF$1, 0), FALSE)</f>
        <v>0</v>
      </c>
      <c r="AF589">
        <f>VLOOKUP('full data'!$A589, Sheet11!$A$2:$AF$799, MATCH('full data'!AF$1, Sheet11!$A$1:$AF$1, 0), FALSE)</f>
        <v>0.625</v>
      </c>
      <c r="AG589">
        <f>VLOOKUP('full data'!$A589, Sheet11!$A$2:$AF$799, MATCH('full data'!AG$1, Sheet11!$A$1:$AF$1, 0), FALSE)</f>
        <v>0.5</v>
      </c>
      <c r="AH589" s="3">
        <f>VLOOKUP('full data'!$A589, Sheet11!$A$2:$AF$799, MATCH('full data'!AH$1, Sheet11!$A$1:$AF$1, 0), FALSE)</f>
        <v>1.180195681606119E-2</v>
      </c>
      <c r="AI589" s="2">
        <f t="shared" si="9"/>
        <v>0.48898912932867761</v>
      </c>
      <c r="AJ589" s="2">
        <f>AH589/SUMIFS($AH$2:$AH$799, $B$2:$B$799, B589)</f>
        <v>6.9771497003301786E-3</v>
      </c>
      <c r="AK589">
        <f>IF(AJ589=_xlfn.MAXIFS($AJ$2:$AJ$799, $B$2:$B$799, B589, $AA$2:$AA$799, AA589), 1, 0)</f>
        <v>0</v>
      </c>
      <c r="AL589" s="2">
        <f>AJ589-AI589</f>
        <v>-0.48201197962834741</v>
      </c>
      <c r="AM589">
        <f>IF(AK589=AE589, 1, 0)</f>
        <v>0</v>
      </c>
    </row>
    <row r="590" spans="1:39" hidden="1" x14ac:dyDescent="0.45">
      <c r="A590" t="s">
        <v>285</v>
      </c>
      <c r="B590">
        <v>2006</v>
      </c>
      <c r="C590" t="s">
        <v>60</v>
      </c>
      <c r="D590" t="str">
        <f>VLOOKUP(C590, ids!$A$2:$B$37,2,FALSE)</f>
        <v>Denver Broncos</v>
      </c>
      <c r="E590">
        <f>VLOOKUP('full data'!$A590, Sheet11!$A$2:$AF$799, MATCH('full data'!E$1, Sheet11!$A$1:$AF$1, 0), FALSE)</f>
        <v>16</v>
      </c>
      <c r="F590">
        <f>VLOOKUP('full data'!$A590, Sheet11!$A$2:$AF$799, MATCH('full data'!F$1, Sheet11!$A$1:$AF$1, 0), FALSE)</f>
        <v>-2.0740055875526759</v>
      </c>
      <c r="G590">
        <f>VLOOKUP('full data'!$A590, Sheet11!$A$2:$AF$799, MATCH('full data'!G$1, Sheet11!$A$1:$AF$1, 0), FALSE)</f>
        <v>-0.92032831676201621</v>
      </c>
      <c r="H590">
        <f>VLOOKUP('full data'!$A590, Sheet11!$A$2:$AF$799, MATCH('full data'!H$1, Sheet11!$A$1:$AF$1, 0), FALSE)</f>
        <v>14.370382600887201</v>
      </c>
      <c r="I590">
        <f>VLOOKUP('full data'!$A590, Sheet11!$A$2:$AF$799, MATCH('full data'!I$1, Sheet11!$A$1:$AF$1, 0), FALSE)</f>
        <v>29.875</v>
      </c>
      <c r="J590">
        <f>VLOOKUP('full data'!$A590, Sheet11!$A$2:$AF$799, MATCH('full data'!J$1, Sheet11!$A$1:$AF$1, 0), FALSE)</f>
        <v>0.93103448275862066</v>
      </c>
      <c r="K590">
        <f>VLOOKUP('full data'!$A590, Sheet11!$A$2:$AF$799, MATCH('full data'!K$1, Sheet11!$A$1:$AF$1, 0), FALSE)</f>
        <v>-12.25</v>
      </c>
      <c r="L590">
        <f>VLOOKUP('full data'!$A590, Sheet11!$A$2:$AF$799, MATCH('full data'!L$1, Sheet11!$A$1:$AF$1, 0), FALSE)</f>
        <v>1.125</v>
      </c>
      <c r="M590">
        <f>VLOOKUP('full data'!$A590, Sheet11!$A$2:$AF$799, MATCH('full data'!M$1, Sheet11!$A$1:$AF$1, 0), FALSE)</f>
        <v>0.8125</v>
      </c>
      <c r="N590">
        <f>VLOOKUP('full data'!$A590, Sheet11!$A$2:$AF$799, MATCH('full data'!N$1, Sheet11!$A$1:$AF$1, 0), FALSE)</f>
        <v>1.0625</v>
      </c>
      <c r="O590">
        <f>VLOOKUP('full data'!$A590, Sheet11!$A$2:$AF$799, MATCH('full data'!O$1, Sheet11!$A$1:$AF$1, 0), FALSE)</f>
        <v>13.0625</v>
      </c>
      <c r="P590">
        <f>VLOOKUP('full data'!$A590, Sheet11!$A$2:$AF$799, MATCH('full data'!P$1, Sheet11!$A$1:$AF$1, 0), FALSE)</f>
        <v>1.5625</v>
      </c>
      <c r="Q590">
        <f>VLOOKUP('full data'!$A590, Sheet11!$A$2:$AF$799, MATCH('full data'!Q$1, Sheet11!$A$1:$AF$1, 0), FALSE)</f>
        <v>1.875</v>
      </c>
      <c r="R590">
        <f>VLOOKUP('full data'!$A590, Sheet11!$A$2:$AF$799, MATCH('full data'!R$1, Sheet11!$A$1:$AF$1, 0), FALSE)</f>
        <v>9</v>
      </c>
      <c r="S590">
        <f>VLOOKUP('full data'!$A590, Sheet11!$A$2:$AF$799, MATCH('full data'!S$1, Sheet11!$A$1:$AF$1, 0), FALSE)</f>
        <v>7</v>
      </c>
      <c r="T590">
        <f>VLOOKUP('full data'!$A590, Sheet11!$A$2:$AF$799, MATCH('full data'!T$1, Sheet11!$A$1:$AF$1, 0), FALSE)</f>
        <v>0</v>
      </c>
      <c r="U590">
        <f>VLOOKUP('full data'!$A590, Sheet11!$A$2:$AF$799, MATCH('full data'!U$1, Sheet11!$A$1:$AF$1, 0), FALSE)</f>
        <v>0.5625</v>
      </c>
      <c r="V590">
        <f>VLOOKUP('full data'!$A590, Sheet11!$A$2:$AF$799, MATCH('full data'!V$1, Sheet11!$A$1:$AF$1, 0), FALSE)</f>
        <v>0.4375</v>
      </c>
      <c r="W590">
        <f>VLOOKUP('full data'!$A590, Sheet11!$A$2:$AF$799, MATCH('full data'!W$1, Sheet11!$A$1:$AF$1, 0), FALSE)</f>
        <v>0.53125</v>
      </c>
      <c r="X590" t="str">
        <f>VLOOKUP('full data'!$A590, Sheet11!$A$2:$AF$799, MATCH('full data'!X$1, Sheet11!$A$1:$AF$1, 0), FALSE)</f>
        <v>0</v>
      </c>
      <c r="Y590">
        <f>VLOOKUP('full data'!$A590, Sheet11!$A$2:$AF$799, MATCH('full data'!Y$1, Sheet11!$A$1:$AF$1, 0), FALSE)</f>
        <v>3</v>
      </c>
      <c r="Z590" t="str">
        <f>VLOOKUP('full data'!$A590, Sheet11!$A$2:$AF$799, MATCH('full data'!Z$1, Sheet11!$A$1:$AF$1, 0), FALSE)</f>
        <v>AFC West</v>
      </c>
      <c r="AA590" t="s">
        <v>891</v>
      </c>
      <c r="AB590">
        <f>VLOOKUP('full data'!$A590, Sheet11!$A$2:$AF$799, MATCH('full data'!AB$1, Sheet11!$A$1:$AF$1, 0), FALSE)</f>
        <v>0.17241379310344829</v>
      </c>
      <c r="AC590">
        <f>VLOOKUP('full data'!$A590, Sheet11!$A$2:$AF$799, MATCH('full data'!AC$1, Sheet11!$A$1:$AF$1, 0), FALSE)</f>
        <v>0.23809523809523811</v>
      </c>
      <c r="AD590" t="str">
        <f>VLOOKUP('full data'!$A590, Sheet11!$A$2:$AF$799, MATCH('full data'!AD$1, Sheet11!$A$1:$AF$1, 0), FALSE)</f>
        <v>0</v>
      </c>
      <c r="AE590" t="str">
        <f>VLOOKUP('full data'!$A590, Sheet11!$A$2:$AF$799, MATCH('full data'!AE$1, Sheet11!$A$1:$AF$1, 0), FALSE)</f>
        <v>0</v>
      </c>
      <c r="AF590">
        <f>VLOOKUP('full data'!$A590, Sheet11!$A$2:$AF$799, MATCH('full data'!AF$1, Sheet11!$A$1:$AF$1, 0), FALSE)</f>
        <v>0.4375</v>
      </c>
      <c r="AG590">
        <f>VLOOKUP('full data'!$A590, Sheet11!$A$2:$AF$799, MATCH('full data'!AG$1, Sheet11!$A$1:$AF$1, 0), FALSE)</f>
        <v>0.5</v>
      </c>
      <c r="AH590" s="3">
        <f>VLOOKUP('full data'!$A590, Sheet11!$A$2:$AF$799, MATCH('full data'!AH$1, Sheet11!$A$1:$AF$1, 0), FALSE)</f>
        <v>1.053485464711645E-2</v>
      </c>
      <c r="AI590" s="2">
        <f t="shared" si="9"/>
        <v>0.48898912932867761</v>
      </c>
      <c r="AJ590" s="2">
        <f>AH590/SUMIFS($AH$2:$AH$799, $B$2:$B$799, B590)</f>
        <v>6.2280568459732481E-3</v>
      </c>
      <c r="AK590">
        <f>IF(AJ590=_xlfn.MAXIFS($AJ$2:$AJ$799, $B$2:$B$799, B590, $AA$2:$AA$799, AA590), 1, 0)</f>
        <v>0</v>
      </c>
      <c r="AL590" s="2">
        <f>AJ590-AI590</f>
        <v>-0.48276107248270433</v>
      </c>
      <c r="AM590">
        <f>IF(AK590=AE590, 1, 0)</f>
        <v>0</v>
      </c>
    </row>
    <row r="591" spans="1:39" hidden="1" x14ac:dyDescent="0.45">
      <c r="A591" t="s">
        <v>292</v>
      </c>
      <c r="B591">
        <v>2006</v>
      </c>
      <c r="C591" t="s">
        <v>192</v>
      </c>
      <c r="D591" t="str">
        <f>VLOOKUP(C591, ids!$A$2:$B$37,2,FALSE)</f>
        <v>Los Angeles Rams</v>
      </c>
      <c r="E591">
        <f>VLOOKUP('full data'!$A591, Sheet11!$A$2:$AF$799, MATCH('full data'!E$1, Sheet11!$A$1:$AF$1, 0), FALSE)</f>
        <v>16</v>
      </c>
      <c r="F591">
        <f>VLOOKUP('full data'!$A591, Sheet11!$A$2:$AF$799, MATCH('full data'!F$1, Sheet11!$A$1:$AF$1, 0), FALSE)</f>
        <v>3.5236830734510778</v>
      </c>
      <c r="G591">
        <f>VLOOKUP('full data'!$A591, Sheet11!$A$2:$AF$799, MATCH('full data'!G$1, Sheet11!$A$1:$AF$1, 0), FALSE)</f>
        <v>-1.349997982783298</v>
      </c>
      <c r="H591">
        <f>VLOOKUP('full data'!$A591, Sheet11!$A$2:$AF$799, MATCH('full data'!H$1, Sheet11!$A$1:$AF$1, 0), FALSE)</f>
        <v>19.97650098210552</v>
      </c>
      <c r="I591">
        <f>VLOOKUP('full data'!$A591, Sheet11!$A$2:$AF$799, MATCH('full data'!I$1, Sheet11!$A$1:$AF$1, 0), FALSE)</f>
        <v>60</v>
      </c>
      <c r="J591">
        <f>VLOOKUP('full data'!$A591, Sheet11!$A$2:$AF$799, MATCH('full data'!J$1, Sheet11!$A$1:$AF$1, 0), FALSE)</f>
        <v>0.86486486486486491</v>
      </c>
      <c r="K591">
        <f>VLOOKUP('full data'!$A591, Sheet11!$A$2:$AF$799, MATCH('full data'!K$1, Sheet11!$A$1:$AF$1, 0), FALSE)</f>
        <v>-22.875</v>
      </c>
      <c r="L591">
        <f>VLOOKUP('full data'!$A591, Sheet11!$A$2:$AF$799, MATCH('full data'!L$1, Sheet11!$A$1:$AF$1, 0), FALSE)</f>
        <v>0.5</v>
      </c>
      <c r="M591">
        <f>VLOOKUP('full data'!$A591, Sheet11!$A$2:$AF$799, MATCH('full data'!M$1, Sheet11!$A$1:$AF$1, 0), FALSE)</f>
        <v>0.9375</v>
      </c>
      <c r="N591">
        <f>VLOOKUP('full data'!$A591, Sheet11!$A$2:$AF$799, MATCH('full data'!N$1, Sheet11!$A$1:$AF$1, 0), FALSE)</f>
        <v>1.0625</v>
      </c>
      <c r="O591">
        <f>VLOOKUP('full data'!$A591, Sheet11!$A$2:$AF$799, MATCH('full data'!O$1, Sheet11!$A$1:$AF$1, 0), FALSE)</f>
        <v>12.875</v>
      </c>
      <c r="P591">
        <f>VLOOKUP('full data'!$A591, Sheet11!$A$2:$AF$799, MATCH('full data'!P$1, Sheet11!$A$1:$AF$1, 0), FALSE)</f>
        <v>0.8125</v>
      </c>
      <c r="Q591">
        <f>VLOOKUP('full data'!$A591, Sheet11!$A$2:$AF$799, MATCH('full data'!Q$1, Sheet11!$A$1:$AF$1, 0), FALSE)</f>
        <v>2</v>
      </c>
      <c r="R591">
        <f>VLOOKUP('full data'!$A591, Sheet11!$A$2:$AF$799, MATCH('full data'!R$1, Sheet11!$A$1:$AF$1, 0), FALSE)</f>
        <v>8</v>
      </c>
      <c r="S591">
        <f>VLOOKUP('full data'!$A591, Sheet11!$A$2:$AF$799, MATCH('full data'!S$1, Sheet11!$A$1:$AF$1, 0), FALSE)</f>
        <v>8</v>
      </c>
      <c r="T591">
        <f>VLOOKUP('full data'!$A591, Sheet11!$A$2:$AF$799, MATCH('full data'!T$1, Sheet11!$A$1:$AF$1, 0), FALSE)</f>
        <v>0</v>
      </c>
      <c r="U591">
        <f>VLOOKUP('full data'!$A591, Sheet11!$A$2:$AF$799, MATCH('full data'!U$1, Sheet11!$A$1:$AF$1, 0), FALSE)</f>
        <v>0.5</v>
      </c>
      <c r="V591">
        <f>VLOOKUP('full data'!$A591, Sheet11!$A$2:$AF$799, MATCH('full data'!V$1, Sheet11!$A$1:$AF$1, 0), FALSE)</f>
        <v>0.3515625</v>
      </c>
      <c r="W591">
        <f>VLOOKUP('full data'!$A591, Sheet11!$A$2:$AF$799, MATCH('full data'!W$1, Sheet11!$A$1:$AF$1, 0), FALSE)</f>
        <v>0.46484379999999997</v>
      </c>
      <c r="X591" t="str">
        <f>VLOOKUP('full data'!$A591, Sheet11!$A$2:$AF$799, MATCH('full data'!X$1, Sheet11!$A$1:$AF$1, 0), FALSE)</f>
        <v>0</v>
      </c>
      <c r="Y591">
        <f>VLOOKUP('full data'!$A591, Sheet11!$A$2:$AF$799, MATCH('full data'!Y$1, Sheet11!$A$1:$AF$1, 0), FALSE)</f>
        <v>2</v>
      </c>
      <c r="Z591" t="str">
        <f>VLOOKUP('full data'!$A591, Sheet11!$A$2:$AF$799, MATCH('full data'!Z$1, Sheet11!$A$1:$AF$1, 0), FALSE)</f>
        <v>NFC West</v>
      </c>
      <c r="AA591" t="s">
        <v>892</v>
      </c>
      <c r="AB591">
        <f>VLOOKUP('full data'!$A591, Sheet11!$A$2:$AF$799, MATCH('full data'!AB$1, Sheet11!$A$1:$AF$1, 0), FALSE)</f>
        <v>0.17241379310344829</v>
      </c>
      <c r="AC591">
        <f>VLOOKUP('full data'!$A591, Sheet11!$A$2:$AF$799, MATCH('full data'!AC$1, Sheet11!$A$1:$AF$1, 0), FALSE)</f>
        <v>0.28000000000000003</v>
      </c>
      <c r="AD591" t="str">
        <f>VLOOKUP('full data'!$A591, Sheet11!$A$2:$AF$799, MATCH('full data'!AD$1, Sheet11!$A$1:$AF$1, 0), FALSE)</f>
        <v>0</v>
      </c>
      <c r="AE591" t="str">
        <f>VLOOKUP('full data'!$A591, Sheet11!$A$2:$AF$799, MATCH('full data'!AE$1, Sheet11!$A$1:$AF$1, 0), FALSE)</f>
        <v>0</v>
      </c>
      <c r="AF591">
        <f>VLOOKUP('full data'!$A591, Sheet11!$A$2:$AF$799, MATCH('full data'!AF$1, Sheet11!$A$1:$AF$1, 0), FALSE)</f>
        <v>0.3125</v>
      </c>
      <c r="AG591">
        <f>VLOOKUP('full data'!$A591, Sheet11!$A$2:$AF$799, MATCH('full data'!AG$1, Sheet11!$A$1:$AF$1, 0), FALSE)</f>
        <v>0.5</v>
      </c>
      <c r="AH591" s="3">
        <f>VLOOKUP('full data'!$A591, Sheet11!$A$2:$AF$799, MATCH('full data'!AH$1, Sheet11!$A$1:$AF$1, 0), FALSE)</f>
        <v>9.6862828154708949E-3</v>
      </c>
      <c r="AI591" s="2">
        <f t="shared" si="9"/>
        <v>0.24280601368945409</v>
      </c>
      <c r="AJ591" s="2">
        <f>AH591/SUMIFS($AH$2:$AH$799, $B$2:$B$799, B591)</f>
        <v>5.7263931987366215E-3</v>
      </c>
      <c r="AK591">
        <f>IF(AJ591=_xlfn.MAXIFS($AJ$2:$AJ$799, $B$2:$B$799, B591, $AA$2:$AA$799, AA591), 1, 0)</f>
        <v>0</v>
      </c>
      <c r="AL591" s="2">
        <f>AJ591-AI591</f>
        <v>-0.23707962049071746</v>
      </c>
      <c r="AM591">
        <f>IF(AK591=AE591, 1, 0)</f>
        <v>0</v>
      </c>
    </row>
    <row r="592" spans="1:39" hidden="1" x14ac:dyDescent="0.45">
      <c r="A592" t="s">
        <v>277</v>
      </c>
      <c r="B592">
        <v>2006</v>
      </c>
      <c r="C592" t="s">
        <v>37</v>
      </c>
      <c r="D592" t="str">
        <f>VLOOKUP(C592, ids!$A$2:$B$37,2,FALSE)</f>
        <v>Atlanta Falcons</v>
      </c>
      <c r="E592">
        <f>VLOOKUP('full data'!$A592, Sheet11!$A$2:$AF$799, MATCH('full data'!E$1, Sheet11!$A$1:$AF$1, 0), FALSE)</f>
        <v>16</v>
      </c>
      <c r="F592">
        <f>VLOOKUP('full data'!$A592, Sheet11!$A$2:$AF$799, MATCH('full data'!F$1, Sheet11!$A$1:$AF$1, 0), FALSE)</f>
        <v>-4.5150984874866609</v>
      </c>
      <c r="G592">
        <f>VLOOKUP('full data'!$A592, Sheet11!$A$2:$AF$799, MATCH('full data'!G$1, Sheet11!$A$1:$AF$1, 0), FALSE)</f>
        <v>1.472650738637389</v>
      </c>
      <c r="H592">
        <f>VLOOKUP('full data'!$A592, Sheet11!$A$2:$AF$799, MATCH('full data'!H$1, Sheet11!$A$1:$AF$1, 0), FALSE)</f>
        <v>13.139621031627151</v>
      </c>
      <c r="I592">
        <f>VLOOKUP('full data'!$A592, Sheet11!$A$2:$AF$799, MATCH('full data'!I$1, Sheet11!$A$1:$AF$1, 0), FALSE)</f>
        <v>54.8125</v>
      </c>
      <c r="J592">
        <f>VLOOKUP('full data'!$A592, Sheet11!$A$2:$AF$799, MATCH('full data'!J$1, Sheet11!$A$1:$AF$1, 0), FALSE)</f>
        <v>0.71875</v>
      </c>
      <c r="K592">
        <f>VLOOKUP('full data'!$A592, Sheet11!$A$2:$AF$799, MATCH('full data'!K$1, Sheet11!$A$1:$AF$1, 0), FALSE)</f>
        <v>-19.4375</v>
      </c>
      <c r="L592">
        <f>VLOOKUP('full data'!$A592, Sheet11!$A$2:$AF$799, MATCH('full data'!L$1, Sheet11!$A$1:$AF$1, 0), FALSE)</f>
        <v>0.9375</v>
      </c>
      <c r="M592">
        <f>VLOOKUP('full data'!$A592, Sheet11!$A$2:$AF$799, MATCH('full data'!M$1, Sheet11!$A$1:$AF$1, 0), FALSE)</f>
        <v>0.875</v>
      </c>
      <c r="N592">
        <f>VLOOKUP('full data'!$A592, Sheet11!$A$2:$AF$799, MATCH('full data'!N$1, Sheet11!$A$1:$AF$1, 0), FALSE)</f>
        <v>0.75</v>
      </c>
      <c r="O592">
        <f>VLOOKUP('full data'!$A592, Sheet11!$A$2:$AF$799, MATCH('full data'!O$1, Sheet11!$A$1:$AF$1, 0), FALSE)</f>
        <v>14.6875</v>
      </c>
      <c r="P592">
        <f>VLOOKUP('full data'!$A592, Sheet11!$A$2:$AF$799, MATCH('full data'!P$1, Sheet11!$A$1:$AF$1, 0), FALSE)</f>
        <v>1.1875</v>
      </c>
      <c r="Q592">
        <f>VLOOKUP('full data'!$A592, Sheet11!$A$2:$AF$799, MATCH('full data'!Q$1, Sheet11!$A$1:$AF$1, 0), FALSE)</f>
        <v>1.625</v>
      </c>
      <c r="R592">
        <f>VLOOKUP('full data'!$A592, Sheet11!$A$2:$AF$799, MATCH('full data'!R$1, Sheet11!$A$1:$AF$1, 0), FALSE)</f>
        <v>7</v>
      </c>
      <c r="S592">
        <f>VLOOKUP('full data'!$A592, Sheet11!$A$2:$AF$799, MATCH('full data'!S$1, Sheet11!$A$1:$AF$1, 0), FALSE)</f>
        <v>9</v>
      </c>
      <c r="T592">
        <f>VLOOKUP('full data'!$A592, Sheet11!$A$2:$AF$799, MATCH('full data'!T$1, Sheet11!$A$1:$AF$1, 0), FALSE)</f>
        <v>0</v>
      </c>
      <c r="U592">
        <f>VLOOKUP('full data'!$A592, Sheet11!$A$2:$AF$799, MATCH('full data'!U$1, Sheet11!$A$1:$AF$1, 0), FALSE)</f>
        <v>0.4375</v>
      </c>
      <c r="V592">
        <f>VLOOKUP('full data'!$A592, Sheet11!$A$2:$AF$799, MATCH('full data'!V$1, Sheet11!$A$1:$AF$1, 0), FALSE)</f>
        <v>0.375</v>
      </c>
      <c r="W592">
        <f>VLOOKUP('full data'!$A592, Sheet11!$A$2:$AF$799, MATCH('full data'!W$1, Sheet11!$A$1:$AF$1, 0), FALSE)</f>
        <v>0.45703125</v>
      </c>
      <c r="X592" t="str">
        <f>VLOOKUP('full data'!$A592, Sheet11!$A$2:$AF$799, MATCH('full data'!X$1, Sheet11!$A$1:$AF$1, 0), FALSE)</f>
        <v>0</v>
      </c>
      <c r="Y592">
        <f>VLOOKUP('full data'!$A592, Sheet11!$A$2:$AF$799, MATCH('full data'!Y$1, Sheet11!$A$1:$AF$1, 0), FALSE)</f>
        <v>3</v>
      </c>
      <c r="Z592" t="str">
        <f>VLOOKUP('full data'!$A592, Sheet11!$A$2:$AF$799, MATCH('full data'!Z$1, Sheet11!$A$1:$AF$1, 0), FALSE)</f>
        <v>NFC South</v>
      </c>
      <c r="AA592" t="s">
        <v>892</v>
      </c>
      <c r="AB592">
        <f>VLOOKUP('full data'!$A592, Sheet11!$A$2:$AF$799, MATCH('full data'!AB$1, Sheet11!$A$1:$AF$1, 0), FALSE)</f>
        <v>0.3</v>
      </c>
      <c r="AC592">
        <f>VLOOKUP('full data'!$A592, Sheet11!$A$2:$AF$799, MATCH('full data'!AC$1, Sheet11!$A$1:$AF$1, 0), FALSE)</f>
        <v>0.14285714285714279</v>
      </c>
      <c r="AD592" t="str">
        <f>VLOOKUP('full data'!$A592, Sheet11!$A$2:$AF$799, MATCH('full data'!AD$1, Sheet11!$A$1:$AF$1, 0), FALSE)</f>
        <v>0</v>
      </c>
      <c r="AE592" t="str">
        <f>VLOOKUP('full data'!$A592, Sheet11!$A$2:$AF$799, MATCH('full data'!AE$1, Sheet11!$A$1:$AF$1, 0), FALSE)</f>
        <v>0</v>
      </c>
      <c r="AF592">
        <f>VLOOKUP('full data'!$A592, Sheet11!$A$2:$AF$799, MATCH('full data'!AF$1, Sheet11!$A$1:$AF$1, 0), FALSE)</f>
        <v>0.25</v>
      </c>
      <c r="AG592">
        <f>VLOOKUP('full data'!$A592, Sheet11!$A$2:$AF$799, MATCH('full data'!AG$1, Sheet11!$A$1:$AF$1, 0), FALSE)</f>
        <v>0.5</v>
      </c>
      <c r="AH592" s="3">
        <f>VLOOKUP('full data'!$A592, Sheet11!$A$2:$AF$799, MATCH('full data'!AH$1, Sheet11!$A$1:$AF$1, 0), FALSE)</f>
        <v>9.0619094405924722E-3</v>
      </c>
      <c r="AI592" s="2">
        <f t="shared" si="9"/>
        <v>0.24280601368945409</v>
      </c>
      <c r="AJ592" s="2">
        <f>AH592/SUMIFS($AH$2:$AH$799, $B$2:$B$799, B592)</f>
        <v>5.3572725034720355E-3</v>
      </c>
      <c r="AK592">
        <f>IF(AJ592=_xlfn.MAXIFS($AJ$2:$AJ$799, $B$2:$B$799, B592, $AA$2:$AA$799, AA592), 1, 0)</f>
        <v>0</v>
      </c>
      <c r="AL592" s="2">
        <f>AJ592-AI592</f>
        <v>-0.23744874118598205</v>
      </c>
      <c r="AM592">
        <f>IF(AK592=AE592, 1, 0)</f>
        <v>0</v>
      </c>
    </row>
    <row r="593" spans="1:39" hidden="1" x14ac:dyDescent="0.45">
      <c r="A593" t="s">
        <v>299</v>
      </c>
      <c r="B593">
        <v>2006</v>
      </c>
      <c r="C593" t="s">
        <v>86</v>
      </c>
      <c r="D593" t="str">
        <f>VLOOKUP(C593, ids!$A$2:$B$37,2,FALSE)</f>
        <v>New York Giants</v>
      </c>
      <c r="E593">
        <f>VLOOKUP('full data'!$A593, Sheet11!$A$2:$AF$799, MATCH('full data'!E$1, Sheet11!$A$1:$AF$1, 0), FALSE)</f>
        <v>16</v>
      </c>
      <c r="F593">
        <f>VLOOKUP('full data'!$A593, Sheet11!$A$2:$AF$799, MATCH('full data'!F$1, Sheet11!$A$1:$AF$1, 0), FALSE)</f>
        <v>-0.64485364345789553</v>
      </c>
      <c r="G593">
        <f>VLOOKUP('full data'!$A593, Sheet11!$A$2:$AF$799, MATCH('full data'!G$1, Sheet11!$A$1:$AF$1, 0), FALSE)</f>
        <v>-0.45501941945379398</v>
      </c>
      <c r="H593">
        <f>VLOOKUP('full data'!$A593, Sheet11!$A$2:$AF$799, MATCH('full data'!H$1, Sheet11!$A$1:$AF$1, 0), FALSE)</f>
        <v>14.938706557499231</v>
      </c>
      <c r="I593">
        <f>VLOOKUP('full data'!$A593, Sheet11!$A$2:$AF$799, MATCH('full data'!I$1, Sheet11!$A$1:$AF$1, 0), FALSE)</f>
        <v>55.0625</v>
      </c>
      <c r="J593">
        <f>VLOOKUP('full data'!$A593, Sheet11!$A$2:$AF$799, MATCH('full data'!J$1, Sheet11!$A$1:$AF$1, 0), FALSE)</f>
        <v>0.85185185185185186</v>
      </c>
      <c r="K593">
        <f>VLOOKUP('full data'!$A593, Sheet11!$A$2:$AF$799, MATCH('full data'!K$1, Sheet11!$A$1:$AF$1, 0), FALSE)</f>
        <v>-11.625</v>
      </c>
      <c r="L593">
        <f>VLOOKUP('full data'!$A593, Sheet11!$A$2:$AF$799, MATCH('full data'!L$1, Sheet11!$A$1:$AF$1, 0), FALSE)</f>
        <v>1.125</v>
      </c>
      <c r="M593">
        <f>VLOOKUP('full data'!$A593, Sheet11!$A$2:$AF$799, MATCH('full data'!M$1, Sheet11!$A$1:$AF$1, 0), FALSE)</f>
        <v>0.6875</v>
      </c>
      <c r="N593">
        <f>VLOOKUP('full data'!$A593, Sheet11!$A$2:$AF$799, MATCH('full data'!N$1, Sheet11!$A$1:$AF$1, 0), FALSE)</f>
        <v>1.0625</v>
      </c>
      <c r="O593">
        <f>VLOOKUP('full data'!$A593, Sheet11!$A$2:$AF$799, MATCH('full data'!O$1, Sheet11!$A$1:$AF$1, 0), FALSE)</f>
        <v>11.3125</v>
      </c>
      <c r="P593">
        <f>VLOOKUP('full data'!$A593, Sheet11!$A$2:$AF$799, MATCH('full data'!P$1, Sheet11!$A$1:$AF$1, 0), FALSE)</f>
        <v>1.375</v>
      </c>
      <c r="Q593">
        <f>VLOOKUP('full data'!$A593, Sheet11!$A$2:$AF$799, MATCH('full data'!Q$1, Sheet11!$A$1:$AF$1, 0), FALSE)</f>
        <v>1.75</v>
      </c>
      <c r="R593">
        <f>VLOOKUP('full data'!$A593, Sheet11!$A$2:$AF$799, MATCH('full data'!R$1, Sheet11!$A$1:$AF$1, 0), FALSE)</f>
        <v>8</v>
      </c>
      <c r="S593">
        <f>VLOOKUP('full data'!$A593, Sheet11!$A$2:$AF$799, MATCH('full data'!S$1, Sheet11!$A$1:$AF$1, 0), FALSE)</f>
        <v>8</v>
      </c>
      <c r="T593">
        <f>VLOOKUP('full data'!$A593, Sheet11!$A$2:$AF$799, MATCH('full data'!T$1, Sheet11!$A$1:$AF$1, 0), FALSE)</f>
        <v>0</v>
      </c>
      <c r="U593">
        <f>VLOOKUP('full data'!$A593, Sheet11!$A$2:$AF$799, MATCH('full data'!U$1, Sheet11!$A$1:$AF$1, 0), FALSE)</f>
        <v>0.5</v>
      </c>
      <c r="V593">
        <f>VLOOKUP('full data'!$A593, Sheet11!$A$2:$AF$799, MATCH('full data'!V$1, Sheet11!$A$1:$AF$1, 0), FALSE)</f>
        <v>0.421875</v>
      </c>
      <c r="W593">
        <f>VLOOKUP('full data'!$A593, Sheet11!$A$2:$AF$799, MATCH('full data'!W$1, Sheet11!$A$1:$AF$1, 0), FALSE)</f>
        <v>0.51953125</v>
      </c>
      <c r="X593" t="str">
        <f>VLOOKUP('full data'!$A593, Sheet11!$A$2:$AF$799, MATCH('full data'!X$1, Sheet11!$A$1:$AF$1, 0), FALSE)</f>
        <v>6</v>
      </c>
      <c r="Y593">
        <f>VLOOKUP('full data'!$A593, Sheet11!$A$2:$AF$799, MATCH('full data'!Y$1, Sheet11!$A$1:$AF$1, 0), FALSE)</f>
        <v>3</v>
      </c>
      <c r="Z593" t="str">
        <f>VLOOKUP('full data'!$A593, Sheet11!$A$2:$AF$799, MATCH('full data'!Z$1, Sheet11!$A$1:$AF$1, 0), FALSE)</f>
        <v>NFC East</v>
      </c>
      <c r="AA593" t="s">
        <v>892</v>
      </c>
      <c r="AB593">
        <f>VLOOKUP('full data'!$A593, Sheet11!$A$2:$AF$799, MATCH('full data'!AB$1, Sheet11!$A$1:$AF$1, 0), FALSE)</f>
        <v>0.27777777777777779</v>
      </c>
      <c r="AC593">
        <f>VLOOKUP('full data'!$A593, Sheet11!$A$2:$AF$799, MATCH('full data'!AC$1, Sheet11!$A$1:$AF$1, 0), FALSE)</f>
        <v>0.1607142857142857</v>
      </c>
      <c r="AD593" t="str">
        <f>VLOOKUP('full data'!$A593, Sheet11!$A$2:$AF$799, MATCH('full data'!AD$1, Sheet11!$A$1:$AF$1, 0), FALSE)</f>
        <v>0</v>
      </c>
      <c r="AE593" t="str">
        <f>VLOOKUP('full data'!$A593, Sheet11!$A$2:$AF$799, MATCH('full data'!AE$1, Sheet11!$A$1:$AF$1, 0), FALSE)</f>
        <v>0</v>
      </c>
      <c r="AF593">
        <f>VLOOKUP('full data'!$A593, Sheet11!$A$2:$AF$799, MATCH('full data'!AF$1, Sheet11!$A$1:$AF$1, 0), FALSE)</f>
        <v>0.25</v>
      </c>
      <c r="AG593">
        <f>VLOOKUP('full data'!$A593, Sheet11!$A$2:$AF$799, MATCH('full data'!AG$1, Sheet11!$A$1:$AF$1, 0), FALSE)</f>
        <v>0.5</v>
      </c>
      <c r="AH593" s="3">
        <f>VLOOKUP('full data'!$A593, Sheet11!$A$2:$AF$799, MATCH('full data'!AH$1, Sheet11!$A$1:$AF$1, 0), FALSE)</f>
        <v>8.0470737564320282E-3</v>
      </c>
      <c r="AI593" s="2">
        <f t="shared" si="9"/>
        <v>0.24280601368945409</v>
      </c>
      <c r="AJ593" s="2">
        <f>AH593/SUMIFS($AH$2:$AH$799, $B$2:$B$799, B593)</f>
        <v>4.7573160216801006E-3</v>
      </c>
      <c r="AK593">
        <f>IF(AJ593=_xlfn.MAXIFS($AJ$2:$AJ$799, $B$2:$B$799, B593, $AA$2:$AA$799, AA593), 1, 0)</f>
        <v>0</v>
      </c>
      <c r="AL593" s="2">
        <f>AJ593-AI593</f>
        <v>-0.23804869766777398</v>
      </c>
      <c r="AM593">
        <f>IF(AK593=AE593, 1, 0)</f>
        <v>0</v>
      </c>
    </row>
    <row r="594" spans="1:39" hidden="1" x14ac:dyDescent="0.45">
      <c r="A594" t="s">
        <v>282</v>
      </c>
      <c r="B594">
        <v>2006</v>
      </c>
      <c r="C594" t="s">
        <v>53</v>
      </c>
      <c r="D594" t="str">
        <f>VLOOKUP(C594, ids!$A$2:$B$37,2,FALSE)</f>
        <v>Cincinnati Bengals</v>
      </c>
      <c r="E594">
        <f>VLOOKUP('full data'!$A594, Sheet11!$A$2:$AF$799, MATCH('full data'!E$1, Sheet11!$A$1:$AF$1, 0), FALSE)</f>
        <v>16</v>
      </c>
      <c r="F594">
        <f>VLOOKUP('full data'!$A594, Sheet11!$A$2:$AF$799, MATCH('full data'!F$1, Sheet11!$A$1:$AF$1, 0), FALSE)</f>
        <v>4.0970304572434051</v>
      </c>
      <c r="G594">
        <f>VLOOKUP('full data'!$A594, Sheet11!$A$2:$AF$799, MATCH('full data'!G$1, Sheet11!$A$1:$AF$1, 0), FALSE)</f>
        <v>-2.407713616134783</v>
      </c>
      <c r="H594">
        <f>VLOOKUP('full data'!$A594, Sheet11!$A$2:$AF$799, MATCH('full data'!H$1, Sheet11!$A$1:$AF$1, 0), FALSE)</f>
        <v>20.861154925116729</v>
      </c>
      <c r="I594">
        <f>VLOOKUP('full data'!$A594, Sheet11!$A$2:$AF$799, MATCH('full data'!I$1, Sheet11!$A$1:$AF$1, 0), FALSE)</f>
        <v>44.8125</v>
      </c>
      <c r="J594">
        <f>VLOOKUP('full data'!$A594, Sheet11!$A$2:$AF$799, MATCH('full data'!J$1, Sheet11!$A$1:$AF$1, 0), FALSE)</f>
        <v>0.83333333333333337</v>
      </c>
      <c r="K594">
        <f>VLOOKUP('full data'!$A594, Sheet11!$A$2:$AF$799, MATCH('full data'!K$1, Sheet11!$A$1:$AF$1, 0), FALSE)</f>
        <v>-15</v>
      </c>
      <c r="L594">
        <f>VLOOKUP('full data'!$A594, Sheet11!$A$2:$AF$799, MATCH('full data'!L$1, Sheet11!$A$1:$AF$1, 0), FALSE)</f>
        <v>0.8125</v>
      </c>
      <c r="M594">
        <f>VLOOKUP('full data'!$A594, Sheet11!$A$2:$AF$799, MATCH('full data'!M$1, Sheet11!$A$1:$AF$1, 0), FALSE)</f>
        <v>0.75</v>
      </c>
      <c r="N594">
        <f>VLOOKUP('full data'!$A594, Sheet11!$A$2:$AF$799, MATCH('full data'!N$1, Sheet11!$A$1:$AF$1, 0), FALSE)</f>
        <v>1.1875</v>
      </c>
      <c r="O594">
        <f>VLOOKUP('full data'!$A594, Sheet11!$A$2:$AF$799, MATCH('full data'!O$1, Sheet11!$A$1:$AF$1, 0), FALSE)</f>
        <v>13.1875</v>
      </c>
      <c r="P594">
        <f>VLOOKUP('full data'!$A594, Sheet11!$A$2:$AF$799, MATCH('full data'!P$1, Sheet11!$A$1:$AF$1, 0), FALSE)</f>
        <v>1.375</v>
      </c>
      <c r="Q594">
        <f>VLOOKUP('full data'!$A594, Sheet11!$A$2:$AF$799, MATCH('full data'!Q$1, Sheet11!$A$1:$AF$1, 0), FALSE)</f>
        <v>1.9375</v>
      </c>
      <c r="R594">
        <f>VLOOKUP('full data'!$A594, Sheet11!$A$2:$AF$799, MATCH('full data'!R$1, Sheet11!$A$1:$AF$1, 0), FALSE)</f>
        <v>8</v>
      </c>
      <c r="S594">
        <f>VLOOKUP('full data'!$A594, Sheet11!$A$2:$AF$799, MATCH('full data'!S$1, Sheet11!$A$1:$AF$1, 0), FALSE)</f>
        <v>8</v>
      </c>
      <c r="T594">
        <f>VLOOKUP('full data'!$A594, Sheet11!$A$2:$AF$799, MATCH('full data'!T$1, Sheet11!$A$1:$AF$1, 0), FALSE)</f>
        <v>0</v>
      </c>
      <c r="U594">
        <f>VLOOKUP('full data'!$A594, Sheet11!$A$2:$AF$799, MATCH('full data'!U$1, Sheet11!$A$1:$AF$1, 0), FALSE)</f>
        <v>0.5</v>
      </c>
      <c r="V594">
        <f>VLOOKUP('full data'!$A594, Sheet11!$A$2:$AF$799, MATCH('full data'!V$1, Sheet11!$A$1:$AF$1, 0), FALSE)</f>
        <v>0.453125</v>
      </c>
      <c r="W594">
        <f>VLOOKUP('full data'!$A594, Sheet11!$A$2:$AF$799, MATCH('full data'!W$1, Sheet11!$A$1:$AF$1, 0), FALSE)</f>
        <v>0.53515625</v>
      </c>
      <c r="X594" t="str">
        <f>VLOOKUP('full data'!$A594, Sheet11!$A$2:$AF$799, MATCH('full data'!X$1, Sheet11!$A$1:$AF$1, 0), FALSE)</f>
        <v>0</v>
      </c>
      <c r="Y594">
        <f>VLOOKUP('full data'!$A594, Sheet11!$A$2:$AF$799, MATCH('full data'!Y$1, Sheet11!$A$1:$AF$1, 0), FALSE)</f>
        <v>2</v>
      </c>
      <c r="Z594" t="str">
        <f>VLOOKUP('full data'!$A594, Sheet11!$A$2:$AF$799, MATCH('full data'!Z$1, Sheet11!$A$1:$AF$1, 0), FALSE)</f>
        <v>AFC North</v>
      </c>
      <c r="AA594" t="s">
        <v>891</v>
      </c>
      <c r="AB594">
        <f>VLOOKUP('full data'!$A594, Sheet11!$A$2:$AF$799, MATCH('full data'!AB$1, Sheet11!$A$1:$AF$1, 0), FALSE)</f>
        <v>0.2142857142857143</v>
      </c>
      <c r="AC594">
        <f>VLOOKUP('full data'!$A594, Sheet11!$A$2:$AF$799, MATCH('full data'!AC$1, Sheet11!$A$1:$AF$1, 0), FALSE)</f>
        <v>0.20634920634920631</v>
      </c>
      <c r="AD594" t="str">
        <f>VLOOKUP('full data'!$A594, Sheet11!$A$2:$AF$799, MATCH('full data'!AD$1, Sheet11!$A$1:$AF$1, 0), FALSE)</f>
        <v>0</v>
      </c>
      <c r="AE594" t="str">
        <f>VLOOKUP('full data'!$A594, Sheet11!$A$2:$AF$799, MATCH('full data'!AE$1, Sheet11!$A$1:$AF$1, 0), FALSE)</f>
        <v>0</v>
      </c>
      <c r="AF594">
        <f>VLOOKUP('full data'!$A594, Sheet11!$A$2:$AF$799, MATCH('full data'!AF$1, Sheet11!$A$1:$AF$1, 0), FALSE)</f>
        <v>0.5625</v>
      </c>
      <c r="AG594">
        <f>VLOOKUP('full data'!$A594, Sheet11!$A$2:$AF$799, MATCH('full data'!AG$1, Sheet11!$A$1:$AF$1, 0), FALSE)</f>
        <v>0.5</v>
      </c>
      <c r="AH594" s="3">
        <f>VLOOKUP('full data'!$A594, Sheet11!$A$2:$AF$799, MATCH('full data'!AH$1, Sheet11!$A$1:$AF$1, 0), FALSE)</f>
        <v>7.5080699706453428E-3</v>
      </c>
      <c r="AI594" s="2">
        <f t="shared" si="9"/>
        <v>0.48898912932867761</v>
      </c>
      <c r="AJ594" s="2">
        <f>AH594/SUMIFS($AH$2:$AH$799, $B$2:$B$799, B594)</f>
        <v>4.4386646182653314E-3</v>
      </c>
      <c r="AK594">
        <f>IF(AJ594=_xlfn.MAXIFS($AJ$2:$AJ$799, $B$2:$B$799, B594, $AA$2:$AA$799, AA594), 1, 0)</f>
        <v>0</v>
      </c>
      <c r="AL594" s="2">
        <f>AJ594-AI594</f>
        <v>-0.4845504647104123</v>
      </c>
      <c r="AM594">
        <f>IF(AK594=AE594, 1, 0)</f>
        <v>0</v>
      </c>
    </row>
    <row r="595" spans="1:39" hidden="1" x14ac:dyDescent="0.45">
      <c r="A595" t="s">
        <v>279</v>
      </c>
      <c r="B595">
        <v>2006</v>
      </c>
      <c r="C595" t="s">
        <v>45</v>
      </c>
      <c r="D595" t="str">
        <f>VLOOKUP(C595, ids!$A$2:$B$37,2,FALSE)</f>
        <v>Buffalo Bills</v>
      </c>
      <c r="E595">
        <f>VLOOKUP('full data'!$A595, Sheet11!$A$2:$AF$799, MATCH('full data'!E$1, Sheet11!$A$1:$AF$1, 0), FALSE)</f>
        <v>16</v>
      </c>
      <c r="F595">
        <f>VLOOKUP('full data'!$A595, Sheet11!$A$2:$AF$799, MATCH('full data'!F$1, Sheet11!$A$1:$AF$1, 0), FALSE)</f>
        <v>-1.780180274372497</v>
      </c>
      <c r="G595">
        <f>VLOOKUP('full data'!$A595, Sheet11!$A$2:$AF$799, MATCH('full data'!G$1, Sheet11!$A$1:$AF$1, 0), FALSE)</f>
        <v>-3.78639860172858</v>
      </c>
      <c r="H595">
        <f>VLOOKUP('full data'!$A595, Sheet11!$A$2:$AF$799, MATCH('full data'!H$1, Sheet11!$A$1:$AF$1, 0), FALSE)</f>
        <v>14.43696255470566</v>
      </c>
      <c r="I595">
        <f>VLOOKUP('full data'!$A595, Sheet11!$A$2:$AF$799, MATCH('full data'!I$1, Sheet11!$A$1:$AF$1, 0), FALSE)</f>
        <v>39.3125</v>
      </c>
      <c r="J595">
        <f>VLOOKUP('full data'!$A595, Sheet11!$A$2:$AF$799, MATCH('full data'!J$1, Sheet11!$A$1:$AF$1, 0), FALSE)</f>
        <v>0.92</v>
      </c>
      <c r="K595">
        <f>VLOOKUP('full data'!$A595, Sheet11!$A$2:$AF$799, MATCH('full data'!K$1, Sheet11!$A$1:$AF$1, 0), FALSE)</f>
        <v>-20.75</v>
      </c>
      <c r="L595">
        <f>VLOOKUP('full data'!$A595, Sheet11!$A$2:$AF$799, MATCH('full data'!L$1, Sheet11!$A$1:$AF$1, 0), FALSE)</f>
        <v>0.875</v>
      </c>
      <c r="M595">
        <f>VLOOKUP('full data'!$A595, Sheet11!$A$2:$AF$799, MATCH('full data'!M$1, Sheet11!$A$1:$AF$1, 0), FALSE)</f>
        <v>0.6875</v>
      </c>
      <c r="N595">
        <f>VLOOKUP('full data'!$A595, Sheet11!$A$2:$AF$799, MATCH('full data'!N$1, Sheet11!$A$1:$AF$1, 0), FALSE)</f>
        <v>0.8125</v>
      </c>
      <c r="O595">
        <f>VLOOKUP('full data'!$A595, Sheet11!$A$2:$AF$799, MATCH('full data'!O$1, Sheet11!$A$1:$AF$1, 0), FALSE)</f>
        <v>15.375</v>
      </c>
      <c r="P595">
        <f>VLOOKUP('full data'!$A595, Sheet11!$A$2:$AF$799, MATCH('full data'!P$1, Sheet11!$A$1:$AF$1, 0), FALSE)</f>
        <v>1.5625</v>
      </c>
      <c r="Q595">
        <f>VLOOKUP('full data'!$A595, Sheet11!$A$2:$AF$799, MATCH('full data'!Q$1, Sheet11!$A$1:$AF$1, 0), FALSE)</f>
        <v>1.5</v>
      </c>
      <c r="R595">
        <f>VLOOKUP('full data'!$A595, Sheet11!$A$2:$AF$799, MATCH('full data'!R$1, Sheet11!$A$1:$AF$1, 0), FALSE)</f>
        <v>7</v>
      </c>
      <c r="S595">
        <f>VLOOKUP('full data'!$A595, Sheet11!$A$2:$AF$799, MATCH('full data'!S$1, Sheet11!$A$1:$AF$1, 0), FALSE)</f>
        <v>9</v>
      </c>
      <c r="T595">
        <f>VLOOKUP('full data'!$A595, Sheet11!$A$2:$AF$799, MATCH('full data'!T$1, Sheet11!$A$1:$AF$1, 0), FALSE)</f>
        <v>0</v>
      </c>
      <c r="U595">
        <f>VLOOKUP('full data'!$A595, Sheet11!$A$2:$AF$799, MATCH('full data'!U$1, Sheet11!$A$1:$AF$1, 0), FALSE)</f>
        <v>0.4375</v>
      </c>
      <c r="V595">
        <f>VLOOKUP('full data'!$A595, Sheet11!$A$2:$AF$799, MATCH('full data'!V$1, Sheet11!$A$1:$AF$1, 0), FALSE)</f>
        <v>0.44642857142857151</v>
      </c>
      <c r="W595">
        <f>VLOOKUP('full data'!$A595, Sheet11!$A$2:$AF$799, MATCH('full data'!W$1, Sheet11!$A$1:$AF$1, 0), FALSE)</f>
        <v>0.57421875</v>
      </c>
      <c r="X595" t="str">
        <f>VLOOKUP('full data'!$A595, Sheet11!$A$2:$AF$799, MATCH('full data'!X$1, Sheet11!$A$1:$AF$1, 0), FALSE)</f>
        <v>0</v>
      </c>
      <c r="Y595">
        <f>VLOOKUP('full data'!$A595, Sheet11!$A$2:$AF$799, MATCH('full data'!Y$1, Sheet11!$A$1:$AF$1, 0), FALSE)</f>
        <v>3</v>
      </c>
      <c r="Z595" t="str">
        <f>VLOOKUP('full data'!$A595, Sheet11!$A$2:$AF$799, MATCH('full data'!Z$1, Sheet11!$A$1:$AF$1, 0), FALSE)</f>
        <v>AFC East</v>
      </c>
      <c r="AA595" t="s">
        <v>891</v>
      </c>
      <c r="AB595">
        <f>VLOOKUP('full data'!$A595, Sheet11!$A$2:$AF$799, MATCH('full data'!AB$1, Sheet11!$A$1:$AF$1, 0), FALSE)</f>
        <v>0.25</v>
      </c>
      <c r="AC595">
        <f>VLOOKUP('full data'!$A595, Sheet11!$A$2:$AF$799, MATCH('full data'!AC$1, Sheet11!$A$1:$AF$1, 0), FALSE)</f>
        <v>0.25925925925925919</v>
      </c>
      <c r="AD595" t="str">
        <f>VLOOKUP('full data'!$A595, Sheet11!$A$2:$AF$799, MATCH('full data'!AD$1, Sheet11!$A$1:$AF$1, 0), FALSE)</f>
        <v>0</v>
      </c>
      <c r="AE595" t="str">
        <f>VLOOKUP('full data'!$A595, Sheet11!$A$2:$AF$799, MATCH('full data'!AE$1, Sheet11!$A$1:$AF$1, 0), FALSE)</f>
        <v>0</v>
      </c>
      <c r="AF595">
        <f>VLOOKUP('full data'!$A595, Sheet11!$A$2:$AF$799, MATCH('full data'!AF$1, Sheet11!$A$1:$AF$1, 0), FALSE)</f>
        <v>0.6875</v>
      </c>
      <c r="AG595">
        <f>VLOOKUP('full data'!$A595, Sheet11!$A$2:$AF$799, MATCH('full data'!AG$1, Sheet11!$A$1:$AF$1, 0), FALSE)</f>
        <v>0.5</v>
      </c>
      <c r="AH595" s="3">
        <f>VLOOKUP('full data'!$A595, Sheet11!$A$2:$AF$799, MATCH('full data'!AH$1, Sheet11!$A$1:$AF$1, 0), FALSE)</f>
        <v>7.3626973990753072E-3</v>
      </c>
      <c r="AI595" s="2">
        <f t="shared" si="9"/>
        <v>0.48898912932867761</v>
      </c>
      <c r="AJ595" s="2">
        <f>AH595/SUMIFS($AH$2:$AH$799, $B$2:$B$799, B595)</f>
        <v>4.3527224130891721E-3</v>
      </c>
      <c r="AK595">
        <f>IF(AJ595=_xlfn.MAXIFS($AJ$2:$AJ$799, $B$2:$B$799, B595, $AA$2:$AA$799, AA595), 1, 0)</f>
        <v>0</v>
      </c>
      <c r="AL595" s="2">
        <f>AJ595-AI595</f>
        <v>-0.48463640691558846</v>
      </c>
      <c r="AM595">
        <f>IF(AK595=AE595, 1, 0)</f>
        <v>0</v>
      </c>
    </row>
    <row r="596" spans="1:39" hidden="1" x14ac:dyDescent="0.45">
      <c r="A596" t="s">
        <v>302</v>
      </c>
      <c r="B596">
        <v>2006</v>
      </c>
      <c r="C596" t="s">
        <v>94</v>
      </c>
      <c r="D596" t="str">
        <f>VLOOKUP(C596, ids!$A$2:$B$37,2,FALSE)</f>
        <v>Pittsburgh Steelers</v>
      </c>
      <c r="E596">
        <f>VLOOKUP('full data'!$A596, Sheet11!$A$2:$AF$799, MATCH('full data'!E$1, Sheet11!$A$1:$AF$1, 0), FALSE)</f>
        <v>16</v>
      </c>
      <c r="F596">
        <f>VLOOKUP('full data'!$A596, Sheet11!$A$2:$AF$799, MATCH('full data'!F$1, Sheet11!$A$1:$AF$1, 0), FALSE)</f>
        <v>2.159607720062251</v>
      </c>
      <c r="G596">
        <f>VLOOKUP('full data'!$A596, Sheet11!$A$2:$AF$799, MATCH('full data'!G$1, Sheet11!$A$1:$AF$1, 0), FALSE)</f>
        <v>-2.6041933833526958</v>
      </c>
      <c r="H596">
        <f>VLOOKUP('full data'!$A596, Sheet11!$A$2:$AF$799, MATCH('full data'!H$1, Sheet11!$A$1:$AF$1, 0), FALSE)</f>
        <v>20.499269830649311</v>
      </c>
      <c r="I596">
        <f>VLOOKUP('full data'!$A596, Sheet11!$A$2:$AF$799, MATCH('full data'!I$1, Sheet11!$A$1:$AF$1, 0), FALSE)</f>
        <v>38.1875</v>
      </c>
      <c r="J596">
        <f>VLOOKUP('full data'!$A596, Sheet11!$A$2:$AF$799, MATCH('full data'!J$1, Sheet11!$A$1:$AF$1, 0), FALSE)</f>
        <v>0.7407407407407407</v>
      </c>
      <c r="K596">
        <f>VLOOKUP('full data'!$A596, Sheet11!$A$2:$AF$799, MATCH('full data'!K$1, Sheet11!$A$1:$AF$1, 0), FALSE)</f>
        <v>-18.3125</v>
      </c>
      <c r="L596">
        <f>VLOOKUP('full data'!$A596, Sheet11!$A$2:$AF$799, MATCH('full data'!L$1, Sheet11!$A$1:$AF$1, 0), FALSE)</f>
        <v>1.4375</v>
      </c>
      <c r="M596">
        <f>VLOOKUP('full data'!$A596, Sheet11!$A$2:$AF$799, MATCH('full data'!M$1, Sheet11!$A$1:$AF$1, 0), FALSE)</f>
        <v>0.5625</v>
      </c>
      <c r="N596">
        <f>VLOOKUP('full data'!$A596, Sheet11!$A$2:$AF$799, MATCH('full data'!N$1, Sheet11!$A$1:$AF$1, 0), FALSE)</f>
        <v>1.25</v>
      </c>
      <c r="O596">
        <f>VLOOKUP('full data'!$A596, Sheet11!$A$2:$AF$799, MATCH('full data'!O$1, Sheet11!$A$1:$AF$1, 0), FALSE)</f>
        <v>13.875</v>
      </c>
      <c r="P596">
        <f>VLOOKUP('full data'!$A596, Sheet11!$A$2:$AF$799, MATCH('full data'!P$1, Sheet11!$A$1:$AF$1, 0), FALSE)</f>
        <v>1.9375</v>
      </c>
      <c r="Q596">
        <f>VLOOKUP('full data'!$A596, Sheet11!$A$2:$AF$799, MATCH('full data'!Q$1, Sheet11!$A$1:$AF$1, 0), FALSE)</f>
        <v>1.8125</v>
      </c>
      <c r="R596">
        <f>VLOOKUP('full data'!$A596, Sheet11!$A$2:$AF$799, MATCH('full data'!R$1, Sheet11!$A$1:$AF$1, 0), FALSE)</f>
        <v>8</v>
      </c>
      <c r="S596">
        <f>VLOOKUP('full data'!$A596, Sheet11!$A$2:$AF$799, MATCH('full data'!S$1, Sheet11!$A$1:$AF$1, 0), FALSE)</f>
        <v>8</v>
      </c>
      <c r="T596">
        <f>VLOOKUP('full data'!$A596, Sheet11!$A$2:$AF$799, MATCH('full data'!T$1, Sheet11!$A$1:$AF$1, 0), FALSE)</f>
        <v>0</v>
      </c>
      <c r="U596">
        <f>VLOOKUP('full data'!$A596, Sheet11!$A$2:$AF$799, MATCH('full data'!U$1, Sheet11!$A$1:$AF$1, 0), FALSE)</f>
        <v>0.5</v>
      </c>
      <c r="V596">
        <f>VLOOKUP('full data'!$A596, Sheet11!$A$2:$AF$799, MATCH('full data'!V$1, Sheet11!$A$1:$AF$1, 0), FALSE)</f>
        <v>0.4140625</v>
      </c>
      <c r="W596">
        <f>VLOOKUP('full data'!$A596, Sheet11!$A$2:$AF$799, MATCH('full data'!W$1, Sheet11!$A$1:$AF$1, 0), FALSE)</f>
        <v>0.49609375</v>
      </c>
      <c r="X596" t="str">
        <f>VLOOKUP('full data'!$A596, Sheet11!$A$2:$AF$799, MATCH('full data'!X$1, Sheet11!$A$1:$AF$1, 0), FALSE)</f>
        <v>0</v>
      </c>
      <c r="Y596">
        <f>VLOOKUP('full data'!$A596, Sheet11!$A$2:$AF$799, MATCH('full data'!Y$1, Sheet11!$A$1:$AF$1, 0), FALSE)</f>
        <v>3</v>
      </c>
      <c r="Z596" t="str">
        <f>VLOOKUP('full data'!$A596, Sheet11!$A$2:$AF$799, MATCH('full data'!Z$1, Sheet11!$A$1:$AF$1, 0), FALSE)</f>
        <v>AFC North</v>
      </c>
      <c r="AA596" t="s">
        <v>891</v>
      </c>
      <c r="AB596">
        <f>VLOOKUP('full data'!$A596, Sheet11!$A$2:$AF$799, MATCH('full data'!AB$1, Sheet11!$A$1:$AF$1, 0), FALSE)</f>
        <v>0.16666666666666671</v>
      </c>
      <c r="AC596">
        <f>VLOOKUP('full data'!$A596, Sheet11!$A$2:$AF$799, MATCH('full data'!AC$1, Sheet11!$A$1:$AF$1, 0), FALSE)</f>
        <v>0.2608695652173913</v>
      </c>
      <c r="AD596" t="str">
        <f>VLOOKUP('full data'!$A596, Sheet11!$A$2:$AF$799, MATCH('full data'!AD$1, Sheet11!$A$1:$AF$1, 0), FALSE)</f>
        <v>0</v>
      </c>
      <c r="AE596" t="str">
        <f>VLOOKUP('full data'!$A596, Sheet11!$A$2:$AF$799, MATCH('full data'!AE$1, Sheet11!$A$1:$AF$1, 0), FALSE)</f>
        <v>0</v>
      </c>
      <c r="AF596">
        <f>VLOOKUP('full data'!$A596, Sheet11!$A$2:$AF$799, MATCH('full data'!AF$1, Sheet11!$A$1:$AF$1, 0), FALSE)</f>
        <v>0.5</v>
      </c>
      <c r="AG596">
        <f>VLOOKUP('full data'!$A596, Sheet11!$A$2:$AF$799, MATCH('full data'!AG$1, Sheet11!$A$1:$AF$1, 0), FALSE)</f>
        <v>0.5</v>
      </c>
      <c r="AH596" s="3">
        <f>VLOOKUP('full data'!$A596, Sheet11!$A$2:$AF$799, MATCH('full data'!AH$1, Sheet11!$A$1:$AF$1, 0), FALSE)</f>
        <v>7.1707442431034251E-3</v>
      </c>
      <c r="AI596" s="2">
        <f t="shared" si="9"/>
        <v>0.48898912932867761</v>
      </c>
      <c r="AJ596" s="2">
        <f>AH596/SUMIFS($AH$2:$AH$799, $B$2:$B$799, B596)</f>
        <v>4.2392424262073332E-3</v>
      </c>
      <c r="AK596">
        <f>IF(AJ596=_xlfn.MAXIFS($AJ$2:$AJ$799, $B$2:$B$799, B596, $AA$2:$AA$799, AA596), 1, 0)</f>
        <v>0</v>
      </c>
      <c r="AL596" s="2">
        <f>AJ596-AI596</f>
        <v>-0.48474988690247028</v>
      </c>
      <c r="AM596">
        <f>IF(AK596=AE596, 1, 0)</f>
        <v>0</v>
      </c>
    </row>
    <row r="597" spans="1:39" hidden="1" x14ac:dyDescent="0.45">
      <c r="A597" t="s">
        <v>280</v>
      </c>
      <c r="B597">
        <v>2006</v>
      </c>
      <c r="C597" t="s">
        <v>48</v>
      </c>
      <c r="D597" t="str">
        <f>VLOOKUP(C597, ids!$A$2:$B$37,2,FALSE)</f>
        <v>Carolina Panthers</v>
      </c>
      <c r="E597">
        <f>VLOOKUP('full data'!$A597, Sheet11!$A$2:$AF$799, MATCH('full data'!E$1, Sheet11!$A$1:$AF$1, 0), FALSE)</f>
        <v>16</v>
      </c>
      <c r="F597">
        <f>VLOOKUP('full data'!$A597, Sheet11!$A$2:$AF$799, MATCH('full data'!F$1, Sheet11!$A$1:$AF$1, 0), FALSE)</f>
        <v>-2.1185656203329422</v>
      </c>
      <c r="G597">
        <f>VLOOKUP('full data'!$A597, Sheet11!$A$2:$AF$799, MATCH('full data'!G$1, Sheet11!$A$1:$AF$1, 0), FALSE)</f>
        <v>-3.0927320602233319</v>
      </c>
      <c r="H597">
        <f>VLOOKUP('full data'!$A597, Sheet11!$A$2:$AF$799, MATCH('full data'!H$1, Sheet11!$A$1:$AF$1, 0), FALSE)</f>
        <v>14.40197616472644</v>
      </c>
      <c r="I597">
        <f>VLOOKUP('full data'!$A597, Sheet11!$A$2:$AF$799, MATCH('full data'!I$1, Sheet11!$A$1:$AF$1, 0), FALSE)</f>
        <v>46.5</v>
      </c>
      <c r="J597">
        <f>VLOOKUP('full data'!$A597, Sheet11!$A$2:$AF$799, MATCH('full data'!J$1, Sheet11!$A$1:$AF$1, 0), FALSE)</f>
        <v>0.88888888888888884</v>
      </c>
      <c r="K597">
        <f>VLOOKUP('full data'!$A597, Sheet11!$A$2:$AF$799, MATCH('full data'!K$1, Sheet11!$A$1:$AF$1, 0), FALSE)</f>
        <v>-13.875</v>
      </c>
      <c r="L597">
        <f>VLOOKUP('full data'!$A597, Sheet11!$A$2:$AF$799, MATCH('full data'!L$1, Sheet11!$A$1:$AF$1, 0), FALSE)</f>
        <v>1.0625</v>
      </c>
      <c r="M597">
        <f>VLOOKUP('full data'!$A597, Sheet11!$A$2:$AF$799, MATCH('full data'!M$1, Sheet11!$A$1:$AF$1, 0), FALSE)</f>
        <v>0.4375</v>
      </c>
      <c r="N597">
        <f>VLOOKUP('full data'!$A597, Sheet11!$A$2:$AF$799, MATCH('full data'!N$1, Sheet11!$A$1:$AF$1, 0), FALSE)</f>
        <v>0.875</v>
      </c>
      <c r="O597">
        <f>VLOOKUP('full data'!$A597, Sheet11!$A$2:$AF$799, MATCH('full data'!O$1, Sheet11!$A$1:$AF$1, 0), FALSE)</f>
        <v>16.5625</v>
      </c>
      <c r="P597">
        <f>VLOOKUP('full data'!$A597, Sheet11!$A$2:$AF$799, MATCH('full data'!P$1, Sheet11!$A$1:$AF$1, 0), FALSE)</f>
        <v>1.5</v>
      </c>
      <c r="Q597">
        <f>VLOOKUP('full data'!$A597, Sheet11!$A$2:$AF$799, MATCH('full data'!Q$1, Sheet11!$A$1:$AF$1, 0), FALSE)</f>
        <v>1.3125</v>
      </c>
      <c r="R597">
        <f>VLOOKUP('full data'!$A597, Sheet11!$A$2:$AF$799, MATCH('full data'!R$1, Sheet11!$A$1:$AF$1, 0), FALSE)</f>
        <v>8</v>
      </c>
      <c r="S597">
        <f>VLOOKUP('full data'!$A597, Sheet11!$A$2:$AF$799, MATCH('full data'!S$1, Sheet11!$A$1:$AF$1, 0), FALSE)</f>
        <v>8</v>
      </c>
      <c r="T597">
        <f>VLOOKUP('full data'!$A597, Sheet11!$A$2:$AF$799, MATCH('full data'!T$1, Sheet11!$A$1:$AF$1, 0), FALSE)</f>
        <v>0</v>
      </c>
      <c r="U597">
        <f>VLOOKUP('full data'!$A597, Sheet11!$A$2:$AF$799, MATCH('full data'!U$1, Sheet11!$A$1:$AF$1, 0), FALSE)</f>
        <v>0.5</v>
      </c>
      <c r="V597">
        <f>VLOOKUP('full data'!$A597, Sheet11!$A$2:$AF$799, MATCH('full data'!V$1, Sheet11!$A$1:$AF$1, 0), FALSE)</f>
        <v>0.46875</v>
      </c>
      <c r="W597">
        <f>VLOOKUP('full data'!$A597, Sheet11!$A$2:$AF$799, MATCH('full data'!W$1, Sheet11!$A$1:$AF$1, 0), FALSE)</f>
        <v>0.47265625</v>
      </c>
      <c r="X597" t="str">
        <f>VLOOKUP('full data'!$A597, Sheet11!$A$2:$AF$799, MATCH('full data'!X$1, Sheet11!$A$1:$AF$1, 0), FALSE)</f>
        <v>0</v>
      </c>
      <c r="Y597">
        <f>VLOOKUP('full data'!$A597, Sheet11!$A$2:$AF$799, MATCH('full data'!Y$1, Sheet11!$A$1:$AF$1, 0), FALSE)</f>
        <v>2</v>
      </c>
      <c r="Z597" t="str">
        <f>VLOOKUP('full data'!$A597, Sheet11!$A$2:$AF$799, MATCH('full data'!Z$1, Sheet11!$A$1:$AF$1, 0), FALSE)</f>
        <v>NFC South</v>
      </c>
      <c r="AA597" t="s">
        <v>892</v>
      </c>
      <c r="AB597">
        <f>VLOOKUP('full data'!$A597, Sheet11!$A$2:$AF$799, MATCH('full data'!AB$1, Sheet11!$A$1:$AF$1, 0), FALSE)</f>
        <v>0.15384615384615391</v>
      </c>
      <c r="AC597">
        <f>VLOOKUP('full data'!$A597, Sheet11!$A$2:$AF$799, MATCH('full data'!AC$1, Sheet11!$A$1:$AF$1, 0), FALSE)</f>
        <v>0.19047619047619049</v>
      </c>
      <c r="AD597" t="str">
        <f>VLOOKUP('full data'!$A597, Sheet11!$A$2:$AF$799, MATCH('full data'!AD$1, Sheet11!$A$1:$AF$1, 0), FALSE)</f>
        <v>0</v>
      </c>
      <c r="AE597" t="str">
        <f>VLOOKUP('full data'!$A597, Sheet11!$A$2:$AF$799, MATCH('full data'!AE$1, Sheet11!$A$1:$AF$1, 0), FALSE)</f>
        <v>0</v>
      </c>
      <c r="AF597">
        <f>VLOOKUP('full data'!$A597, Sheet11!$A$2:$AF$799, MATCH('full data'!AF$1, Sheet11!$A$1:$AF$1, 0), FALSE)</f>
        <v>0.4375</v>
      </c>
      <c r="AG597">
        <f>VLOOKUP('full data'!$A597, Sheet11!$A$2:$AF$799, MATCH('full data'!AG$1, Sheet11!$A$1:$AF$1, 0), FALSE)</f>
        <v>0.5</v>
      </c>
      <c r="AH597" s="3">
        <f>VLOOKUP('full data'!$A597, Sheet11!$A$2:$AF$799, MATCH('full data'!AH$1, Sheet11!$A$1:$AF$1, 0), FALSE)</f>
        <v>5.7374997493406504E-3</v>
      </c>
      <c r="AI597" s="2">
        <f t="shared" si="9"/>
        <v>0.24280601368945409</v>
      </c>
      <c r="AJ597" s="2">
        <f>AH597/SUMIFS($AH$2:$AH$799, $B$2:$B$799, B597)</f>
        <v>3.39192858274809E-3</v>
      </c>
      <c r="AK597">
        <f>IF(AJ597=_xlfn.MAXIFS($AJ$2:$AJ$799, $B$2:$B$799, B597, $AA$2:$AA$799, AA597), 1, 0)</f>
        <v>0</v>
      </c>
      <c r="AL597" s="2">
        <f>AJ597-AI597</f>
        <v>-0.239414085106706</v>
      </c>
      <c r="AM597">
        <f>IF(AK597=AE597, 1, 0)</f>
        <v>0</v>
      </c>
    </row>
    <row r="598" spans="1:39" hidden="1" x14ac:dyDescent="0.45">
      <c r="A598" t="s">
        <v>290</v>
      </c>
      <c r="B598">
        <v>2006</v>
      </c>
      <c r="C598" t="s">
        <v>72</v>
      </c>
      <c r="D598" t="str">
        <f>VLOOKUP(C598, ids!$A$2:$B$37,2,FALSE)</f>
        <v>Jacksonville Jaguars</v>
      </c>
      <c r="E598">
        <f>VLOOKUP('full data'!$A598, Sheet11!$A$2:$AF$799, MATCH('full data'!E$1, Sheet11!$A$1:$AF$1, 0), FALSE)</f>
        <v>16</v>
      </c>
      <c r="F598">
        <f>VLOOKUP('full data'!$A598, Sheet11!$A$2:$AF$799, MATCH('full data'!F$1, Sheet11!$A$1:$AF$1, 0), FALSE)</f>
        <v>-0.74336262264054409</v>
      </c>
      <c r="G598">
        <f>VLOOKUP('full data'!$A598, Sheet11!$A$2:$AF$799, MATCH('full data'!G$1, Sheet11!$A$1:$AF$1, 0), FALSE)</f>
        <v>2.0118576420908898</v>
      </c>
      <c r="H598">
        <f>VLOOKUP('full data'!$A598, Sheet11!$A$2:$AF$799, MATCH('full data'!H$1, Sheet11!$A$1:$AF$1, 0), FALSE)</f>
        <v>13.837773025210851</v>
      </c>
      <c r="I598">
        <f>VLOOKUP('full data'!$A598, Sheet11!$A$2:$AF$799, MATCH('full data'!I$1, Sheet11!$A$1:$AF$1, 0), FALSE)</f>
        <v>50.625</v>
      </c>
      <c r="J598">
        <f>VLOOKUP('full data'!$A598, Sheet11!$A$2:$AF$799, MATCH('full data'!J$1, Sheet11!$A$1:$AF$1, 0), FALSE)</f>
        <v>0.8125</v>
      </c>
      <c r="K598">
        <f>VLOOKUP('full data'!$A598, Sheet11!$A$2:$AF$799, MATCH('full data'!K$1, Sheet11!$A$1:$AF$1, 0), FALSE)</f>
        <v>-11.6875</v>
      </c>
      <c r="L598">
        <f>VLOOKUP('full data'!$A598, Sheet11!$A$2:$AF$799, MATCH('full data'!L$1, Sheet11!$A$1:$AF$1, 0), FALSE)</f>
        <v>0.875</v>
      </c>
      <c r="M598">
        <f>VLOOKUP('full data'!$A598, Sheet11!$A$2:$AF$799, MATCH('full data'!M$1, Sheet11!$A$1:$AF$1, 0), FALSE)</f>
        <v>0.25</v>
      </c>
      <c r="N598">
        <f>VLOOKUP('full data'!$A598, Sheet11!$A$2:$AF$799, MATCH('full data'!N$1, Sheet11!$A$1:$AF$1, 0), FALSE)</f>
        <v>1.25</v>
      </c>
      <c r="O598">
        <f>VLOOKUP('full data'!$A598, Sheet11!$A$2:$AF$799, MATCH('full data'!O$1, Sheet11!$A$1:$AF$1, 0), FALSE)</f>
        <v>12.5</v>
      </c>
      <c r="P598">
        <f>VLOOKUP('full data'!$A598, Sheet11!$A$2:$AF$799, MATCH('full data'!P$1, Sheet11!$A$1:$AF$1, 0), FALSE)</f>
        <v>1.125</v>
      </c>
      <c r="Q598">
        <f>VLOOKUP('full data'!$A598, Sheet11!$A$2:$AF$799, MATCH('full data'!Q$1, Sheet11!$A$1:$AF$1, 0), FALSE)</f>
        <v>1.5</v>
      </c>
      <c r="R598">
        <f>VLOOKUP('full data'!$A598, Sheet11!$A$2:$AF$799, MATCH('full data'!R$1, Sheet11!$A$1:$AF$1, 0), FALSE)</f>
        <v>8</v>
      </c>
      <c r="S598">
        <f>VLOOKUP('full data'!$A598, Sheet11!$A$2:$AF$799, MATCH('full data'!S$1, Sheet11!$A$1:$AF$1, 0), FALSE)</f>
        <v>8</v>
      </c>
      <c r="T598">
        <f>VLOOKUP('full data'!$A598, Sheet11!$A$2:$AF$799, MATCH('full data'!T$1, Sheet11!$A$1:$AF$1, 0), FALSE)</f>
        <v>0</v>
      </c>
      <c r="U598">
        <f>VLOOKUP('full data'!$A598, Sheet11!$A$2:$AF$799, MATCH('full data'!U$1, Sheet11!$A$1:$AF$1, 0), FALSE)</f>
        <v>0.5</v>
      </c>
      <c r="V598">
        <f>VLOOKUP('full data'!$A598, Sheet11!$A$2:$AF$799, MATCH('full data'!V$1, Sheet11!$A$1:$AF$1, 0), FALSE)</f>
        <v>0.5546875</v>
      </c>
      <c r="W598">
        <f>VLOOKUP('full data'!$A598, Sheet11!$A$2:$AF$799, MATCH('full data'!W$1, Sheet11!$A$1:$AF$1, 0), FALSE)</f>
        <v>0.53125</v>
      </c>
      <c r="X598" t="str">
        <f>VLOOKUP('full data'!$A598, Sheet11!$A$2:$AF$799, MATCH('full data'!X$1, Sheet11!$A$1:$AF$1, 0), FALSE)</f>
        <v>0</v>
      </c>
      <c r="Y598">
        <f>VLOOKUP('full data'!$A598, Sheet11!$A$2:$AF$799, MATCH('full data'!Y$1, Sheet11!$A$1:$AF$1, 0), FALSE)</f>
        <v>3</v>
      </c>
      <c r="Z598" t="str">
        <f>VLOOKUP('full data'!$A598, Sheet11!$A$2:$AF$799, MATCH('full data'!Z$1, Sheet11!$A$1:$AF$1, 0), FALSE)</f>
        <v>AFC South</v>
      </c>
      <c r="AA598" t="s">
        <v>891</v>
      </c>
      <c r="AB598">
        <f>VLOOKUP('full data'!$A598, Sheet11!$A$2:$AF$799, MATCH('full data'!AB$1, Sheet11!$A$1:$AF$1, 0), FALSE)</f>
        <v>0.1875</v>
      </c>
      <c r="AC598">
        <f>VLOOKUP('full data'!$A598, Sheet11!$A$2:$AF$799, MATCH('full data'!AC$1, Sheet11!$A$1:$AF$1, 0), FALSE)</f>
        <v>0.23333333333333331</v>
      </c>
      <c r="AD598" t="str">
        <f>VLOOKUP('full data'!$A598, Sheet11!$A$2:$AF$799, MATCH('full data'!AD$1, Sheet11!$A$1:$AF$1, 0), FALSE)</f>
        <v>0</v>
      </c>
      <c r="AE598" t="str">
        <f>VLOOKUP('full data'!$A598, Sheet11!$A$2:$AF$799, MATCH('full data'!AE$1, Sheet11!$A$1:$AF$1, 0), FALSE)</f>
        <v>0</v>
      </c>
      <c r="AF598">
        <f>VLOOKUP('full data'!$A598, Sheet11!$A$2:$AF$799, MATCH('full data'!AF$1, Sheet11!$A$1:$AF$1, 0), FALSE)</f>
        <v>0.25</v>
      </c>
      <c r="AG598">
        <f>VLOOKUP('full data'!$A598, Sheet11!$A$2:$AF$799, MATCH('full data'!AG$1, Sheet11!$A$1:$AF$1, 0), FALSE)</f>
        <v>0.5</v>
      </c>
      <c r="AH598" s="3">
        <f>VLOOKUP('full data'!$A598, Sheet11!$A$2:$AF$799, MATCH('full data'!AH$1, Sheet11!$A$1:$AF$1, 0), FALSE)</f>
        <v>4.6562925086890148E-3</v>
      </c>
      <c r="AI598" s="2">
        <f t="shared" si="9"/>
        <v>0.48898912932867761</v>
      </c>
      <c r="AJ598" s="2">
        <f>AH598/SUMIFS($AH$2:$AH$799, $B$2:$B$799, B598)</f>
        <v>2.7527341768813309E-3</v>
      </c>
      <c r="AK598">
        <f>IF(AJ598=_xlfn.MAXIFS($AJ$2:$AJ$799, $B$2:$B$799, B598, $AA$2:$AA$799, AA598), 1, 0)</f>
        <v>0</v>
      </c>
      <c r="AL598" s="2">
        <f>AJ598-AI598</f>
        <v>-0.48623639515179629</v>
      </c>
      <c r="AM598">
        <f>IF(AK598=AE598, 1, 0)</f>
        <v>0</v>
      </c>
    </row>
    <row r="599" spans="1:39" hidden="1" x14ac:dyDescent="0.45">
      <c r="A599" t="s">
        <v>304</v>
      </c>
      <c r="B599">
        <v>2006</v>
      </c>
      <c r="C599" t="s">
        <v>100</v>
      </c>
      <c r="D599" t="str">
        <f>VLOOKUP(C599, ids!$A$2:$B$37,2,FALSE)</f>
        <v>San Francisco 49ers</v>
      </c>
      <c r="E599">
        <f>VLOOKUP('full data'!$A599, Sheet11!$A$2:$AF$799, MATCH('full data'!E$1, Sheet11!$A$1:$AF$1, 0), FALSE)</f>
        <v>16</v>
      </c>
      <c r="F599">
        <f>VLOOKUP('full data'!$A599, Sheet11!$A$2:$AF$799, MATCH('full data'!F$1, Sheet11!$A$1:$AF$1, 0), FALSE)</f>
        <v>-2.2996142886633031</v>
      </c>
      <c r="G599">
        <f>VLOOKUP('full data'!$A599, Sheet11!$A$2:$AF$799, MATCH('full data'!G$1, Sheet11!$A$1:$AF$1, 0), FALSE)</f>
        <v>-2.028394876389672</v>
      </c>
      <c r="H599">
        <f>VLOOKUP('full data'!$A599, Sheet11!$A$2:$AF$799, MATCH('full data'!H$1, Sheet11!$A$1:$AF$1, 0), FALSE)</f>
        <v>12.87575779541805</v>
      </c>
      <c r="I599">
        <f>VLOOKUP('full data'!$A599, Sheet11!$A$2:$AF$799, MATCH('full data'!I$1, Sheet11!$A$1:$AF$1, 0), FALSE)</f>
        <v>51.125</v>
      </c>
      <c r="J599">
        <f>VLOOKUP('full data'!$A599, Sheet11!$A$2:$AF$799, MATCH('full data'!J$1, Sheet11!$A$1:$AF$1, 0), FALSE)</f>
        <v>0.82857142857142863</v>
      </c>
      <c r="K599">
        <f>VLOOKUP('full data'!$A599, Sheet11!$A$2:$AF$799, MATCH('full data'!K$1, Sheet11!$A$1:$AF$1, 0), FALSE)</f>
        <v>-13.0625</v>
      </c>
      <c r="L599">
        <f>VLOOKUP('full data'!$A599, Sheet11!$A$2:$AF$799, MATCH('full data'!L$1, Sheet11!$A$1:$AF$1, 0), FALSE)</f>
        <v>0.9375</v>
      </c>
      <c r="M599">
        <f>VLOOKUP('full data'!$A599, Sheet11!$A$2:$AF$799, MATCH('full data'!M$1, Sheet11!$A$1:$AF$1, 0), FALSE)</f>
        <v>0.8125</v>
      </c>
      <c r="N599">
        <f>VLOOKUP('full data'!$A599, Sheet11!$A$2:$AF$799, MATCH('full data'!N$1, Sheet11!$A$1:$AF$1, 0), FALSE)</f>
        <v>0.875</v>
      </c>
      <c r="O599">
        <f>VLOOKUP('full data'!$A599, Sheet11!$A$2:$AF$799, MATCH('full data'!O$1, Sheet11!$A$1:$AF$1, 0), FALSE)</f>
        <v>15.375</v>
      </c>
      <c r="P599">
        <f>VLOOKUP('full data'!$A599, Sheet11!$A$2:$AF$799, MATCH('full data'!P$1, Sheet11!$A$1:$AF$1, 0), FALSE)</f>
        <v>1.625</v>
      </c>
      <c r="Q599">
        <f>VLOOKUP('full data'!$A599, Sheet11!$A$2:$AF$799, MATCH('full data'!Q$1, Sheet11!$A$1:$AF$1, 0), FALSE)</f>
        <v>1.6875</v>
      </c>
      <c r="R599">
        <f>VLOOKUP('full data'!$A599, Sheet11!$A$2:$AF$799, MATCH('full data'!R$1, Sheet11!$A$1:$AF$1, 0), FALSE)</f>
        <v>7</v>
      </c>
      <c r="S599">
        <f>VLOOKUP('full data'!$A599, Sheet11!$A$2:$AF$799, MATCH('full data'!S$1, Sheet11!$A$1:$AF$1, 0), FALSE)</f>
        <v>9</v>
      </c>
      <c r="T599">
        <f>VLOOKUP('full data'!$A599, Sheet11!$A$2:$AF$799, MATCH('full data'!T$1, Sheet11!$A$1:$AF$1, 0), FALSE)</f>
        <v>0</v>
      </c>
      <c r="U599">
        <f>VLOOKUP('full data'!$A599, Sheet11!$A$2:$AF$799, MATCH('full data'!U$1, Sheet11!$A$1:$AF$1, 0), FALSE)</f>
        <v>0.4375</v>
      </c>
      <c r="V599">
        <f>VLOOKUP('full data'!$A599, Sheet11!$A$2:$AF$799, MATCH('full data'!V$1, Sheet11!$A$1:$AF$1, 0), FALSE)</f>
        <v>0.4107142857142857</v>
      </c>
      <c r="W599">
        <f>VLOOKUP('full data'!$A599, Sheet11!$A$2:$AF$799, MATCH('full data'!W$1, Sheet11!$A$1:$AF$1, 0), FALSE)</f>
        <v>0.5</v>
      </c>
      <c r="X599" t="str">
        <f>VLOOKUP('full data'!$A599, Sheet11!$A$2:$AF$799, MATCH('full data'!X$1, Sheet11!$A$1:$AF$1, 0), FALSE)</f>
        <v>0</v>
      </c>
      <c r="Y599">
        <f>VLOOKUP('full data'!$A599, Sheet11!$A$2:$AF$799, MATCH('full data'!Y$1, Sheet11!$A$1:$AF$1, 0), FALSE)</f>
        <v>3</v>
      </c>
      <c r="Z599" t="str">
        <f>VLOOKUP('full data'!$A599, Sheet11!$A$2:$AF$799, MATCH('full data'!Z$1, Sheet11!$A$1:$AF$1, 0), FALSE)</f>
        <v>NFC West</v>
      </c>
      <c r="AA599" t="s">
        <v>892</v>
      </c>
      <c r="AB599">
        <f>VLOOKUP('full data'!$A599, Sheet11!$A$2:$AF$799, MATCH('full data'!AB$1, Sheet11!$A$1:$AF$1, 0), FALSE)</f>
        <v>0.2156862745098039</v>
      </c>
      <c r="AC599">
        <f>VLOOKUP('full data'!$A599, Sheet11!$A$2:$AF$799, MATCH('full data'!AC$1, Sheet11!$A$1:$AF$1, 0), FALSE)</f>
        <v>0.19298245614035089</v>
      </c>
      <c r="AD599" t="str">
        <f>VLOOKUP('full data'!$A599, Sheet11!$A$2:$AF$799, MATCH('full data'!AD$1, Sheet11!$A$1:$AF$1, 0), FALSE)</f>
        <v>0</v>
      </c>
      <c r="AE599" t="str">
        <f>VLOOKUP('full data'!$A599, Sheet11!$A$2:$AF$799, MATCH('full data'!AE$1, Sheet11!$A$1:$AF$1, 0), FALSE)</f>
        <v>0</v>
      </c>
      <c r="AF599">
        <f>VLOOKUP('full data'!$A599, Sheet11!$A$2:$AF$799, MATCH('full data'!AF$1, Sheet11!$A$1:$AF$1, 0), FALSE)</f>
        <v>0.6875</v>
      </c>
      <c r="AG599">
        <f>VLOOKUP('full data'!$A599, Sheet11!$A$2:$AF$799, MATCH('full data'!AG$1, Sheet11!$A$1:$AF$1, 0), FALSE)</f>
        <v>0.5</v>
      </c>
      <c r="AH599" s="3">
        <f>VLOOKUP('full data'!$A599, Sheet11!$A$2:$AF$799, MATCH('full data'!AH$1, Sheet11!$A$1:$AF$1, 0), FALSE)</f>
        <v>3.3053874560869728E-3</v>
      </c>
      <c r="AI599" s="2">
        <f t="shared" si="9"/>
        <v>0.24280601368945409</v>
      </c>
      <c r="AJ599" s="2">
        <f>AH599/SUMIFS($AH$2:$AH$799, $B$2:$B$799, B599)</f>
        <v>1.9540982447357551E-3</v>
      </c>
      <c r="AK599">
        <f>IF(AJ599=_xlfn.MAXIFS($AJ$2:$AJ$799, $B$2:$B$799, B599, $AA$2:$AA$799, AA599), 1, 0)</f>
        <v>0</v>
      </c>
      <c r="AL599" s="2">
        <f>AJ599-AI599</f>
        <v>-0.24085191544471835</v>
      </c>
      <c r="AM599">
        <f>IF(AK599=AE599, 1, 0)</f>
        <v>0</v>
      </c>
    </row>
    <row r="600" spans="1:39" hidden="1" x14ac:dyDescent="0.45">
      <c r="A600" t="s">
        <v>306</v>
      </c>
      <c r="B600">
        <v>2006</v>
      </c>
      <c r="C600" t="s">
        <v>106</v>
      </c>
      <c r="D600" t="str">
        <f>VLOOKUP(C600, ids!$A$2:$B$37,2,FALSE)</f>
        <v>Tennessee Titans</v>
      </c>
      <c r="E600">
        <f>VLOOKUP('full data'!$A600, Sheet11!$A$2:$AF$799, MATCH('full data'!E$1, Sheet11!$A$1:$AF$1, 0), FALSE)</f>
        <v>16</v>
      </c>
      <c r="F600">
        <f>VLOOKUP('full data'!$A600, Sheet11!$A$2:$AF$799, MATCH('full data'!F$1, Sheet11!$A$1:$AF$1, 0), FALSE)</f>
        <v>-4.403918309279784</v>
      </c>
      <c r="G600">
        <f>VLOOKUP('full data'!$A600, Sheet11!$A$2:$AF$799, MATCH('full data'!G$1, Sheet11!$A$1:$AF$1, 0), FALSE)</f>
        <v>-0.61101090395746627</v>
      </c>
      <c r="H600">
        <f>VLOOKUP('full data'!$A600, Sheet11!$A$2:$AF$799, MATCH('full data'!H$1, Sheet11!$A$1:$AF$1, 0), FALSE)</f>
        <v>11.73594049181097</v>
      </c>
      <c r="I600">
        <f>VLOOKUP('full data'!$A600, Sheet11!$A$2:$AF$799, MATCH('full data'!I$1, Sheet11!$A$1:$AF$1, 0), FALSE)</f>
        <v>49.25</v>
      </c>
      <c r="J600">
        <f>VLOOKUP('full data'!$A600, Sheet11!$A$2:$AF$799, MATCH('full data'!J$1, Sheet11!$A$1:$AF$1, 0), FALSE)</f>
        <v>0.7857142857142857</v>
      </c>
      <c r="K600">
        <f>VLOOKUP('full data'!$A600, Sheet11!$A$2:$AF$799, MATCH('full data'!K$1, Sheet11!$A$1:$AF$1, 0), FALSE)</f>
        <v>-9.5625</v>
      </c>
      <c r="L600">
        <f>VLOOKUP('full data'!$A600, Sheet11!$A$2:$AF$799, MATCH('full data'!L$1, Sheet11!$A$1:$AF$1, 0), FALSE)</f>
        <v>1.1875</v>
      </c>
      <c r="M600">
        <f>VLOOKUP('full data'!$A600, Sheet11!$A$2:$AF$799, MATCH('full data'!M$1, Sheet11!$A$1:$AF$1, 0), FALSE)</f>
        <v>0.6875</v>
      </c>
      <c r="N600">
        <f>VLOOKUP('full data'!$A600, Sheet11!$A$2:$AF$799, MATCH('full data'!N$1, Sheet11!$A$1:$AF$1, 0), FALSE)</f>
        <v>1.0625</v>
      </c>
      <c r="O600">
        <f>VLOOKUP('full data'!$A600, Sheet11!$A$2:$AF$799, MATCH('full data'!O$1, Sheet11!$A$1:$AF$1, 0), FALSE)</f>
        <v>9.8125</v>
      </c>
      <c r="P600">
        <f>VLOOKUP('full data'!$A600, Sheet11!$A$2:$AF$799, MATCH('full data'!P$1, Sheet11!$A$1:$AF$1, 0), FALSE)</f>
        <v>1.4375</v>
      </c>
      <c r="Q600">
        <f>VLOOKUP('full data'!$A600, Sheet11!$A$2:$AF$799, MATCH('full data'!Q$1, Sheet11!$A$1:$AF$1, 0), FALSE)</f>
        <v>1.75</v>
      </c>
      <c r="R600">
        <f>VLOOKUP('full data'!$A600, Sheet11!$A$2:$AF$799, MATCH('full data'!R$1, Sheet11!$A$1:$AF$1, 0), FALSE)</f>
        <v>8</v>
      </c>
      <c r="S600">
        <f>VLOOKUP('full data'!$A600, Sheet11!$A$2:$AF$799, MATCH('full data'!S$1, Sheet11!$A$1:$AF$1, 0), FALSE)</f>
        <v>8</v>
      </c>
      <c r="T600">
        <f>VLOOKUP('full data'!$A600, Sheet11!$A$2:$AF$799, MATCH('full data'!T$1, Sheet11!$A$1:$AF$1, 0), FALSE)</f>
        <v>0</v>
      </c>
      <c r="U600">
        <f>VLOOKUP('full data'!$A600, Sheet11!$A$2:$AF$799, MATCH('full data'!U$1, Sheet11!$A$1:$AF$1, 0), FALSE)</f>
        <v>0.5</v>
      </c>
      <c r="V600">
        <f>VLOOKUP('full data'!$A600, Sheet11!$A$2:$AF$799, MATCH('full data'!V$1, Sheet11!$A$1:$AF$1, 0), FALSE)</f>
        <v>0.484375</v>
      </c>
      <c r="W600">
        <f>VLOOKUP('full data'!$A600, Sheet11!$A$2:$AF$799, MATCH('full data'!W$1, Sheet11!$A$1:$AF$1, 0), FALSE)</f>
        <v>0.5703125</v>
      </c>
      <c r="X600" t="str">
        <f>VLOOKUP('full data'!$A600, Sheet11!$A$2:$AF$799, MATCH('full data'!X$1, Sheet11!$A$1:$AF$1, 0), FALSE)</f>
        <v>0</v>
      </c>
      <c r="Y600">
        <f>VLOOKUP('full data'!$A600, Sheet11!$A$2:$AF$799, MATCH('full data'!Y$1, Sheet11!$A$1:$AF$1, 0), FALSE)</f>
        <v>2</v>
      </c>
      <c r="Z600" t="str">
        <f>VLOOKUP('full data'!$A600, Sheet11!$A$2:$AF$799, MATCH('full data'!Z$1, Sheet11!$A$1:$AF$1, 0), FALSE)</f>
        <v>AFC South</v>
      </c>
      <c r="AA600" t="s">
        <v>891</v>
      </c>
      <c r="AB600">
        <f>VLOOKUP('full data'!$A600, Sheet11!$A$2:$AF$799, MATCH('full data'!AB$1, Sheet11!$A$1:$AF$1, 0), FALSE)</f>
        <v>0.17241379310344829</v>
      </c>
      <c r="AC600">
        <f>VLOOKUP('full data'!$A600, Sheet11!$A$2:$AF$799, MATCH('full data'!AC$1, Sheet11!$A$1:$AF$1, 0), FALSE)</f>
        <v>0.23076923076923081</v>
      </c>
      <c r="AD600" t="str">
        <f>VLOOKUP('full data'!$A600, Sheet11!$A$2:$AF$799, MATCH('full data'!AD$1, Sheet11!$A$1:$AF$1, 0), FALSE)</f>
        <v>0</v>
      </c>
      <c r="AE600" t="str">
        <f>VLOOKUP('full data'!$A600, Sheet11!$A$2:$AF$799, MATCH('full data'!AE$1, Sheet11!$A$1:$AF$1, 0), FALSE)</f>
        <v>0</v>
      </c>
      <c r="AF600">
        <f>VLOOKUP('full data'!$A600, Sheet11!$A$2:$AF$799, MATCH('full data'!AF$1, Sheet11!$A$1:$AF$1, 0), FALSE)</f>
        <v>0.25</v>
      </c>
      <c r="AG600">
        <f>VLOOKUP('full data'!$A600, Sheet11!$A$2:$AF$799, MATCH('full data'!AG$1, Sheet11!$A$1:$AF$1, 0), FALSE)</f>
        <v>0.5</v>
      </c>
      <c r="AH600" s="3">
        <f>VLOOKUP('full data'!$A600, Sheet11!$A$2:$AF$799, MATCH('full data'!AH$1, Sheet11!$A$1:$AF$1, 0), FALSE)</f>
        <v>2.9653750641177529E-3</v>
      </c>
      <c r="AI600" s="2">
        <f t="shared" si="9"/>
        <v>0.48898912932867761</v>
      </c>
      <c r="AJ600" s="2">
        <f>AH600/SUMIFS($AH$2:$AH$799, $B$2:$B$799, B600)</f>
        <v>1.7530877347237102E-3</v>
      </c>
      <c r="AK600">
        <f>IF(AJ600=_xlfn.MAXIFS($AJ$2:$AJ$799, $B$2:$B$799, B600, $AA$2:$AA$799, AA600), 1, 0)</f>
        <v>0</v>
      </c>
      <c r="AL600" s="2">
        <f>AJ600-AI600</f>
        <v>-0.48723604159395389</v>
      </c>
      <c r="AM600">
        <f>IF(AK600=AE600, 1, 0)</f>
        <v>0</v>
      </c>
    </row>
    <row r="601" spans="1:39" hidden="1" x14ac:dyDescent="0.45">
      <c r="A601" t="s">
        <v>296</v>
      </c>
      <c r="B601">
        <v>2006</v>
      </c>
      <c r="C601" t="s">
        <v>79</v>
      </c>
      <c r="D601" t="str">
        <f>VLOOKUP(C601, ids!$A$2:$B$37,2,FALSE)</f>
        <v>Minnesota Vikings</v>
      </c>
      <c r="E601">
        <f>VLOOKUP('full data'!$A601, Sheet11!$A$2:$AF$799, MATCH('full data'!E$1, Sheet11!$A$1:$AF$1, 0), FALSE)</f>
        <v>16</v>
      </c>
      <c r="F601">
        <f>VLOOKUP('full data'!$A601, Sheet11!$A$2:$AF$799, MATCH('full data'!F$1, Sheet11!$A$1:$AF$1, 0), FALSE)</f>
        <v>-6.6087146197439486</v>
      </c>
      <c r="G601">
        <f>VLOOKUP('full data'!$A601, Sheet11!$A$2:$AF$799, MATCH('full data'!G$1, Sheet11!$A$1:$AF$1, 0), FALSE)</f>
        <v>-2.5988598888984238</v>
      </c>
      <c r="H601">
        <f>VLOOKUP('full data'!$A601, Sheet11!$A$2:$AF$799, MATCH('full data'!H$1, Sheet11!$A$1:$AF$1, 0), FALSE)</f>
        <v>13.77400256140694</v>
      </c>
      <c r="I601">
        <f>VLOOKUP('full data'!$A601, Sheet11!$A$2:$AF$799, MATCH('full data'!I$1, Sheet11!$A$1:$AF$1, 0), FALSE)</f>
        <v>56.4375</v>
      </c>
      <c r="J601">
        <f>VLOOKUP('full data'!$A601, Sheet11!$A$2:$AF$799, MATCH('full data'!J$1, Sheet11!$A$1:$AF$1, 0), FALSE)</f>
        <v>0.84</v>
      </c>
      <c r="K601">
        <f>VLOOKUP('full data'!$A601, Sheet11!$A$2:$AF$799, MATCH('full data'!K$1, Sheet11!$A$1:$AF$1, 0), FALSE)</f>
        <v>-17.4375</v>
      </c>
      <c r="L601">
        <f>VLOOKUP('full data'!$A601, Sheet11!$A$2:$AF$799, MATCH('full data'!L$1, Sheet11!$A$1:$AF$1, 0), FALSE)</f>
        <v>1.25</v>
      </c>
      <c r="M601">
        <f>VLOOKUP('full data'!$A601, Sheet11!$A$2:$AF$799, MATCH('full data'!M$1, Sheet11!$A$1:$AF$1, 0), FALSE)</f>
        <v>0.9375</v>
      </c>
      <c r="N601">
        <f>VLOOKUP('full data'!$A601, Sheet11!$A$2:$AF$799, MATCH('full data'!N$1, Sheet11!$A$1:$AF$1, 0), FALSE)</f>
        <v>1.3125</v>
      </c>
      <c r="O601">
        <f>VLOOKUP('full data'!$A601, Sheet11!$A$2:$AF$799, MATCH('full data'!O$1, Sheet11!$A$1:$AF$1, 0), FALSE)</f>
        <v>11.875</v>
      </c>
      <c r="P601">
        <f>VLOOKUP('full data'!$A601, Sheet11!$A$2:$AF$799, MATCH('full data'!P$1, Sheet11!$A$1:$AF$1, 0), FALSE)</f>
        <v>1.8125</v>
      </c>
      <c r="Q601">
        <f>VLOOKUP('full data'!$A601, Sheet11!$A$2:$AF$799, MATCH('full data'!Q$1, Sheet11!$A$1:$AF$1, 0), FALSE)</f>
        <v>2.25</v>
      </c>
      <c r="R601">
        <f>VLOOKUP('full data'!$A601, Sheet11!$A$2:$AF$799, MATCH('full data'!R$1, Sheet11!$A$1:$AF$1, 0), FALSE)</f>
        <v>6</v>
      </c>
      <c r="S601">
        <f>VLOOKUP('full data'!$A601, Sheet11!$A$2:$AF$799, MATCH('full data'!S$1, Sheet11!$A$1:$AF$1, 0), FALSE)</f>
        <v>10</v>
      </c>
      <c r="T601">
        <f>VLOOKUP('full data'!$A601, Sheet11!$A$2:$AF$799, MATCH('full data'!T$1, Sheet11!$A$1:$AF$1, 0), FALSE)</f>
        <v>0</v>
      </c>
      <c r="U601">
        <f>VLOOKUP('full data'!$A601, Sheet11!$A$2:$AF$799, MATCH('full data'!U$1, Sheet11!$A$1:$AF$1, 0), FALSE)</f>
        <v>0.375</v>
      </c>
      <c r="V601">
        <f>VLOOKUP('full data'!$A601, Sheet11!$A$2:$AF$799, MATCH('full data'!V$1, Sheet11!$A$1:$AF$1, 0), FALSE)</f>
        <v>0.34375</v>
      </c>
      <c r="W601">
        <f>VLOOKUP('full data'!$A601, Sheet11!$A$2:$AF$799, MATCH('full data'!W$1, Sheet11!$A$1:$AF$1, 0), FALSE)</f>
        <v>0.48828125</v>
      </c>
      <c r="X601" t="str">
        <f>VLOOKUP('full data'!$A601, Sheet11!$A$2:$AF$799, MATCH('full data'!X$1, Sheet11!$A$1:$AF$1, 0), FALSE)</f>
        <v>0</v>
      </c>
      <c r="Y601">
        <f>VLOOKUP('full data'!$A601, Sheet11!$A$2:$AF$799, MATCH('full data'!Y$1, Sheet11!$A$1:$AF$1, 0), FALSE)</f>
        <v>3</v>
      </c>
      <c r="Z601" t="str">
        <f>VLOOKUP('full data'!$A601, Sheet11!$A$2:$AF$799, MATCH('full data'!Z$1, Sheet11!$A$1:$AF$1, 0), FALSE)</f>
        <v>NFC North</v>
      </c>
      <c r="AA601" t="s">
        <v>892</v>
      </c>
      <c r="AB601">
        <f>VLOOKUP('full data'!$A601, Sheet11!$A$2:$AF$799, MATCH('full data'!AB$1, Sheet11!$A$1:$AF$1, 0), FALSE)</f>
        <v>0.28000000000000003</v>
      </c>
      <c r="AC601">
        <f>VLOOKUP('full data'!$A601, Sheet11!$A$2:$AF$799, MATCH('full data'!AC$1, Sheet11!$A$1:$AF$1, 0), FALSE)</f>
        <v>0.17241379310344829</v>
      </c>
      <c r="AD601" t="str">
        <f>VLOOKUP('full data'!$A601, Sheet11!$A$2:$AF$799, MATCH('full data'!AD$1, Sheet11!$A$1:$AF$1, 0), FALSE)</f>
        <v>0</v>
      </c>
      <c r="AE601" t="str">
        <f>VLOOKUP('full data'!$A601, Sheet11!$A$2:$AF$799, MATCH('full data'!AE$1, Sheet11!$A$1:$AF$1, 0), FALSE)</f>
        <v>0</v>
      </c>
      <c r="AF601">
        <f>VLOOKUP('full data'!$A601, Sheet11!$A$2:$AF$799, MATCH('full data'!AF$1, Sheet11!$A$1:$AF$1, 0), FALSE)</f>
        <v>0.5625</v>
      </c>
      <c r="AG601">
        <f>VLOOKUP('full data'!$A601, Sheet11!$A$2:$AF$799, MATCH('full data'!AG$1, Sheet11!$A$1:$AF$1, 0), FALSE)</f>
        <v>0.5</v>
      </c>
      <c r="AH601" s="3">
        <f>VLOOKUP('full data'!$A601, Sheet11!$A$2:$AF$799, MATCH('full data'!AH$1, Sheet11!$A$1:$AF$1, 0), FALSE)</f>
        <v>2.3992089320778219E-3</v>
      </c>
      <c r="AI601" s="2">
        <f t="shared" si="9"/>
        <v>0.24280601368945409</v>
      </c>
      <c r="AJ601" s="2">
        <f>AH601/SUMIFS($AH$2:$AH$799, $B$2:$B$799, B601)</f>
        <v>1.4183783369462442E-3</v>
      </c>
      <c r="AK601">
        <f>IF(AJ601=_xlfn.MAXIFS($AJ$2:$AJ$799, $B$2:$B$799, B601, $AA$2:$AA$799, AA601), 1, 0)</f>
        <v>0</v>
      </c>
      <c r="AL601" s="2">
        <f>AJ601-AI601</f>
        <v>-0.24138763535250785</v>
      </c>
      <c r="AM601">
        <f>IF(AK601=AE601, 1, 0)</f>
        <v>0</v>
      </c>
    </row>
    <row r="602" spans="1:39" hidden="1" x14ac:dyDescent="0.45">
      <c r="A602" t="s">
        <v>295</v>
      </c>
      <c r="B602">
        <v>2006</v>
      </c>
      <c r="C602" t="s">
        <v>76</v>
      </c>
      <c r="D602" t="str">
        <f>VLOOKUP(C602, ids!$A$2:$B$37,2,FALSE)</f>
        <v>Miami Dolphins</v>
      </c>
      <c r="E602">
        <f>VLOOKUP('full data'!$A602, Sheet11!$A$2:$AF$799, MATCH('full data'!E$1, Sheet11!$A$1:$AF$1, 0), FALSE)</f>
        <v>16</v>
      </c>
      <c r="F602">
        <f>VLOOKUP('full data'!$A602, Sheet11!$A$2:$AF$799, MATCH('full data'!F$1, Sheet11!$A$1:$AF$1, 0), FALSE)</f>
        <v>-4.061219519964526</v>
      </c>
      <c r="G602">
        <f>VLOOKUP('full data'!$A602, Sheet11!$A$2:$AF$799, MATCH('full data'!G$1, Sheet11!$A$1:$AF$1, 0), FALSE)</f>
        <v>-3.7136240357092229</v>
      </c>
      <c r="H602">
        <f>VLOOKUP('full data'!$A602, Sheet11!$A$2:$AF$799, MATCH('full data'!H$1, Sheet11!$A$1:$AF$1, 0), FALSE)</f>
        <v>16.76793987507677</v>
      </c>
      <c r="I602">
        <f>VLOOKUP('full data'!$A602, Sheet11!$A$2:$AF$799, MATCH('full data'!I$1, Sheet11!$A$1:$AF$1, 0), FALSE)</f>
        <v>49.3125</v>
      </c>
      <c r="J602">
        <f>VLOOKUP('full data'!$A602, Sheet11!$A$2:$AF$799, MATCH('full data'!J$1, Sheet11!$A$1:$AF$1, 0), FALSE)</f>
        <v>0.72222222222222221</v>
      </c>
      <c r="K602">
        <f>VLOOKUP('full data'!$A602, Sheet11!$A$2:$AF$799, MATCH('full data'!K$1, Sheet11!$A$1:$AF$1, 0), FALSE)</f>
        <v>-17.6875</v>
      </c>
      <c r="L602">
        <f>VLOOKUP('full data'!$A602, Sheet11!$A$2:$AF$799, MATCH('full data'!L$1, Sheet11!$A$1:$AF$1, 0), FALSE)</f>
        <v>1.1875</v>
      </c>
      <c r="M602">
        <f>VLOOKUP('full data'!$A602, Sheet11!$A$2:$AF$799, MATCH('full data'!M$1, Sheet11!$A$1:$AF$1, 0), FALSE)</f>
        <v>1.1875</v>
      </c>
      <c r="N602">
        <f>VLOOKUP('full data'!$A602, Sheet11!$A$2:$AF$799, MATCH('full data'!N$1, Sheet11!$A$1:$AF$1, 0), FALSE)</f>
        <v>0.5</v>
      </c>
      <c r="O602">
        <f>VLOOKUP('full data'!$A602, Sheet11!$A$2:$AF$799, MATCH('full data'!O$1, Sheet11!$A$1:$AF$1, 0), FALSE)</f>
        <v>16.75</v>
      </c>
      <c r="P602">
        <f>VLOOKUP('full data'!$A602, Sheet11!$A$2:$AF$799, MATCH('full data'!P$1, Sheet11!$A$1:$AF$1, 0), FALSE)</f>
        <v>1.5</v>
      </c>
      <c r="Q602">
        <f>VLOOKUP('full data'!$A602, Sheet11!$A$2:$AF$799, MATCH('full data'!Q$1, Sheet11!$A$1:$AF$1, 0), FALSE)</f>
        <v>1.6875</v>
      </c>
      <c r="R602">
        <f>VLOOKUP('full data'!$A602, Sheet11!$A$2:$AF$799, MATCH('full data'!R$1, Sheet11!$A$1:$AF$1, 0), FALSE)</f>
        <v>6</v>
      </c>
      <c r="S602">
        <f>VLOOKUP('full data'!$A602, Sheet11!$A$2:$AF$799, MATCH('full data'!S$1, Sheet11!$A$1:$AF$1, 0), FALSE)</f>
        <v>10</v>
      </c>
      <c r="T602">
        <f>VLOOKUP('full data'!$A602, Sheet11!$A$2:$AF$799, MATCH('full data'!T$1, Sheet11!$A$1:$AF$1, 0), FALSE)</f>
        <v>0</v>
      </c>
      <c r="U602">
        <f>VLOOKUP('full data'!$A602, Sheet11!$A$2:$AF$799, MATCH('full data'!U$1, Sheet11!$A$1:$AF$1, 0), FALSE)</f>
        <v>0.375</v>
      </c>
      <c r="V602">
        <f>VLOOKUP('full data'!$A602, Sheet11!$A$2:$AF$799, MATCH('full data'!V$1, Sheet11!$A$1:$AF$1, 0), FALSE)</f>
        <v>0.53125</v>
      </c>
      <c r="W602">
        <f>VLOOKUP('full data'!$A602, Sheet11!$A$2:$AF$799, MATCH('full data'!W$1, Sheet11!$A$1:$AF$1, 0), FALSE)</f>
        <v>0.54296875</v>
      </c>
      <c r="X602" t="str">
        <f>VLOOKUP('full data'!$A602, Sheet11!$A$2:$AF$799, MATCH('full data'!X$1, Sheet11!$A$1:$AF$1, 0), FALSE)</f>
        <v>0</v>
      </c>
      <c r="Y602">
        <f>VLOOKUP('full data'!$A602, Sheet11!$A$2:$AF$799, MATCH('full data'!Y$1, Sheet11!$A$1:$AF$1, 0), FALSE)</f>
        <v>4</v>
      </c>
      <c r="Z602" t="str">
        <f>VLOOKUP('full data'!$A602, Sheet11!$A$2:$AF$799, MATCH('full data'!Z$1, Sheet11!$A$1:$AF$1, 0), FALSE)</f>
        <v>AFC East</v>
      </c>
      <c r="AA602" t="s">
        <v>891</v>
      </c>
      <c r="AB602">
        <f>VLOOKUP('full data'!$A602, Sheet11!$A$2:$AF$799, MATCH('full data'!AB$1, Sheet11!$A$1:$AF$1, 0), FALSE)</f>
        <v>0.16666666666666671</v>
      </c>
      <c r="AC602">
        <f>VLOOKUP('full data'!$A602, Sheet11!$A$2:$AF$799, MATCH('full data'!AC$1, Sheet11!$A$1:$AF$1, 0), FALSE)</f>
        <v>0.27777777777777779</v>
      </c>
      <c r="AD602" t="str">
        <f>VLOOKUP('full data'!$A602, Sheet11!$A$2:$AF$799, MATCH('full data'!AD$1, Sheet11!$A$1:$AF$1, 0), FALSE)</f>
        <v>0</v>
      </c>
      <c r="AE602" t="str">
        <f>VLOOKUP('full data'!$A602, Sheet11!$A$2:$AF$799, MATCH('full data'!AE$1, Sheet11!$A$1:$AF$1, 0), FALSE)</f>
        <v>0</v>
      </c>
      <c r="AF602">
        <f>VLOOKUP('full data'!$A602, Sheet11!$A$2:$AF$799, MATCH('full data'!AF$1, Sheet11!$A$1:$AF$1, 0), FALSE)</f>
        <v>0.3125</v>
      </c>
      <c r="AG602">
        <f>VLOOKUP('full data'!$A602, Sheet11!$A$2:$AF$799, MATCH('full data'!AG$1, Sheet11!$A$1:$AF$1, 0), FALSE)</f>
        <v>0.5</v>
      </c>
      <c r="AH602" s="3">
        <f>VLOOKUP('full data'!$A602, Sheet11!$A$2:$AF$799, MATCH('full data'!AH$1, Sheet11!$A$1:$AF$1, 0), FALSE)</f>
        <v>1.549027067058102E-3</v>
      </c>
      <c r="AI602" s="2">
        <f t="shared" si="9"/>
        <v>0.48898912932867761</v>
      </c>
      <c r="AJ602" s="2">
        <f>AH602/SUMIFS($AH$2:$AH$799, $B$2:$B$799, B602)</f>
        <v>9.15762860784199E-4</v>
      </c>
      <c r="AK602">
        <f>IF(AJ602=_xlfn.MAXIFS($AJ$2:$AJ$799, $B$2:$B$799, B602, $AA$2:$AA$799, AA602), 1, 0)</f>
        <v>0</v>
      </c>
      <c r="AL602" s="2">
        <f>AJ602-AI602</f>
        <v>-0.4880733664678934</v>
      </c>
      <c r="AM602">
        <f>IF(AK602=AE602, 1, 0)</f>
        <v>0</v>
      </c>
    </row>
    <row r="603" spans="1:39" hidden="1" x14ac:dyDescent="0.45">
      <c r="A603" t="s">
        <v>276</v>
      </c>
      <c r="B603">
        <v>2006</v>
      </c>
      <c r="C603" t="s">
        <v>33</v>
      </c>
      <c r="D603" t="str">
        <f>VLOOKUP(C603, ids!$A$2:$B$37,2,FALSE)</f>
        <v>Arizona Cardinals</v>
      </c>
      <c r="E603">
        <f>VLOOKUP('full data'!$A603, Sheet11!$A$2:$AF$799, MATCH('full data'!E$1, Sheet11!$A$1:$AF$1, 0), FALSE)</f>
        <v>16</v>
      </c>
      <c r="F603">
        <f>VLOOKUP('full data'!$A603, Sheet11!$A$2:$AF$799, MATCH('full data'!F$1, Sheet11!$A$1:$AF$1, 0), FALSE)</f>
        <v>0.82037233053329961</v>
      </c>
      <c r="G603">
        <f>VLOOKUP('full data'!$A603, Sheet11!$A$2:$AF$799, MATCH('full data'!G$1, Sheet11!$A$1:$AF$1, 0), FALSE)</f>
        <v>-3.9109539062559189</v>
      </c>
      <c r="H603">
        <f>VLOOKUP('full data'!$A603, Sheet11!$A$2:$AF$799, MATCH('full data'!H$1, Sheet11!$A$1:$AF$1, 0), FALSE)</f>
        <v>18.40092122151562</v>
      </c>
      <c r="I603">
        <f>VLOOKUP('full data'!$A603, Sheet11!$A$2:$AF$799, MATCH('full data'!I$1, Sheet11!$A$1:$AF$1, 0), FALSE)</f>
        <v>58.5625</v>
      </c>
      <c r="J603">
        <f>VLOOKUP('full data'!$A603, Sheet11!$A$2:$AF$799, MATCH('full data'!J$1, Sheet11!$A$1:$AF$1, 0), FALSE)</f>
        <v>0.7567567567567568</v>
      </c>
      <c r="K603">
        <f>VLOOKUP('full data'!$A603, Sheet11!$A$2:$AF$799, MATCH('full data'!K$1, Sheet11!$A$1:$AF$1, 0), FALSE)</f>
        <v>-16.0625</v>
      </c>
      <c r="L603">
        <f>VLOOKUP('full data'!$A603, Sheet11!$A$2:$AF$799, MATCH('full data'!L$1, Sheet11!$A$1:$AF$1, 0), FALSE)</f>
        <v>1.0625</v>
      </c>
      <c r="M603">
        <f>VLOOKUP('full data'!$A603, Sheet11!$A$2:$AF$799, MATCH('full data'!M$1, Sheet11!$A$1:$AF$1, 0), FALSE)</f>
        <v>1.0625</v>
      </c>
      <c r="N603">
        <f>VLOOKUP('full data'!$A603, Sheet11!$A$2:$AF$799, MATCH('full data'!N$1, Sheet11!$A$1:$AF$1, 0), FALSE)</f>
        <v>1</v>
      </c>
      <c r="O603">
        <f>VLOOKUP('full data'!$A603, Sheet11!$A$2:$AF$799, MATCH('full data'!O$1, Sheet11!$A$1:$AF$1, 0), FALSE)</f>
        <v>14.875</v>
      </c>
      <c r="P603">
        <f>VLOOKUP('full data'!$A603, Sheet11!$A$2:$AF$799, MATCH('full data'!P$1, Sheet11!$A$1:$AF$1, 0), FALSE)</f>
        <v>1.5625</v>
      </c>
      <c r="Q603">
        <f>VLOOKUP('full data'!$A603, Sheet11!$A$2:$AF$799, MATCH('full data'!Q$1, Sheet11!$A$1:$AF$1, 0), FALSE)</f>
        <v>2.0625</v>
      </c>
      <c r="R603">
        <f>VLOOKUP('full data'!$A603, Sheet11!$A$2:$AF$799, MATCH('full data'!R$1, Sheet11!$A$1:$AF$1, 0), FALSE)</f>
        <v>5</v>
      </c>
      <c r="S603">
        <f>VLOOKUP('full data'!$A603, Sheet11!$A$2:$AF$799, MATCH('full data'!S$1, Sheet11!$A$1:$AF$1, 0), FALSE)</f>
        <v>11</v>
      </c>
      <c r="T603">
        <f>VLOOKUP('full data'!$A603, Sheet11!$A$2:$AF$799, MATCH('full data'!T$1, Sheet11!$A$1:$AF$1, 0), FALSE)</f>
        <v>0</v>
      </c>
      <c r="U603">
        <f>VLOOKUP('full data'!$A603, Sheet11!$A$2:$AF$799, MATCH('full data'!U$1, Sheet11!$A$1:$AF$1, 0), FALSE)</f>
        <v>0.3125</v>
      </c>
      <c r="V603">
        <f>VLOOKUP('full data'!$A603, Sheet11!$A$2:$AF$799, MATCH('full data'!V$1, Sheet11!$A$1:$AF$1, 0), FALSE)</f>
        <v>0.42499999999999999</v>
      </c>
      <c r="W603">
        <f>VLOOKUP('full data'!$A603, Sheet11!$A$2:$AF$799, MATCH('full data'!W$1, Sheet11!$A$1:$AF$1, 0), FALSE)</f>
        <v>0.5</v>
      </c>
      <c r="X603" t="str">
        <f>VLOOKUP('full data'!$A603, Sheet11!$A$2:$AF$799, MATCH('full data'!X$1, Sheet11!$A$1:$AF$1, 0), FALSE)</f>
        <v>0</v>
      </c>
      <c r="Y603">
        <f>VLOOKUP('full data'!$A603, Sheet11!$A$2:$AF$799, MATCH('full data'!Y$1, Sheet11!$A$1:$AF$1, 0), FALSE)</f>
        <v>4</v>
      </c>
      <c r="Z603" t="str">
        <f>VLOOKUP('full data'!$A603, Sheet11!$A$2:$AF$799, MATCH('full data'!Z$1, Sheet11!$A$1:$AF$1, 0), FALSE)</f>
        <v>NFC West</v>
      </c>
      <c r="AA603" t="s">
        <v>892</v>
      </c>
      <c r="AB603">
        <f>VLOOKUP('full data'!$A603, Sheet11!$A$2:$AF$799, MATCH('full data'!AB$1, Sheet11!$A$1:$AF$1, 0), FALSE)</f>
        <v>0.25490196078431371</v>
      </c>
      <c r="AC603">
        <f>VLOOKUP('full data'!$A603, Sheet11!$A$2:$AF$799, MATCH('full data'!AC$1, Sheet11!$A$1:$AF$1, 0), FALSE)</f>
        <v>0.12</v>
      </c>
      <c r="AD603" t="str">
        <f>VLOOKUP('full data'!$A603, Sheet11!$A$2:$AF$799, MATCH('full data'!AD$1, Sheet11!$A$1:$AF$1, 0), FALSE)</f>
        <v>0</v>
      </c>
      <c r="AE603" t="str">
        <f>VLOOKUP('full data'!$A603, Sheet11!$A$2:$AF$799, MATCH('full data'!AE$1, Sheet11!$A$1:$AF$1, 0), FALSE)</f>
        <v>0</v>
      </c>
      <c r="AF603">
        <f>VLOOKUP('full data'!$A603, Sheet11!$A$2:$AF$799, MATCH('full data'!AF$1, Sheet11!$A$1:$AF$1, 0), FALSE)</f>
        <v>0.5</v>
      </c>
      <c r="AG603">
        <f>VLOOKUP('full data'!$A603, Sheet11!$A$2:$AF$799, MATCH('full data'!AG$1, Sheet11!$A$1:$AF$1, 0), FALSE)</f>
        <v>0.5</v>
      </c>
      <c r="AH603" s="3">
        <f>VLOOKUP('full data'!$A603, Sheet11!$A$2:$AF$799, MATCH('full data'!AH$1, Sheet11!$A$1:$AF$1, 0), FALSE)</f>
        <v>9.6372018378671008E-4</v>
      </c>
      <c r="AI603" s="2">
        <f t="shared" si="9"/>
        <v>0.24280601368945409</v>
      </c>
      <c r="AJ603" s="2">
        <f>AH603/SUMIFS($AH$2:$AH$799, $B$2:$B$799, B603)</f>
        <v>5.6973772199868779E-4</v>
      </c>
      <c r="AK603">
        <f>IF(AJ603=_xlfn.MAXIFS($AJ$2:$AJ$799, $B$2:$B$799, B603, $AA$2:$AA$799, AA603), 1, 0)</f>
        <v>0</v>
      </c>
      <c r="AL603" s="2">
        <f>AJ603-AI603</f>
        <v>-0.24223627596745539</v>
      </c>
      <c r="AM603">
        <f>IF(AK603=AE603, 1, 0)</f>
        <v>0</v>
      </c>
    </row>
    <row r="604" spans="1:39" hidden="1" x14ac:dyDescent="0.45">
      <c r="A604" t="s">
        <v>288</v>
      </c>
      <c r="B604">
        <v>2006</v>
      </c>
      <c r="C604" t="s">
        <v>154</v>
      </c>
      <c r="D604" t="str">
        <f>VLOOKUP(C604, ids!$A$2:$B$37,2,FALSE)</f>
        <v>Houston Texans</v>
      </c>
      <c r="E604">
        <f>VLOOKUP('full data'!$A604, Sheet11!$A$2:$AF$799, MATCH('full data'!E$1, Sheet11!$A$1:$AF$1, 0), FALSE)</f>
        <v>16</v>
      </c>
      <c r="F604">
        <f>VLOOKUP('full data'!$A604, Sheet11!$A$2:$AF$799, MATCH('full data'!F$1, Sheet11!$A$1:$AF$1, 0), FALSE)</f>
        <v>-2.5084149185183588</v>
      </c>
      <c r="G604">
        <f>VLOOKUP('full data'!$A604, Sheet11!$A$2:$AF$799, MATCH('full data'!G$1, Sheet11!$A$1:$AF$1, 0), FALSE)</f>
        <v>-1.346677663286759</v>
      </c>
      <c r="H604">
        <f>VLOOKUP('full data'!$A604, Sheet11!$A$2:$AF$799, MATCH('full data'!H$1, Sheet11!$A$1:$AF$1, 0), FALSE)</f>
        <v>12.608110075246721</v>
      </c>
      <c r="I604">
        <f>VLOOKUP('full data'!$A604, Sheet11!$A$2:$AF$799, MATCH('full data'!I$1, Sheet11!$A$1:$AF$1, 0), FALSE)</f>
        <v>46.75</v>
      </c>
      <c r="J604">
        <f>VLOOKUP('full data'!$A604, Sheet11!$A$2:$AF$799, MATCH('full data'!J$1, Sheet11!$A$1:$AF$1, 0), FALSE)</f>
        <v>0.76</v>
      </c>
      <c r="K604">
        <f>VLOOKUP('full data'!$A604, Sheet11!$A$2:$AF$799, MATCH('full data'!K$1, Sheet11!$A$1:$AF$1, 0), FALSE)</f>
        <v>-15.6875</v>
      </c>
      <c r="L604">
        <f>VLOOKUP('full data'!$A604, Sheet11!$A$2:$AF$799, MATCH('full data'!L$1, Sheet11!$A$1:$AF$1, 0), FALSE)</f>
        <v>0.8125</v>
      </c>
      <c r="M604">
        <f>VLOOKUP('full data'!$A604, Sheet11!$A$2:$AF$799, MATCH('full data'!M$1, Sheet11!$A$1:$AF$1, 0), FALSE)</f>
        <v>0.6875</v>
      </c>
      <c r="N604">
        <f>VLOOKUP('full data'!$A604, Sheet11!$A$2:$AF$799, MATCH('full data'!N$1, Sheet11!$A$1:$AF$1, 0), FALSE)</f>
        <v>0.6875</v>
      </c>
      <c r="O604">
        <f>VLOOKUP('full data'!$A604, Sheet11!$A$2:$AF$799, MATCH('full data'!O$1, Sheet11!$A$1:$AF$1, 0), FALSE)</f>
        <v>11.9375</v>
      </c>
      <c r="P604">
        <f>VLOOKUP('full data'!$A604, Sheet11!$A$2:$AF$799, MATCH('full data'!P$1, Sheet11!$A$1:$AF$1, 0), FALSE)</f>
        <v>1.3125</v>
      </c>
      <c r="Q604">
        <f>VLOOKUP('full data'!$A604, Sheet11!$A$2:$AF$799, MATCH('full data'!Q$1, Sheet11!$A$1:$AF$1, 0), FALSE)</f>
        <v>1.375</v>
      </c>
      <c r="R604">
        <f>VLOOKUP('full data'!$A604, Sheet11!$A$2:$AF$799, MATCH('full data'!R$1, Sheet11!$A$1:$AF$1, 0), FALSE)</f>
        <v>6</v>
      </c>
      <c r="S604">
        <f>VLOOKUP('full data'!$A604, Sheet11!$A$2:$AF$799, MATCH('full data'!S$1, Sheet11!$A$1:$AF$1, 0), FALSE)</f>
        <v>10</v>
      </c>
      <c r="T604">
        <f>VLOOKUP('full data'!$A604, Sheet11!$A$2:$AF$799, MATCH('full data'!T$1, Sheet11!$A$1:$AF$1, 0), FALSE)</f>
        <v>0</v>
      </c>
      <c r="U604">
        <f>VLOOKUP('full data'!$A604, Sheet11!$A$2:$AF$799, MATCH('full data'!U$1, Sheet11!$A$1:$AF$1, 0), FALSE)</f>
        <v>0.375</v>
      </c>
      <c r="V604">
        <f>VLOOKUP('full data'!$A604, Sheet11!$A$2:$AF$799, MATCH('full data'!V$1, Sheet11!$A$1:$AF$1, 0), FALSE)</f>
        <v>0.41666666666666669</v>
      </c>
      <c r="W604">
        <f>VLOOKUP('full data'!$A604, Sheet11!$A$2:$AF$799, MATCH('full data'!W$1, Sheet11!$A$1:$AF$1, 0), FALSE)</f>
        <v>0.50390625</v>
      </c>
      <c r="X604" t="str">
        <f>VLOOKUP('full data'!$A604, Sheet11!$A$2:$AF$799, MATCH('full data'!X$1, Sheet11!$A$1:$AF$1, 0), FALSE)</f>
        <v>0</v>
      </c>
      <c r="Y604">
        <f>VLOOKUP('full data'!$A604, Sheet11!$A$2:$AF$799, MATCH('full data'!Y$1, Sheet11!$A$1:$AF$1, 0), FALSE)</f>
        <v>4</v>
      </c>
      <c r="Z604" t="str">
        <f>VLOOKUP('full data'!$A604, Sheet11!$A$2:$AF$799, MATCH('full data'!Z$1, Sheet11!$A$1:$AF$1, 0), FALSE)</f>
        <v>AFC South</v>
      </c>
      <c r="AA604" t="s">
        <v>891</v>
      </c>
      <c r="AB604">
        <f>VLOOKUP('full data'!$A604, Sheet11!$A$2:$AF$799, MATCH('full data'!AB$1, Sheet11!$A$1:$AF$1, 0), FALSE)</f>
        <v>0.1111111111111111</v>
      </c>
      <c r="AC604">
        <f>VLOOKUP('full data'!$A604, Sheet11!$A$2:$AF$799, MATCH('full data'!AC$1, Sheet11!$A$1:$AF$1, 0), FALSE)</f>
        <v>0.2068965517241379</v>
      </c>
      <c r="AD604" t="str">
        <f>VLOOKUP('full data'!$A604, Sheet11!$A$2:$AF$799, MATCH('full data'!AD$1, Sheet11!$A$1:$AF$1, 0), FALSE)</f>
        <v>0</v>
      </c>
      <c r="AE604" t="str">
        <f>VLOOKUP('full data'!$A604, Sheet11!$A$2:$AF$799, MATCH('full data'!AE$1, Sheet11!$A$1:$AF$1, 0), FALSE)</f>
        <v>0</v>
      </c>
      <c r="AF604">
        <f>VLOOKUP('full data'!$A604, Sheet11!$A$2:$AF$799, MATCH('full data'!AF$1, Sheet11!$A$1:$AF$1, 0), FALSE)</f>
        <v>0.5</v>
      </c>
      <c r="AG604">
        <f>VLOOKUP('full data'!$A604, Sheet11!$A$2:$AF$799, MATCH('full data'!AG$1, Sheet11!$A$1:$AF$1, 0), FALSE)</f>
        <v>0.5</v>
      </c>
      <c r="AH604" s="3">
        <f>VLOOKUP('full data'!$A604, Sheet11!$A$2:$AF$799, MATCH('full data'!AH$1, Sheet11!$A$1:$AF$1, 0), FALSE)</f>
        <v>6.4232320591228742E-4</v>
      </c>
      <c r="AI604" s="2">
        <f t="shared" si="9"/>
        <v>0.48898912932867761</v>
      </c>
      <c r="AJ604" s="2">
        <f>AH604/SUMIFS($AH$2:$AH$799, $B$2:$B$799, B604)</f>
        <v>3.7973238112065297E-4</v>
      </c>
      <c r="AK604">
        <f>IF(AJ604=_xlfn.MAXIFS($AJ$2:$AJ$799, $B$2:$B$799, B604, $AA$2:$AA$799, AA604), 1, 0)</f>
        <v>0</v>
      </c>
      <c r="AL604" s="2">
        <f>AJ604-AI604</f>
        <v>-0.48860939694755695</v>
      </c>
      <c r="AM604">
        <f>IF(AK604=AE604, 1, 0)</f>
        <v>0</v>
      </c>
    </row>
    <row r="605" spans="1:39" hidden="1" x14ac:dyDescent="0.45">
      <c r="A605" t="s">
        <v>286</v>
      </c>
      <c r="B605">
        <v>2006</v>
      </c>
      <c r="C605" t="s">
        <v>64</v>
      </c>
      <c r="D605" t="str">
        <f>VLOOKUP(C605, ids!$A$2:$B$37,2,FALSE)</f>
        <v>Detriot Lions</v>
      </c>
      <c r="E605">
        <f>VLOOKUP('full data'!$A605, Sheet11!$A$2:$AF$799, MATCH('full data'!E$1, Sheet11!$A$1:$AF$1, 0), FALSE)</f>
        <v>16</v>
      </c>
      <c r="F605">
        <f>VLOOKUP('full data'!$A605, Sheet11!$A$2:$AF$799, MATCH('full data'!F$1, Sheet11!$A$1:$AF$1, 0), FALSE)</f>
        <v>-2.1836572558033902</v>
      </c>
      <c r="G605">
        <f>VLOOKUP('full data'!$A605, Sheet11!$A$2:$AF$799, MATCH('full data'!G$1, Sheet11!$A$1:$AF$1, 0), FALSE)</f>
        <v>-3.8039545358222222</v>
      </c>
      <c r="H605">
        <f>VLOOKUP('full data'!$A605, Sheet11!$A$2:$AF$799, MATCH('full data'!H$1, Sheet11!$A$1:$AF$1, 0), FALSE)</f>
        <v>18.8433028084781</v>
      </c>
      <c r="I605">
        <f>VLOOKUP('full data'!$A605, Sheet11!$A$2:$AF$799, MATCH('full data'!I$1, Sheet11!$A$1:$AF$1, 0), FALSE)</f>
        <v>58.6875</v>
      </c>
      <c r="J605">
        <f>VLOOKUP('full data'!$A605, Sheet11!$A$2:$AF$799, MATCH('full data'!J$1, Sheet11!$A$1:$AF$1, 0), FALSE)</f>
        <v>0.87878787878787878</v>
      </c>
      <c r="K605">
        <f>VLOOKUP('full data'!$A605, Sheet11!$A$2:$AF$799, MATCH('full data'!K$1, Sheet11!$A$1:$AF$1, 0), FALSE)</f>
        <v>-24.25</v>
      </c>
      <c r="L605">
        <f>VLOOKUP('full data'!$A605, Sheet11!$A$2:$AF$799, MATCH('full data'!L$1, Sheet11!$A$1:$AF$1, 0), FALSE)</f>
        <v>1.375</v>
      </c>
      <c r="M605">
        <f>VLOOKUP('full data'!$A605, Sheet11!$A$2:$AF$799, MATCH('full data'!M$1, Sheet11!$A$1:$AF$1, 0), FALSE)</f>
        <v>1.125</v>
      </c>
      <c r="N605">
        <f>VLOOKUP('full data'!$A605, Sheet11!$A$2:$AF$799, MATCH('full data'!N$1, Sheet11!$A$1:$AF$1, 0), FALSE)</f>
        <v>0.75</v>
      </c>
      <c r="O605">
        <f>VLOOKUP('full data'!$A605, Sheet11!$A$2:$AF$799, MATCH('full data'!O$1, Sheet11!$A$1:$AF$1, 0), FALSE)</f>
        <v>11.875</v>
      </c>
      <c r="P605">
        <f>VLOOKUP('full data'!$A605, Sheet11!$A$2:$AF$799, MATCH('full data'!P$1, Sheet11!$A$1:$AF$1, 0), FALSE)</f>
        <v>2.1875</v>
      </c>
      <c r="Q605">
        <f>VLOOKUP('full data'!$A605, Sheet11!$A$2:$AF$799, MATCH('full data'!Q$1, Sheet11!$A$1:$AF$1, 0), FALSE)</f>
        <v>1.875</v>
      </c>
      <c r="R605">
        <f>VLOOKUP('full data'!$A605, Sheet11!$A$2:$AF$799, MATCH('full data'!R$1, Sheet11!$A$1:$AF$1, 0), FALSE)</f>
        <v>3</v>
      </c>
      <c r="S605">
        <f>VLOOKUP('full data'!$A605, Sheet11!$A$2:$AF$799, MATCH('full data'!S$1, Sheet11!$A$1:$AF$1, 0), FALSE)</f>
        <v>13</v>
      </c>
      <c r="T605">
        <f>VLOOKUP('full data'!$A605, Sheet11!$A$2:$AF$799, MATCH('full data'!T$1, Sheet11!$A$1:$AF$1, 0), FALSE)</f>
        <v>0</v>
      </c>
      <c r="U605">
        <f>VLOOKUP('full data'!$A605, Sheet11!$A$2:$AF$799, MATCH('full data'!U$1, Sheet11!$A$1:$AF$1, 0), FALSE)</f>
        <v>0.1875</v>
      </c>
      <c r="V605">
        <f>VLOOKUP('full data'!$A605, Sheet11!$A$2:$AF$799, MATCH('full data'!V$1, Sheet11!$A$1:$AF$1, 0), FALSE)</f>
        <v>0.47916666666666669</v>
      </c>
      <c r="W605">
        <f>VLOOKUP('full data'!$A605, Sheet11!$A$2:$AF$799, MATCH('full data'!W$1, Sheet11!$A$1:$AF$1, 0), FALSE)</f>
        <v>0.5234375</v>
      </c>
      <c r="X605" t="str">
        <f>VLOOKUP('full data'!$A605, Sheet11!$A$2:$AF$799, MATCH('full data'!X$1, Sheet11!$A$1:$AF$1, 0), FALSE)</f>
        <v>0</v>
      </c>
      <c r="Y605">
        <f>VLOOKUP('full data'!$A605, Sheet11!$A$2:$AF$799, MATCH('full data'!Y$1, Sheet11!$A$1:$AF$1, 0), FALSE)</f>
        <v>4</v>
      </c>
      <c r="Z605" t="str">
        <f>VLOOKUP('full data'!$A605, Sheet11!$A$2:$AF$799, MATCH('full data'!Z$1, Sheet11!$A$1:$AF$1, 0), FALSE)</f>
        <v>NFC North</v>
      </c>
      <c r="AA605" t="s">
        <v>892</v>
      </c>
      <c r="AB605">
        <f>VLOOKUP('full data'!$A605, Sheet11!$A$2:$AF$799, MATCH('full data'!AB$1, Sheet11!$A$1:$AF$1, 0), FALSE)</f>
        <v>0.3</v>
      </c>
      <c r="AC605">
        <f>VLOOKUP('full data'!$A605, Sheet11!$A$2:$AF$799, MATCH('full data'!AC$1, Sheet11!$A$1:$AF$1, 0), FALSE)</f>
        <v>0.23076923076923081</v>
      </c>
      <c r="AD605" t="str">
        <f>VLOOKUP('full data'!$A605, Sheet11!$A$2:$AF$799, MATCH('full data'!AD$1, Sheet11!$A$1:$AF$1, 0), FALSE)</f>
        <v>0</v>
      </c>
      <c r="AE605" t="str">
        <f>VLOOKUP('full data'!$A605, Sheet11!$A$2:$AF$799, MATCH('full data'!AE$1, Sheet11!$A$1:$AF$1, 0), FALSE)</f>
        <v>0</v>
      </c>
      <c r="AF605">
        <f>VLOOKUP('full data'!$A605, Sheet11!$A$2:$AF$799, MATCH('full data'!AF$1, Sheet11!$A$1:$AF$1, 0), FALSE)</f>
        <v>0.8125</v>
      </c>
      <c r="AG605">
        <f>VLOOKUP('full data'!$A605, Sheet11!$A$2:$AF$799, MATCH('full data'!AG$1, Sheet11!$A$1:$AF$1, 0), FALSE)</f>
        <v>0.5</v>
      </c>
      <c r="AH605" s="3">
        <f>VLOOKUP('full data'!$A605, Sheet11!$A$2:$AF$799, MATCH('full data'!AH$1, Sheet11!$A$1:$AF$1, 0), FALSE)</f>
        <v>3.5780055157453851E-4</v>
      </c>
      <c r="AI605" s="2">
        <f t="shared" si="9"/>
        <v>0.24280601368945409</v>
      </c>
      <c r="AJ605" s="2">
        <f>AH605/SUMIFS($AH$2:$AH$799, $B$2:$B$799, B605)</f>
        <v>2.115266180095571E-4</v>
      </c>
      <c r="AK605">
        <f>IF(AJ605=_xlfn.MAXIFS($AJ$2:$AJ$799, $B$2:$B$799, B605, $AA$2:$AA$799, AA605), 1, 0)</f>
        <v>0</v>
      </c>
      <c r="AL605" s="2">
        <f>AJ605-AI605</f>
        <v>-0.24259448707144454</v>
      </c>
      <c r="AM605">
        <f>IF(AK605=AE605, 1, 0)</f>
        <v>0</v>
      </c>
    </row>
    <row r="606" spans="1:39" hidden="1" x14ac:dyDescent="0.45">
      <c r="A606" t="s">
        <v>283</v>
      </c>
      <c r="B606">
        <v>2006</v>
      </c>
      <c r="C606" t="s">
        <v>55</v>
      </c>
      <c r="D606" t="str">
        <f>VLOOKUP(C606, ids!$A$2:$B$37,2,FALSE)</f>
        <v>Cleveland Browns</v>
      </c>
      <c r="E606">
        <f>VLOOKUP('full data'!$A606, Sheet11!$A$2:$AF$799, MATCH('full data'!E$1, Sheet11!$A$1:$AF$1, 0), FALSE)</f>
        <v>16</v>
      </c>
      <c r="F606">
        <f>VLOOKUP('full data'!$A606, Sheet11!$A$2:$AF$799, MATCH('full data'!F$1, Sheet11!$A$1:$AF$1, 0), FALSE)</f>
        <v>-7.0759394363279817</v>
      </c>
      <c r="G606">
        <f>VLOOKUP('full data'!$A606, Sheet11!$A$2:$AF$799, MATCH('full data'!G$1, Sheet11!$A$1:$AF$1, 0), FALSE)</f>
        <v>-4.6773892307253169</v>
      </c>
      <c r="H606">
        <f>VLOOKUP('full data'!$A606, Sheet11!$A$2:$AF$799, MATCH('full data'!H$1, Sheet11!$A$1:$AF$1, 0), FALSE)</f>
        <v>13.63134851940063</v>
      </c>
      <c r="I606">
        <f>VLOOKUP('full data'!$A606, Sheet11!$A$2:$AF$799, MATCH('full data'!I$1, Sheet11!$A$1:$AF$1, 0), FALSE)</f>
        <v>42.9375</v>
      </c>
      <c r="J606">
        <f>VLOOKUP('full data'!$A606, Sheet11!$A$2:$AF$799, MATCH('full data'!J$1, Sheet11!$A$1:$AF$1, 0), FALSE)</f>
        <v>0.72413793103448276</v>
      </c>
      <c r="K606">
        <f>VLOOKUP('full data'!$A606, Sheet11!$A$2:$AF$799, MATCH('full data'!K$1, Sheet11!$A$1:$AF$1, 0), FALSE)</f>
        <v>-21.8125</v>
      </c>
      <c r="L606">
        <f>VLOOKUP('full data'!$A606, Sheet11!$A$2:$AF$799, MATCH('full data'!L$1, Sheet11!$A$1:$AF$1, 0), FALSE)</f>
        <v>1.5625</v>
      </c>
      <c r="M606">
        <f>VLOOKUP('full data'!$A606, Sheet11!$A$2:$AF$799, MATCH('full data'!M$1, Sheet11!$A$1:$AF$1, 0), FALSE)</f>
        <v>0.5625</v>
      </c>
      <c r="N606">
        <f>VLOOKUP('full data'!$A606, Sheet11!$A$2:$AF$799, MATCH('full data'!N$1, Sheet11!$A$1:$AF$1, 0), FALSE)</f>
        <v>1.125</v>
      </c>
      <c r="O606">
        <f>VLOOKUP('full data'!$A606, Sheet11!$A$2:$AF$799, MATCH('full data'!O$1, Sheet11!$A$1:$AF$1, 0), FALSE)</f>
        <v>9.25</v>
      </c>
      <c r="P606">
        <f>VLOOKUP('full data'!$A606, Sheet11!$A$2:$AF$799, MATCH('full data'!P$1, Sheet11!$A$1:$AF$1, 0), FALSE)</f>
        <v>2.4375</v>
      </c>
      <c r="Q606">
        <f>VLOOKUP('full data'!$A606, Sheet11!$A$2:$AF$799, MATCH('full data'!Q$1, Sheet11!$A$1:$AF$1, 0), FALSE)</f>
        <v>1.6875</v>
      </c>
      <c r="R606">
        <f>VLOOKUP('full data'!$A606, Sheet11!$A$2:$AF$799, MATCH('full data'!R$1, Sheet11!$A$1:$AF$1, 0), FALSE)</f>
        <v>4</v>
      </c>
      <c r="S606">
        <f>VLOOKUP('full data'!$A606, Sheet11!$A$2:$AF$799, MATCH('full data'!S$1, Sheet11!$A$1:$AF$1, 0), FALSE)</f>
        <v>12</v>
      </c>
      <c r="T606">
        <f>VLOOKUP('full data'!$A606, Sheet11!$A$2:$AF$799, MATCH('full data'!T$1, Sheet11!$A$1:$AF$1, 0), FALSE)</f>
        <v>0</v>
      </c>
      <c r="U606">
        <f>VLOOKUP('full data'!$A606, Sheet11!$A$2:$AF$799, MATCH('full data'!U$1, Sheet11!$A$1:$AF$1, 0), FALSE)</f>
        <v>0.25</v>
      </c>
      <c r="V606">
        <f>VLOOKUP('full data'!$A606, Sheet11!$A$2:$AF$799, MATCH('full data'!V$1, Sheet11!$A$1:$AF$1, 0), FALSE)</f>
        <v>0.4375</v>
      </c>
      <c r="W606">
        <f>VLOOKUP('full data'!$A606, Sheet11!$A$2:$AF$799, MATCH('full data'!W$1, Sheet11!$A$1:$AF$1, 0), FALSE)</f>
        <v>0.53515625</v>
      </c>
      <c r="X606" t="str">
        <f>VLOOKUP('full data'!$A606, Sheet11!$A$2:$AF$799, MATCH('full data'!X$1, Sheet11!$A$1:$AF$1, 0), FALSE)</f>
        <v>0</v>
      </c>
      <c r="Y606">
        <f>VLOOKUP('full data'!$A606, Sheet11!$A$2:$AF$799, MATCH('full data'!Y$1, Sheet11!$A$1:$AF$1, 0), FALSE)</f>
        <v>4</v>
      </c>
      <c r="Z606" t="str">
        <f>VLOOKUP('full data'!$A606, Sheet11!$A$2:$AF$799, MATCH('full data'!Z$1, Sheet11!$A$1:$AF$1, 0), FALSE)</f>
        <v>AFC North</v>
      </c>
      <c r="AA606" t="s">
        <v>891</v>
      </c>
      <c r="AB606">
        <f>VLOOKUP('full data'!$A606, Sheet11!$A$2:$AF$799, MATCH('full data'!AB$1, Sheet11!$A$1:$AF$1, 0), FALSE)</f>
        <v>0.2068965517241379</v>
      </c>
      <c r="AC606">
        <f>VLOOKUP('full data'!$A606, Sheet11!$A$2:$AF$799, MATCH('full data'!AC$1, Sheet11!$A$1:$AF$1, 0), FALSE)</f>
        <v>0.1111111111111111</v>
      </c>
      <c r="AD606" t="str">
        <f>VLOOKUP('full data'!$A606, Sheet11!$A$2:$AF$799, MATCH('full data'!AD$1, Sheet11!$A$1:$AF$1, 0), FALSE)</f>
        <v>0</v>
      </c>
      <c r="AE606" t="str">
        <f>VLOOKUP('full data'!$A606, Sheet11!$A$2:$AF$799, MATCH('full data'!AE$1, Sheet11!$A$1:$AF$1, 0), FALSE)</f>
        <v>0</v>
      </c>
      <c r="AF606">
        <f>VLOOKUP('full data'!$A606, Sheet11!$A$2:$AF$799, MATCH('full data'!AF$1, Sheet11!$A$1:$AF$1, 0), FALSE)</f>
        <v>0.875</v>
      </c>
      <c r="AG606">
        <f>VLOOKUP('full data'!$A606, Sheet11!$A$2:$AF$799, MATCH('full data'!AG$1, Sheet11!$A$1:$AF$1, 0), FALSE)</f>
        <v>0.5</v>
      </c>
      <c r="AH606" s="3">
        <f>VLOOKUP('full data'!$A606, Sheet11!$A$2:$AF$799, MATCH('full data'!AH$1, Sheet11!$A$1:$AF$1, 0), FALSE)</f>
        <v>3.0018126581085581E-4</v>
      </c>
      <c r="AI606" s="2">
        <f t="shared" si="9"/>
        <v>0.48898912932867761</v>
      </c>
      <c r="AJ606" s="2">
        <f>AH606/SUMIFS($AH$2:$AH$799, $B$2:$B$799, B606)</f>
        <v>1.7746291241692061E-4</v>
      </c>
      <c r="AK606">
        <f>IF(AJ606=_xlfn.MAXIFS($AJ$2:$AJ$799, $B$2:$B$799, B606, $AA$2:$AA$799, AA606), 1, 0)</f>
        <v>0</v>
      </c>
      <c r="AL606" s="2">
        <f>AJ606-AI606</f>
        <v>-0.48881166641626067</v>
      </c>
      <c r="AM606">
        <f>IF(AK606=AE606, 1, 0)</f>
        <v>0</v>
      </c>
    </row>
    <row r="607" spans="1:39" hidden="1" x14ac:dyDescent="0.45">
      <c r="A607" t="s">
        <v>307</v>
      </c>
      <c r="B607">
        <v>2006</v>
      </c>
      <c r="C607" t="s">
        <v>108</v>
      </c>
      <c r="D607" t="str">
        <f>VLOOKUP(C607, ids!$A$2:$B$37,2,FALSE)</f>
        <v>Washigngton Redskins</v>
      </c>
      <c r="E607">
        <f>VLOOKUP('full data'!$A607, Sheet11!$A$2:$AF$799, MATCH('full data'!E$1, Sheet11!$A$1:$AF$1, 0), FALSE)</f>
        <v>16</v>
      </c>
      <c r="F607">
        <f>VLOOKUP('full data'!$A607, Sheet11!$A$2:$AF$799, MATCH('full data'!F$1, Sheet11!$A$1:$AF$1, 0), FALSE)</f>
        <v>0.72825092490243337</v>
      </c>
      <c r="G607">
        <f>VLOOKUP('full data'!$A607, Sheet11!$A$2:$AF$799, MATCH('full data'!G$1, Sheet11!$A$1:$AF$1, 0), FALSE)</f>
        <v>-0.55043363915792187</v>
      </c>
      <c r="H607">
        <f>VLOOKUP('full data'!$A607, Sheet11!$A$2:$AF$799, MATCH('full data'!H$1, Sheet11!$A$1:$AF$1, 0), FALSE)</f>
        <v>15.07419574381478</v>
      </c>
      <c r="I607">
        <f>VLOOKUP('full data'!$A607, Sheet11!$A$2:$AF$799, MATCH('full data'!I$1, Sheet11!$A$1:$AF$1, 0), FALSE)</f>
        <v>59.4375</v>
      </c>
      <c r="J607">
        <f>VLOOKUP('full data'!$A607, Sheet11!$A$2:$AF$799, MATCH('full data'!J$1, Sheet11!$A$1:$AF$1, 0), FALSE)</f>
        <v>0.73333333333333328</v>
      </c>
      <c r="K607">
        <f>VLOOKUP('full data'!$A607, Sheet11!$A$2:$AF$799, MATCH('full data'!K$1, Sheet11!$A$1:$AF$1, 0), FALSE)</f>
        <v>-9.5</v>
      </c>
      <c r="L607">
        <f>VLOOKUP('full data'!$A607, Sheet11!$A$2:$AF$799, MATCH('full data'!L$1, Sheet11!$A$1:$AF$1, 0), FALSE)</f>
        <v>0.625</v>
      </c>
      <c r="M607">
        <f>VLOOKUP('full data'!$A607, Sheet11!$A$2:$AF$799, MATCH('full data'!M$1, Sheet11!$A$1:$AF$1, 0), FALSE)</f>
        <v>0.375</v>
      </c>
      <c r="N607">
        <f>VLOOKUP('full data'!$A607, Sheet11!$A$2:$AF$799, MATCH('full data'!N$1, Sheet11!$A$1:$AF$1, 0), FALSE)</f>
        <v>0.375</v>
      </c>
      <c r="O607">
        <f>VLOOKUP('full data'!$A607, Sheet11!$A$2:$AF$799, MATCH('full data'!O$1, Sheet11!$A$1:$AF$1, 0), FALSE)</f>
        <v>6</v>
      </c>
      <c r="P607">
        <f>VLOOKUP('full data'!$A607, Sheet11!$A$2:$AF$799, MATCH('full data'!P$1, Sheet11!$A$1:$AF$1, 0), FALSE)</f>
        <v>0.875</v>
      </c>
      <c r="Q607">
        <f>VLOOKUP('full data'!$A607, Sheet11!$A$2:$AF$799, MATCH('full data'!Q$1, Sheet11!$A$1:$AF$1, 0), FALSE)</f>
        <v>0.75</v>
      </c>
      <c r="R607">
        <f>VLOOKUP('full data'!$A607, Sheet11!$A$2:$AF$799, MATCH('full data'!R$1, Sheet11!$A$1:$AF$1, 0), FALSE)</f>
        <v>5</v>
      </c>
      <c r="S607">
        <f>VLOOKUP('full data'!$A607, Sheet11!$A$2:$AF$799, MATCH('full data'!S$1, Sheet11!$A$1:$AF$1, 0), FALSE)</f>
        <v>11</v>
      </c>
      <c r="T607">
        <f>VLOOKUP('full data'!$A607, Sheet11!$A$2:$AF$799, MATCH('full data'!T$1, Sheet11!$A$1:$AF$1, 0), FALSE)</f>
        <v>0</v>
      </c>
      <c r="U607">
        <f>VLOOKUP('full data'!$A607, Sheet11!$A$2:$AF$799, MATCH('full data'!U$1, Sheet11!$A$1:$AF$1, 0), FALSE)</f>
        <v>0.3125</v>
      </c>
      <c r="V607">
        <f>VLOOKUP('full data'!$A607, Sheet11!$A$2:$AF$799, MATCH('full data'!V$1, Sheet11!$A$1:$AF$1, 0), FALSE)</f>
        <v>0.51249999999999996</v>
      </c>
      <c r="W607">
        <f>VLOOKUP('full data'!$A607, Sheet11!$A$2:$AF$799, MATCH('full data'!W$1, Sheet11!$A$1:$AF$1, 0), FALSE)</f>
        <v>0.51171875</v>
      </c>
      <c r="X607" t="str">
        <f>VLOOKUP('full data'!$A607, Sheet11!$A$2:$AF$799, MATCH('full data'!X$1, Sheet11!$A$1:$AF$1, 0), FALSE)</f>
        <v>0</v>
      </c>
      <c r="Y607">
        <f>VLOOKUP('full data'!$A607, Sheet11!$A$2:$AF$799, MATCH('full data'!Y$1, Sheet11!$A$1:$AF$1, 0), FALSE)</f>
        <v>4</v>
      </c>
      <c r="Z607" t="str">
        <f>VLOOKUP('full data'!$A607, Sheet11!$A$2:$AF$799, MATCH('full data'!Z$1, Sheet11!$A$1:$AF$1, 0), FALSE)</f>
        <v>NFC East</v>
      </c>
      <c r="AA607" t="s">
        <v>892</v>
      </c>
      <c r="AB607">
        <f>VLOOKUP('full data'!$A607, Sheet11!$A$2:$AF$799, MATCH('full data'!AB$1, Sheet11!$A$1:$AF$1, 0), FALSE)</f>
        <v>0.1851851851851852</v>
      </c>
      <c r="AC607">
        <f>VLOOKUP('full data'!$A607, Sheet11!$A$2:$AF$799, MATCH('full data'!AC$1, Sheet11!$A$1:$AF$1, 0), FALSE)</f>
        <v>0.32142857142857151</v>
      </c>
      <c r="AD607" t="str">
        <f>VLOOKUP('full data'!$A607, Sheet11!$A$2:$AF$799, MATCH('full data'!AD$1, Sheet11!$A$1:$AF$1, 0), FALSE)</f>
        <v>0</v>
      </c>
      <c r="AE607" t="str">
        <f>VLOOKUP('full data'!$A607, Sheet11!$A$2:$AF$799, MATCH('full data'!AE$1, Sheet11!$A$1:$AF$1, 0), FALSE)</f>
        <v>0</v>
      </c>
      <c r="AF607">
        <f>VLOOKUP('full data'!$A607, Sheet11!$A$2:$AF$799, MATCH('full data'!AF$1, Sheet11!$A$1:$AF$1, 0), FALSE)</f>
        <v>0.25</v>
      </c>
      <c r="AG607">
        <f>VLOOKUP('full data'!$A607, Sheet11!$A$2:$AF$799, MATCH('full data'!AG$1, Sheet11!$A$1:$AF$1, 0), FALSE)</f>
        <v>0.5</v>
      </c>
      <c r="AH607" s="3">
        <f>VLOOKUP('full data'!$A607, Sheet11!$A$2:$AF$799, MATCH('full data'!AH$1, Sheet11!$A$1:$AF$1, 0), FALSE)</f>
        <v>1.9407530174448261E-4</v>
      </c>
      <c r="AI607" s="2">
        <f t="shared" si="9"/>
        <v>0.24280601368945409</v>
      </c>
      <c r="AJ607" s="2">
        <f>AH607/SUMIFS($AH$2:$AH$799, $B$2:$B$799, B607)</f>
        <v>1.1473456940337488E-4</v>
      </c>
      <c r="AK607">
        <f>IF(AJ607=_xlfn.MAXIFS($AJ$2:$AJ$799, $B$2:$B$799, B607, $AA$2:$AA$799, AA607), 1, 0)</f>
        <v>0</v>
      </c>
      <c r="AL607" s="2">
        <f>AJ607-AI607</f>
        <v>-0.24269127912005073</v>
      </c>
      <c r="AM607">
        <f>IF(AK607=AE607, 1, 0)</f>
        <v>0</v>
      </c>
    </row>
    <row r="608" spans="1:39" hidden="1" x14ac:dyDescent="0.45">
      <c r="A608" t="s">
        <v>294</v>
      </c>
      <c r="B608">
        <v>2006</v>
      </c>
      <c r="C608" t="s">
        <v>230</v>
      </c>
      <c r="D608" t="str">
        <f>VLOOKUP(C608, ids!$A$2:$B$37,2,FALSE)</f>
        <v>Las Vegas Raiders</v>
      </c>
      <c r="E608">
        <f>VLOOKUP('full data'!$A608, Sheet11!$A$2:$AF$799, MATCH('full data'!E$1, Sheet11!$A$1:$AF$1, 0), FALSE)</f>
        <v>16</v>
      </c>
      <c r="F608">
        <f>VLOOKUP('full data'!$A608, Sheet11!$A$2:$AF$799, MATCH('full data'!F$1, Sheet11!$A$1:$AF$1, 0), FALSE)</f>
        <v>-9.234302550686456</v>
      </c>
      <c r="G608">
        <f>VLOOKUP('full data'!$A608, Sheet11!$A$2:$AF$799, MATCH('full data'!G$1, Sheet11!$A$1:$AF$1, 0), FALSE)</f>
        <v>-5.1328905726193197</v>
      </c>
      <c r="H608">
        <f>VLOOKUP('full data'!$A608, Sheet11!$A$2:$AF$799, MATCH('full data'!H$1, Sheet11!$A$1:$AF$1, 0), FALSE)</f>
        <v>12.432955196341309</v>
      </c>
      <c r="I608">
        <f>VLOOKUP('full data'!$A608, Sheet11!$A$2:$AF$799, MATCH('full data'!I$1, Sheet11!$A$1:$AF$1, 0), FALSE)</f>
        <v>52.9375</v>
      </c>
      <c r="J608">
        <f>VLOOKUP('full data'!$A608, Sheet11!$A$2:$AF$799, MATCH('full data'!J$1, Sheet11!$A$1:$AF$1, 0), FALSE)</f>
        <v>0.72</v>
      </c>
      <c r="K608">
        <f>VLOOKUP('full data'!$A608, Sheet11!$A$2:$AF$799, MATCH('full data'!K$1, Sheet11!$A$1:$AF$1, 0), FALSE)</f>
        <v>-26.875</v>
      </c>
      <c r="L608">
        <f>VLOOKUP('full data'!$A608, Sheet11!$A$2:$AF$799, MATCH('full data'!L$1, Sheet11!$A$1:$AF$1, 0), FALSE)</f>
        <v>1.5</v>
      </c>
      <c r="M608">
        <f>VLOOKUP('full data'!$A608, Sheet11!$A$2:$AF$799, MATCH('full data'!M$1, Sheet11!$A$1:$AF$1, 0), FALSE)</f>
        <v>0.3125</v>
      </c>
      <c r="N608">
        <f>VLOOKUP('full data'!$A608, Sheet11!$A$2:$AF$799, MATCH('full data'!N$1, Sheet11!$A$1:$AF$1, 0), FALSE)</f>
        <v>1.125</v>
      </c>
      <c r="O608">
        <f>VLOOKUP('full data'!$A608, Sheet11!$A$2:$AF$799, MATCH('full data'!O$1, Sheet11!$A$1:$AF$1, 0), FALSE)</f>
        <v>13.625</v>
      </c>
      <c r="P608">
        <f>VLOOKUP('full data'!$A608, Sheet11!$A$2:$AF$799, MATCH('full data'!P$1, Sheet11!$A$1:$AF$1, 0), FALSE)</f>
        <v>2.4375</v>
      </c>
      <c r="Q608">
        <f>VLOOKUP('full data'!$A608, Sheet11!$A$2:$AF$799, MATCH('full data'!Q$1, Sheet11!$A$1:$AF$1, 0), FALSE)</f>
        <v>1.4375</v>
      </c>
      <c r="R608">
        <f>VLOOKUP('full data'!$A608, Sheet11!$A$2:$AF$799, MATCH('full data'!R$1, Sheet11!$A$1:$AF$1, 0), FALSE)</f>
        <v>2</v>
      </c>
      <c r="S608">
        <f>VLOOKUP('full data'!$A608, Sheet11!$A$2:$AF$799, MATCH('full data'!S$1, Sheet11!$A$1:$AF$1, 0), FALSE)</f>
        <v>14</v>
      </c>
      <c r="T608">
        <f>VLOOKUP('full data'!$A608, Sheet11!$A$2:$AF$799, MATCH('full data'!T$1, Sheet11!$A$1:$AF$1, 0), FALSE)</f>
        <v>0</v>
      </c>
      <c r="U608">
        <f>VLOOKUP('full data'!$A608, Sheet11!$A$2:$AF$799, MATCH('full data'!U$1, Sheet11!$A$1:$AF$1, 0), FALSE)</f>
        <v>0.125</v>
      </c>
      <c r="V608">
        <f>VLOOKUP('full data'!$A608, Sheet11!$A$2:$AF$799, MATCH('full data'!V$1, Sheet11!$A$1:$AF$1, 0), FALSE)</f>
        <v>0.40625</v>
      </c>
      <c r="W608">
        <f>VLOOKUP('full data'!$A608, Sheet11!$A$2:$AF$799, MATCH('full data'!W$1, Sheet11!$A$1:$AF$1, 0), FALSE)</f>
        <v>0.5546875</v>
      </c>
      <c r="X608" t="str">
        <f>VLOOKUP('full data'!$A608, Sheet11!$A$2:$AF$799, MATCH('full data'!X$1, Sheet11!$A$1:$AF$1, 0), FALSE)</f>
        <v>0</v>
      </c>
      <c r="Y608">
        <f>VLOOKUP('full data'!$A608, Sheet11!$A$2:$AF$799, MATCH('full data'!Y$1, Sheet11!$A$1:$AF$1, 0), FALSE)</f>
        <v>4</v>
      </c>
      <c r="Z608" t="str">
        <f>VLOOKUP('full data'!$A608, Sheet11!$A$2:$AF$799, MATCH('full data'!Z$1, Sheet11!$A$1:$AF$1, 0), FALSE)</f>
        <v>AFC West</v>
      </c>
      <c r="AA608" t="s">
        <v>891</v>
      </c>
      <c r="AB608">
        <f>VLOOKUP('full data'!$A608, Sheet11!$A$2:$AF$799, MATCH('full data'!AB$1, Sheet11!$A$1:$AF$1, 0), FALSE)</f>
        <v>0.2</v>
      </c>
      <c r="AC608">
        <f>VLOOKUP('full data'!$A608, Sheet11!$A$2:$AF$799, MATCH('full data'!AC$1, Sheet11!$A$1:$AF$1, 0), FALSE)</f>
        <v>0.38461538461538458</v>
      </c>
      <c r="AD608" t="str">
        <f>VLOOKUP('full data'!$A608, Sheet11!$A$2:$AF$799, MATCH('full data'!AD$1, Sheet11!$A$1:$AF$1, 0), FALSE)</f>
        <v>0</v>
      </c>
      <c r="AE608" t="str">
        <f>VLOOKUP('full data'!$A608, Sheet11!$A$2:$AF$799, MATCH('full data'!AE$1, Sheet11!$A$1:$AF$1, 0), FALSE)</f>
        <v>0</v>
      </c>
      <c r="AF608">
        <f>VLOOKUP('full data'!$A608, Sheet11!$A$2:$AF$799, MATCH('full data'!AF$1, Sheet11!$A$1:$AF$1, 0), FALSE)</f>
        <v>0.9375</v>
      </c>
      <c r="AG608">
        <f>VLOOKUP('full data'!$A608, Sheet11!$A$2:$AF$799, MATCH('full data'!AG$1, Sheet11!$A$1:$AF$1, 0), FALSE)</f>
        <v>0.5</v>
      </c>
      <c r="AH608" s="3">
        <f>VLOOKUP('full data'!$A608, Sheet11!$A$2:$AF$799, MATCH('full data'!AH$1, Sheet11!$A$1:$AF$1, 0), FALSE)</f>
        <v>1.035357250673509E-4</v>
      </c>
      <c r="AI608" s="2">
        <f t="shared" si="9"/>
        <v>0.48898912932867761</v>
      </c>
      <c r="AJ608" s="2">
        <f>AH608/SUMIFS($AH$2:$AH$799, $B$2:$B$799, B608)</f>
        <v>6.1208854123584658E-5</v>
      </c>
      <c r="AK608">
        <f>IF(AJ608=_xlfn.MAXIFS($AJ$2:$AJ$799, $B$2:$B$799, B608, $AA$2:$AA$799, AA608), 1, 0)</f>
        <v>0</v>
      </c>
      <c r="AL608" s="2">
        <f>AJ608-AI608</f>
        <v>-0.48892792047455402</v>
      </c>
      <c r="AM608">
        <f>IF(AK608=AE608, 1, 0)</f>
        <v>0</v>
      </c>
    </row>
    <row r="609" spans="1:39" hidden="1" x14ac:dyDescent="0.45">
      <c r="A609" t="s">
        <v>305</v>
      </c>
      <c r="B609">
        <v>2006</v>
      </c>
      <c r="C609" t="s">
        <v>104</v>
      </c>
      <c r="D609" t="str">
        <f>VLOOKUP(C609, ids!$A$2:$B$37,2,FALSE)</f>
        <v>Tampa Bay Buccaneers</v>
      </c>
      <c r="E609">
        <f>VLOOKUP('full data'!$A609, Sheet11!$A$2:$AF$799, MATCH('full data'!E$1, Sheet11!$A$1:$AF$1, 0), FALSE)</f>
        <v>16</v>
      </c>
      <c r="F609">
        <f>VLOOKUP('full data'!$A609, Sheet11!$A$2:$AF$799, MATCH('full data'!F$1, Sheet11!$A$1:$AF$1, 0), FALSE)</f>
        <v>-7.4701594164777063</v>
      </c>
      <c r="G609">
        <f>VLOOKUP('full data'!$A609, Sheet11!$A$2:$AF$799, MATCH('full data'!G$1, Sheet11!$A$1:$AF$1, 0), FALSE)</f>
        <v>-3.2035360354160609</v>
      </c>
      <c r="H609">
        <f>VLOOKUP('full data'!$A609, Sheet11!$A$2:$AF$799, MATCH('full data'!H$1, Sheet11!$A$1:$AF$1, 0), FALSE)</f>
        <v>11.609275197172581</v>
      </c>
      <c r="I609">
        <f>VLOOKUP('full data'!$A609, Sheet11!$A$2:$AF$799, MATCH('full data'!I$1, Sheet11!$A$1:$AF$1, 0), FALSE)</f>
        <v>45.75</v>
      </c>
      <c r="J609">
        <f>VLOOKUP('full data'!$A609, Sheet11!$A$2:$AF$799, MATCH('full data'!J$1, Sheet11!$A$1:$AF$1, 0), FALSE)</f>
        <v>0.77272727272727271</v>
      </c>
      <c r="K609">
        <f>VLOOKUP('full data'!$A609, Sheet11!$A$2:$AF$799, MATCH('full data'!K$1, Sheet11!$A$1:$AF$1, 0), FALSE)</f>
        <v>-12.25</v>
      </c>
      <c r="L609">
        <f>VLOOKUP('full data'!$A609, Sheet11!$A$2:$AF$799, MATCH('full data'!L$1, Sheet11!$A$1:$AF$1, 0), FALSE)</f>
        <v>1.125</v>
      </c>
      <c r="M609">
        <f>VLOOKUP('full data'!$A609, Sheet11!$A$2:$AF$799, MATCH('full data'!M$1, Sheet11!$A$1:$AF$1, 0), FALSE)</f>
        <v>0.5625</v>
      </c>
      <c r="N609">
        <f>VLOOKUP('full data'!$A609, Sheet11!$A$2:$AF$799, MATCH('full data'!N$1, Sheet11!$A$1:$AF$1, 0), FALSE)</f>
        <v>0.6875</v>
      </c>
      <c r="O609">
        <f>VLOOKUP('full data'!$A609, Sheet11!$A$2:$AF$799, MATCH('full data'!O$1, Sheet11!$A$1:$AF$1, 0), FALSE)</f>
        <v>10.6875</v>
      </c>
      <c r="P609">
        <f>VLOOKUP('full data'!$A609, Sheet11!$A$2:$AF$799, MATCH('full data'!P$1, Sheet11!$A$1:$AF$1, 0), FALSE)</f>
        <v>1.75</v>
      </c>
      <c r="Q609">
        <f>VLOOKUP('full data'!$A609, Sheet11!$A$2:$AF$799, MATCH('full data'!Q$1, Sheet11!$A$1:$AF$1, 0), FALSE)</f>
        <v>1.25</v>
      </c>
      <c r="R609">
        <f>VLOOKUP('full data'!$A609, Sheet11!$A$2:$AF$799, MATCH('full data'!R$1, Sheet11!$A$1:$AF$1, 0), FALSE)</f>
        <v>4</v>
      </c>
      <c r="S609">
        <f>VLOOKUP('full data'!$A609, Sheet11!$A$2:$AF$799, MATCH('full data'!S$1, Sheet11!$A$1:$AF$1, 0), FALSE)</f>
        <v>12</v>
      </c>
      <c r="T609">
        <f>VLOOKUP('full data'!$A609, Sheet11!$A$2:$AF$799, MATCH('full data'!T$1, Sheet11!$A$1:$AF$1, 0), FALSE)</f>
        <v>0</v>
      </c>
      <c r="U609">
        <f>VLOOKUP('full data'!$A609, Sheet11!$A$2:$AF$799, MATCH('full data'!U$1, Sheet11!$A$1:$AF$1, 0), FALSE)</f>
        <v>0.25</v>
      </c>
      <c r="V609">
        <f>VLOOKUP('full data'!$A609, Sheet11!$A$2:$AF$799, MATCH('full data'!V$1, Sheet11!$A$1:$AF$1, 0), FALSE)</f>
        <v>0.421875</v>
      </c>
      <c r="W609">
        <f>VLOOKUP('full data'!$A609, Sheet11!$A$2:$AF$799, MATCH('full data'!W$1, Sheet11!$A$1:$AF$1, 0), FALSE)</f>
        <v>0.53515625</v>
      </c>
      <c r="X609" t="str">
        <f>VLOOKUP('full data'!$A609, Sheet11!$A$2:$AF$799, MATCH('full data'!X$1, Sheet11!$A$1:$AF$1, 0), FALSE)</f>
        <v>0</v>
      </c>
      <c r="Y609">
        <f>VLOOKUP('full data'!$A609, Sheet11!$A$2:$AF$799, MATCH('full data'!Y$1, Sheet11!$A$1:$AF$1, 0), FALSE)</f>
        <v>4</v>
      </c>
      <c r="Z609" t="str">
        <f>VLOOKUP('full data'!$A609, Sheet11!$A$2:$AF$799, MATCH('full data'!Z$1, Sheet11!$A$1:$AF$1, 0), FALSE)</f>
        <v>NFC South</v>
      </c>
      <c r="AA609" t="s">
        <v>892</v>
      </c>
      <c r="AB609">
        <f>VLOOKUP('full data'!$A609, Sheet11!$A$2:$AF$799, MATCH('full data'!AB$1, Sheet11!$A$1:$AF$1, 0), FALSE)</f>
        <v>0.13043478260869559</v>
      </c>
      <c r="AC609">
        <f>VLOOKUP('full data'!$A609, Sheet11!$A$2:$AF$799, MATCH('full data'!AC$1, Sheet11!$A$1:$AF$1, 0), FALSE)</f>
        <v>0.23529411764705879</v>
      </c>
      <c r="AD609" t="str">
        <f>VLOOKUP('full data'!$A609, Sheet11!$A$2:$AF$799, MATCH('full data'!AD$1, Sheet11!$A$1:$AF$1, 0), FALSE)</f>
        <v>0</v>
      </c>
      <c r="AE609" t="str">
        <f>VLOOKUP('full data'!$A609, Sheet11!$A$2:$AF$799, MATCH('full data'!AE$1, Sheet11!$A$1:$AF$1, 0), FALSE)</f>
        <v>0</v>
      </c>
      <c r="AF609">
        <f>VLOOKUP('full data'!$A609, Sheet11!$A$2:$AF$799, MATCH('full data'!AF$1, Sheet11!$A$1:$AF$1, 0), FALSE)</f>
        <v>0.625</v>
      </c>
      <c r="AG609">
        <f>VLOOKUP('full data'!$A609, Sheet11!$A$2:$AF$799, MATCH('full data'!AG$1, Sheet11!$A$1:$AF$1, 0), FALSE)</f>
        <v>0.5</v>
      </c>
      <c r="AH609" s="3">
        <f>VLOOKUP('full data'!$A609, Sheet11!$A$2:$AF$799, MATCH('full data'!AH$1, Sheet11!$A$1:$AF$1, 0), FALSE)</f>
        <v>9.6169239237448001E-5</v>
      </c>
      <c r="AI609" s="2">
        <f t="shared" si="9"/>
        <v>0.24280601368945409</v>
      </c>
      <c r="AJ609" s="2">
        <f>AH609/SUMIFS($AH$2:$AH$799, $B$2:$B$799, B609)</f>
        <v>5.6853892043851607E-5</v>
      </c>
      <c r="AK609">
        <f>IF(AJ609=_xlfn.MAXIFS($AJ$2:$AJ$799, $B$2:$B$799, B609, $AA$2:$AA$799, AA609), 1, 0)</f>
        <v>0</v>
      </c>
      <c r="AL609" s="2">
        <f>AJ609-AI609</f>
        <v>-0.24274915979741024</v>
      </c>
      <c r="AM609">
        <f>IF(AK609=AE609, 1, 0)</f>
        <v>0</v>
      </c>
    </row>
    <row r="610" spans="1:39" x14ac:dyDescent="0.45">
      <c r="A610" t="s">
        <v>257</v>
      </c>
      <c r="B610">
        <v>2005</v>
      </c>
      <c r="C610" t="s">
        <v>68</v>
      </c>
      <c r="D610" t="str">
        <f>VLOOKUP(C610, ids!$A$2:$B$37,2,FALSE)</f>
        <v>Indiannapolis Colts</v>
      </c>
      <c r="E610">
        <f>VLOOKUP('full data'!$A610, Sheet11!$A$2:$AF$799, MATCH('full data'!E$1, Sheet11!$A$1:$AF$1, 0), FALSE)</f>
        <v>16</v>
      </c>
      <c r="F610">
        <f>VLOOKUP('full data'!$A610, Sheet11!$A$2:$AF$799, MATCH('full data'!F$1, Sheet11!$A$1:$AF$1, 0), FALSE)</f>
        <v>11.305657621141661</v>
      </c>
      <c r="G610">
        <f>VLOOKUP('full data'!$A610, Sheet11!$A$2:$AF$799, MATCH('full data'!G$1, Sheet11!$A$1:$AF$1, 0), FALSE)</f>
        <v>-1.1584325706372549</v>
      </c>
      <c r="H610">
        <f>VLOOKUP('full data'!$A610, Sheet11!$A$2:$AF$799, MATCH('full data'!H$1, Sheet11!$A$1:$AF$1, 0), FALSE)</f>
        <v>23.09140620939279</v>
      </c>
      <c r="I610">
        <f>VLOOKUP('full data'!$A610, Sheet11!$A$2:$AF$799, MATCH('full data'!I$1, Sheet11!$A$1:$AF$1, 0), FALSE)</f>
        <v>43.125</v>
      </c>
      <c r="J610">
        <f>VLOOKUP('full data'!$A610, Sheet11!$A$2:$AF$799, MATCH('full data'!J$1, Sheet11!$A$1:$AF$1, 0), FALSE)</f>
        <v>0.88461538461538458</v>
      </c>
      <c r="K610">
        <f>VLOOKUP('full data'!$A610, Sheet11!$A$2:$AF$799, MATCH('full data'!K$1, Sheet11!$A$1:$AF$1, 0), FALSE)</f>
        <v>-5.9375</v>
      </c>
      <c r="L610">
        <f>VLOOKUP('full data'!$A610, Sheet11!$A$2:$AF$799, MATCH('full data'!L$1, Sheet11!$A$1:$AF$1, 0), FALSE)</f>
        <v>0.6875</v>
      </c>
      <c r="M610">
        <f>VLOOKUP('full data'!$A610, Sheet11!$A$2:$AF$799, MATCH('full data'!M$1, Sheet11!$A$1:$AF$1, 0), FALSE)</f>
        <v>0.8125</v>
      </c>
      <c r="N610">
        <f>VLOOKUP('full data'!$A610, Sheet11!$A$2:$AF$799, MATCH('full data'!N$1, Sheet11!$A$1:$AF$1, 0), FALSE)</f>
        <v>1.125</v>
      </c>
      <c r="O610">
        <f>VLOOKUP('full data'!$A610, Sheet11!$A$2:$AF$799, MATCH('full data'!O$1, Sheet11!$A$1:$AF$1, 0), FALSE)</f>
        <v>19.25</v>
      </c>
      <c r="P610">
        <f>VLOOKUP('full data'!$A610, Sheet11!$A$2:$AF$799, MATCH('full data'!P$1, Sheet11!$A$1:$AF$1, 0), FALSE)</f>
        <v>0.9375</v>
      </c>
      <c r="Q610">
        <f>VLOOKUP('full data'!$A610, Sheet11!$A$2:$AF$799, MATCH('full data'!Q$1, Sheet11!$A$1:$AF$1, 0), FALSE)</f>
        <v>1.9375</v>
      </c>
      <c r="R610">
        <f>VLOOKUP('full data'!$A610, Sheet11!$A$2:$AF$799, MATCH('full data'!R$1, Sheet11!$A$1:$AF$1, 0), FALSE)</f>
        <v>14</v>
      </c>
      <c r="S610">
        <f>VLOOKUP('full data'!$A610, Sheet11!$A$2:$AF$799, MATCH('full data'!S$1, Sheet11!$A$1:$AF$1, 0), FALSE)</f>
        <v>2</v>
      </c>
      <c r="T610">
        <f>VLOOKUP('full data'!$A610, Sheet11!$A$2:$AF$799, MATCH('full data'!T$1, Sheet11!$A$1:$AF$1, 0), FALSE)</f>
        <v>0</v>
      </c>
      <c r="U610">
        <f>VLOOKUP('full data'!$A610, Sheet11!$A$2:$AF$799, MATCH('full data'!U$1, Sheet11!$A$1:$AF$1, 0), FALSE)</f>
        <v>0.875</v>
      </c>
      <c r="V610">
        <f>VLOOKUP('full data'!$A610, Sheet11!$A$2:$AF$799, MATCH('full data'!V$1, Sheet11!$A$1:$AF$1, 0), FALSE)</f>
        <v>0.42410714285714279</v>
      </c>
      <c r="W610">
        <f>VLOOKUP('full data'!$A610, Sheet11!$A$2:$AF$799, MATCH('full data'!W$1, Sheet11!$A$1:$AF$1, 0), FALSE)</f>
        <v>0.45703125</v>
      </c>
      <c r="X610" t="str">
        <f>VLOOKUP('full data'!$A610, Sheet11!$A$2:$AF$799, MATCH('full data'!X$1, Sheet11!$A$1:$AF$1, 0), FALSE)</f>
        <v>1</v>
      </c>
      <c r="Y610">
        <f>VLOOKUP('full data'!$A610, Sheet11!$A$2:$AF$799, MATCH('full data'!Y$1, Sheet11!$A$1:$AF$1, 0), FALSE)</f>
        <v>1</v>
      </c>
      <c r="Z610" t="str">
        <f>VLOOKUP('full data'!$A610, Sheet11!$A$2:$AF$799, MATCH('full data'!Z$1, Sheet11!$A$1:$AF$1, 0), FALSE)</f>
        <v>AFC South</v>
      </c>
      <c r="AA610" t="s">
        <v>891</v>
      </c>
      <c r="AB610">
        <f>VLOOKUP('full data'!$A610, Sheet11!$A$2:$AF$799, MATCH('full data'!AB$1, Sheet11!$A$1:$AF$1, 0), FALSE)</f>
        <v>0.16438356164383561</v>
      </c>
      <c r="AC610">
        <f>VLOOKUP('full data'!$A610, Sheet11!$A$2:$AF$799, MATCH('full data'!AC$1, Sheet11!$A$1:$AF$1, 0), FALSE)</f>
        <v>0.2</v>
      </c>
      <c r="AD610" t="str">
        <f>VLOOKUP('full data'!$A610, Sheet11!$A$2:$AF$799, MATCH('full data'!AD$1, Sheet11!$A$1:$AF$1, 0), FALSE)</f>
        <v>0</v>
      </c>
      <c r="AE610" t="str">
        <f>VLOOKUP('full data'!$A610, Sheet11!$A$2:$AF$799, MATCH('full data'!AE$1, Sheet11!$A$1:$AF$1, 0), FALSE)</f>
        <v>0</v>
      </c>
      <c r="AF610">
        <f>VLOOKUP('full data'!$A610, Sheet11!$A$2:$AF$799, MATCH('full data'!AF$1, Sheet11!$A$1:$AF$1, 0), FALSE)</f>
        <v>0.25</v>
      </c>
      <c r="AG610">
        <f>VLOOKUP('full data'!$A610, Sheet11!$A$2:$AF$799, MATCH('full data'!AG$1, Sheet11!$A$1:$AF$1, 0), FALSE)</f>
        <v>0.5</v>
      </c>
      <c r="AH610" s="3">
        <f>VLOOKUP('full data'!$A610, Sheet11!$A$2:$AF$799, MATCH('full data'!AH$1, Sheet11!$A$1:$AF$1, 0), FALSE)</f>
        <v>0.40596761607953918</v>
      </c>
      <c r="AI610" s="2">
        <f t="shared" si="9"/>
        <v>0.40596761607953918</v>
      </c>
      <c r="AJ610" s="2">
        <f>AH610/SUMIFS($AH$2:$AH$799, $B$2:$B$799, B610)</f>
        <v>0.20842497924095232</v>
      </c>
      <c r="AK610">
        <f>IF(AJ610=_xlfn.MAXIFS($AJ$2:$AJ$799, $B$2:$B$799, B610, $AA$2:$AA$799, AA610), 1, 0)</f>
        <v>1</v>
      </c>
      <c r="AL610" s="2">
        <f>AJ610-AI610</f>
        <v>-0.19754263683858686</v>
      </c>
      <c r="AM610">
        <f>IF(AK610=AE610, 1, 0)</f>
        <v>0</v>
      </c>
    </row>
    <row r="611" spans="1:39" x14ac:dyDescent="0.45">
      <c r="A611" t="s">
        <v>271</v>
      </c>
      <c r="B611">
        <v>2005</v>
      </c>
      <c r="C611" t="s">
        <v>98</v>
      </c>
      <c r="D611" t="str">
        <f>VLOOKUP(C611, ids!$A$2:$B$37,2,FALSE)</f>
        <v>Seattle Seahawks</v>
      </c>
      <c r="E611">
        <f>VLOOKUP('full data'!$A611, Sheet11!$A$2:$AF$799, MATCH('full data'!E$1, Sheet11!$A$1:$AF$1, 0), FALSE)</f>
        <v>16</v>
      </c>
      <c r="F611">
        <f>VLOOKUP('full data'!$A611, Sheet11!$A$2:$AF$799, MATCH('full data'!F$1, Sheet11!$A$1:$AF$1, 0), FALSE)</f>
        <v>6.0614637588081992</v>
      </c>
      <c r="G611">
        <f>VLOOKUP('full data'!$A611, Sheet11!$A$2:$AF$799, MATCH('full data'!G$1, Sheet11!$A$1:$AF$1, 0), FALSE)</f>
        <v>2.2246029496143538</v>
      </c>
      <c r="H611">
        <f>VLOOKUP('full data'!$A611, Sheet11!$A$2:$AF$799, MATCH('full data'!H$1, Sheet11!$A$1:$AF$1, 0), FALSE)</f>
        <v>18.589659751639999</v>
      </c>
      <c r="I611">
        <f>VLOOKUP('full data'!$A611, Sheet11!$A$2:$AF$799, MATCH('full data'!I$1, Sheet11!$A$1:$AF$1, 0), FALSE)</f>
        <v>52.875</v>
      </c>
      <c r="J611">
        <f>VLOOKUP('full data'!$A611, Sheet11!$A$2:$AF$799, MATCH('full data'!J$1, Sheet11!$A$1:$AF$1, 0), FALSE)</f>
        <v>0.72</v>
      </c>
      <c r="K611">
        <f>VLOOKUP('full data'!$A611, Sheet11!$A$2:$AF$799, MATCH('full data'!K$1, Sheet11!$A$1:$AF$1, 0), FALSE)</f>
        <v>-10.6875</v>
      </c>
      <c r="L611">
        <f>VLOOKUP('full data'!$A611, Sheet11!$A$2:$AF$799, MATCH('full data'!L$1, Sheet11!$A$1:$AF$1, 0), FALSE)</f>
        <v>0.6875</v>
      </c>
      <c r="M611">
        <f>VLOOKUP('full data'!$A611, Sheet11!$A$2:$AF$799, MATCH('full data'!M$1, Sheet11!$A$1:$AF$1, 0), FALSE)</f>
        <v>0.6875</v>
      </c>
      <c r="N611">
        <f>VLOOKUP('full data'!$A611, Sheet11!$A$2:$AF$799, MATCH('full data'!N$1, Sheet11!$A$1:$AF$1, 0), FALSE)</f>
        <v>1</v>
      </c>
      <c r="O611">
        <f>VLOOKUP('full data'!$A611, Sheet11!$A$2:$AF$799, MATCH('full data'!O$1, Sheet11!$A$1:$AF$1, 0), FALSE)</f>
        <v>17.75</v>
      </c>
      <c r="P611">
        <f>VLOOKUP('full data'!$A611, Sheet11!$A$2:$AF$799, MATCH('full data'!P$1, Sheet11!$A$1:$AF$1, 0), FALSE)</f>
        <v>0.8125</v>
      </c>
      <c r="Q611">
        <f>VLOOKUP('full data'!$A611, Sheet11!$A$2:$AF$799, MATCH('full data'!Q$1, Sheet11!$A$1:$AF$1, 0), FALSE)</f>
        <v>1.6875</v>
      </c>
      <c r="R611">
        <f>VLOOKUP('full data'!$A611, Sheet11!$A$2:$AF$799, MATCH('full data'!R$1, Sheet11!$A$1:$AF$1, 0), FALSE)</f>
        <v>13</v>
      </c>
      <c r="S611">
        <f>VLOOKUP('full data'!$A611, Sheet11!$A$2:$AF$799, MATCH('full data'!S$1, Sheet11!$A$1:$AF$1, 0), FALSE)</f>
        <v>3</v>
      </c>
      <c r="T611">
        <f>VLOOKUP('full data'!$A611, Sheet11!$A$2:$AF$799, MATCH('full data'!T$1, Sheet11!$A$1:$AF$1, 0), FALSE)</f>
        <v>0</v>
      </c>
      <c r="U611">
        <f>VLOOKUP('full data'!$A611, Sheet11!$A$2:$AF$799, MATCH('full data'!U$1, Sheet11!$A$1:$AF$1, 0), FALSE)</f>
        <v>0.8125</v>
      </c>
      <c r="V611">
        <f>VLOOKUP('full data'!$A611, Sheet11!$A$2:$AF$799, MATCH('full data'!V$1, Sheet11!$A$1:$AF$1, 0), FALSE)</f>
        <v>0.40384615384615391</v>
      </c>
      <c r="W611">
        <f>VLOOKUP('full data'!$A611, Sheet11!$A$2:$AF$799, MATCH('full data'!W$1, Sheet11!$A$1:$AF$1, 0), FALSE)</f>
        <v>0.4296875</v>
      </c>
      <c r="X611" t="str">
        <f>VLOOKUP('full data'!$A611, Sheet11!$A$2:$AF$799, MATCH('full data'!X$1, Sheet11!$A$1:$AF$1, 0), FALSE)</f>
        <v>1</v>
      </c>
      <c r="Y611">
        <f>VLOOKUP('full data'!$A611, Sheet11!$A$2:$AF$799, MATCH('full data'!Y$1, Sheet11!$A$1:$AF$1, 0), FALSE)</f>
        <v>1</v>
      </c>
      <c r="Z611" t="str">
        <f>VLOOKUP('full data'!$A611, Sheet11!$A$2:$AF$799, MATCH('full data'!Z$1, Sheet11!$A$1:$AF$1, 0), FALSE)</f>
        <v>NFC West</v>
      </c>
      <c r="AA611" t="s">
        <v>892</v>
      </c>
      <c r="AB611">
        <f>VLOOKUP('full data'!$A611, Sheet11!$A$2:$AF$799, MATCH('full data'!AB$1, Sheet11!$A$1:$AF$1, 0), FALSE)</f>
        <v>0.19858156028368801</v>
      </c>
      <c r="AC611">
        <f>VLOOKUP('full data'!$A611, Sheet11!$A$2:$AF$799, MATCH('full data'!AC$1, Sheet11!$A$1:$AF$1, 0), FALSE)</f>
        <v>0.27419354838709681</v>
      </c>
      <c r="AD611" t="str">
        <f>VLOOKUP('full data'!$A611, Sheet11!$A$2:$AF$799, MATCH('full data'!AD$1, Sheet11!$A$1:$AF$1, 0), FALSE)</f>
        <v>0</v>
      </c>
      <c r="AE611" t="str">
        <f>VLOOKUP('full data'!$A611, Sheet11!$A$2:$AF$799, MATCH('full data'!AE$1, Sheet11!$A$1:$AF$1, 0), FALSE)</f>
        <v>1</v>
      </c>
      <c r="AF611">
        <f>VLOOKUP('full data'!$A611, Sheet11!$A$2:$AF$799, MATCH('full data'!AF$1, Sheet11!$A$1:$AF$1, 0), FALSE)</f>
        <v>0.125</v>
      </c>
      <c r="AG611">
        <f>VLOOKUP('full data'!$A611, Sheet11!$A$2:$AF$799, MATCH('full data'!AG$1, Sheet11!$A$1:$AF$1, 0), FALSE)</f>
        <v>9.5</v>
      </c>
      <c r="AH611" s="3">
        <f>VLOOKUP('full data'!$A611, Sheet11!$A$2:$AF$799, MATCH('full data'!AH$1, Sheet11!$A$1:$AF$1, 0), FALSE)</f>
        <v>0.32171374715446799</v>
      </c>
      <c r="AI611" s="2">
        <f t="shared" si="9"/>
        <v>0.32171374715446799</v>
      </c>
      <c r="AJ611" s="2">
        <f>AH611/SUMIFS($AH$2:$AH$799, $B$2:$B$799, B611)</f>
        <v>0.16516879282080862</v>
      </c>
      <c r="AK611">
        <f>IF(AJ611=_xlfn.MAXIFS($AJ$2:$AJ$799, $B$2:$B$799, B611, $AA$2:$AA$799, AA611), 1, 0)</f>
        <v>1</v>
      </c>
      <c r="AL611" s="2">
        <f>AJ611-AI611</f>
        <v>-0.15654495433365936</v>
      </c>
      <c r="AM611">
        <f>IF(AK611=AE611, 1, 0)</f>
        <v>0</v>
      </c>
    </row>
    <row r="612" spans="1:39" hidden="1" x14ac:dyDescent="0.45">
      <c r="A612" t="s">
        <v>253</v>
      </c>
      <c r="B612">
        <v>2005</v>
      </c>
      <c r="C612" t="s">
        <v>60</v>
      </c>
      <c r="D612" t="str">
        <f>VLOOKUP(C612, ids!$A$2:$B$37,2,FALSE)</f>
        <v>Denver Broncos</v>
      </c>
      <c r="E612">
        <f>VLOOKUP('full data'!$A612, Sheet11!$A$2:$AF$799, MATCH('full data'!E$1, Sheet11!$A$1:$AF$1, 0), FALSE)</f>
        <v>16</v>
      </c>
      <c r="F612">
        <f>VLOOKUP('full data'!$A612, Sheet11!$A$2:$AF$799, MATCH('full data'!F$1, Sheet11!$A$1:$AF$1, 0), FALSE)</f>
        <v>3.8336759850853119</v>
      </c>
      <c r="G612">
        <f>VLOOKUP('full data'!$A612, Sheet11!$A$2:$AF$799, MATCH('full data'!G$1, Sheet11!$A$1:$AF$1, 0), FALSE)</f>
        <v>2.5228309686526642</v>
      </c>
      <c r="H612">
        <f>VLOOKUP('full data'!$A612, Sheet11!$A$2:$AF$799, MATCH('full data'!H$1, Sheet11!$A$1:$AF$1, 0), FALSE)</f>
        <v>15.85448869490433</v>
      </c>
      <c r="I612">
        <f>VLOOKUP('full data'!$A612, Sheet11!$A$2:$AF$799, MATCH('full data'!I$1, Sheet11!$A$1:$AF$1, 0), FALSE)</f>
        <v>47.25</v>
      </c>
      <c r="J612">
        <f>VLOOKUP('full data'!$A612, Sheet11!$A$2:$AF$799, MATCH('full data'!J$1, Sheet11!$A$1:$AF$1, 0), FALSE)</f>
        <v>0.75</v>
      </c>
      <c r="K612">
        <f>VLOOKUP('full data'!$A612, Sheet11!$A$2:$AF$799, MATCH('full data'!K$1, Sheet11!$A$1:$AF$1, 0), FALSE)</f>
        <v>-9.4375</v>
      </c>
      <c r="L612">
        <f>VLOOKUP('full data'!$A612, Sheet11!$A$2:$AF$799, MATCH('full data'!L$1, Sheet11!$A$1:$AF$1, 0), FALSE)</f>
        <v>0.4375</v>
      </c>
      <c r="M612">
        <f>VLOOKUP('full data'!$A612, Sheet11!$A$2:$AF$799, MATCH('full data'!M$1, Sheet11!$A$1:$AF$1, 0), FALSE)</f>
        <v>1</v>
      </c>
      <c r="N612">
        <f>VLOOKUP('full data'!$A612, Sheet11!$A$2:$AF$799, MATCH('full data'!N$1, Sheet11!$A$1:$AF$1, 0), FALSE)</f>
        <v>1.25</v>
      </c>
      <c r="O612">
        <f>VLOOKUP('full data'!$A612, Sheet11!$A$2:$AF$799, MATCH('full data'!O$1, Sheet11!$A$1:$AF$1, 0), FALSE)</f>
        <v>12.0625</v>
      </c>
      <c r="P612">
        <f>VLOOKUP('full data'!$A612, Sheet11!$A$2:$AF$799, MATCH('full data'!P$1, Sheet11!$A$1:$AF$1, 0), FALSE)</f>
        <v>0.6875</v>
      </c>
      <c r="Q612">
        <f>VLOOKUP('full data'!$A612, Sheet11!$A$2:$AF$799, MATCH('full data'!Q$1, Sheet11!$A$1:$AF$1, 0), FALSE)</f>
        <v>2.25</v>
      </c>
      <c r="R612">
        <f>VLOOKUP('full data'!$A612, Sheet11!$A$2:$AF$799, MATCH('full data'!R$1, Sheet11!$A$1:$AF$1, 0), FALSE)</f>
        <v>13</v>
      </c>
      <c r="S612">
        <f>VLOOKUP('full data'!$A612, Sheet11!$A$2:$AF$799, MATCH('full data'!S$1, Sheet11!$A$1:$AF$1, 0), FALSE)</f>
        <v>3</v>
      </c>
      <c r="T612">
        <f>VLOOKUP('full data'!$A612, Sheet11!$A$2:$AF$799, MATCH('full data'!T$1, Sheet11!$A$1:$AF$1, 0), FALSE)</f>
        <v>0</v>
      </c>
      <c r="U612">
        <f>VLOOKUP('full data'!$A612, Sheet11!$A$2:$AF$799, MATCH('full data'!U$1, Sheet11!$A$1:$AF$1, 0), FALSE)</f>
        <v>0.8125</v>
      </c>
      <c r="V612">
        <f>VLOOKUP('full data'!$A612, Sheet11!$A$2:$AF$799, MATCH('full data'!V$1, Sheet11!$A$1:$AF$1, 0), FALSE)</f>
        <v>0.47115384615384609</v>
      </c>
      <c r="W612">
        <f>VLOOKUP('full data'!$A612, Sheet11!$A$2:$AF$799, MATCH('full data'!W$1, Sheet11!$A$1:$AF$1, 0), FALSE)</f>
        <v>0.5</v>
      </c>
      <c r="X612" t="str">
        <f>VLOOKUP('full data'!$A612, Sheet11!$A$2:$AF$799, MATCH('full data'!X$1, Sheet11!$A$1:$AF$1, 0), FALSE)</f>
        <v>2</v>
      </c>
      <c r="Y612">
        <f>VLOOKUP('full data'!$A612, Sheet11!$A$2:$AF$799, MATCH('full data'!Y$1, Sheet11!$A$1:$AF$1, 0), FALSE)</f>
        <v>1</v>
      </c>
      <c r="Z612" t="str">
        <f>VLOOKUP('full data'!$A612, Sheet11!$A$2:$AF$799, MATCH('full data'!Z$1, Sheet11!$A$1:$AF$1, 0), FALSE)</f>
        <v>AFC West</v>
      </c>
      <c r="AA612" t="s">
        <v>891</v>
      </c>
      <c r="AB612">
        <f>VLOOKUP('full data'!$A612, Sheet11!$A$2:$AF$799, MATCH('full data'!AB$1, Sheet11!$A$1:$AF$1, 0), FALSE)</f>
        <v>0.1834862385321101</v>
      </c>
      <c r="AC612">
        <f>VLOOKUP('full data'!$A612, Sheet11!$A$2:$AF$799, MATCH('full data'!AC$1, Sheet11!$A$1:$AF$1, 0), FALSE)</f>
        <v>0.23</v>
      </c>
      <c r="AD612" t="str">
        <f>VLOOKUP('full data'!$A612, Sheet11!$A$2:$AF$799, MATCH('full data'!AD$1, Sheet11!$A$1:$AF$1, 0), FALSE)</f>
        <v>0</v>
      </c>
      <c r="AE612" t="str">
        <f>VLOOKUP('full data'!$A612, Sheet11!$A$2:$AF$799, MATCH('full data'!AE$1, Sheet11!$A$1:$AF$1, 0), FALSE)</f>
        <v>0</v>
      </c>
      <c r="AF612">
        <f>VLOOKUP('full data'!$A612, Sheet11!$A$2:$AF$799, MATCH('full data'!AF$1, Sheet11!$A$1:$AF$1, 0), FALSE)</f>
        <v>0.25</v>
      </c>
      <c r="AG612">
        <f>VLOOKUP('full data'!$A612, Sheet11!$A$2:$AF$799, MATCH('full data'!AG$1, Sheet11!$A$1:$AF$1, 0), FALSE)</f>
        <v>0.5</v>
      </c>
      <c r="AH612" s="3">
        <f>VLOOKUP('full data'!$A612, Sheet11!$A$2:$AF$799, MATCH('full data'!AH$1, Sheet11!$A$1:$AF$1, 0), FALSE)</f>
        <v>0.20622330933984431</v>
      </c>
      <c r="AI612" s="2">
        <f t="shared" si="9"/>
        <v>0.40596761607953918</v>
      </c>
      <c r="AJ612" s="2">
        <f>AH612/SUMIFS($AH$2:$AH$799, $B$2:$B$799, B612)</f>
        <v>0.1058756592046403</v>
      </c>
      <c r="AK612">
        <f>IF(AJ612=_xlfn.MAXIFS($AJ$2:$AJ$799, $B$2:$B$799, B612, $AA$2:$AA$799, AA612), 1, 0)</f>
        <v>0</v>
      </c>
      <c r="AL612" s="2">
        <f>AJ612-AI612</f>
        <v>-0.30009195687489887</v>
      </c>
      <c r="AM612">
        <f>IF(AK612=AE612, 1, 0)</f>
        <v>0</v>
      </c>
    </row>
    <row r="613" spans="1:39" hidden="1" x14ac:dyDescent="0.45">
      <c r="A613" t="s">
        <v>270</v>
      </c>
      <c r="B613">
        <v>2005</v>
      </c>
      <c r="C613" t="s">
        <v>94</v>
      </c>
      <c r="D613" t="str">
        <f>VLOOKUP(C613, ids!$A$2:$B$37,2,FALSE)</f>
        <v>Pittsburgh Steelers</v>
      </c>
      <c r="E613">
        <f>VLOOKUP('full data'!$A613, Sheet11!$A$2:$AF$799, MATCH('full data'!E$1, Sheet11!$A$1:$AF$1, 0), FALSE)</f>
        <v>16</v>
      </c>
      <c r="F613">
        <f>VLOOKUP('full data'!$A613, Sheet11!$A$2:$AF$799, MATCH('full data'!F$1, Sheet11!$A$1:$AF$1, 0), FALSE)</f>
        <v>3.433431895470862</v>
      </c>
      <c r="G613">
        <f>VLOOKUP('full data'!$A613, Sheet11!$A$2:$AF$799, MATCH('full data'!G$1, Sheet11!$A$1:$AF$1, 0), FALSE)</f>
        <v>-1.0934489708810831</v>
      </c>
      <c r="H613">
        <f>VLOOKUP('full data'!$A613, Sheet11!$A$2:$AF$799, MATCH('full data'!H$1, Sheet11!$A$1:$AF$1, 0), FALSE)</f>
        <v>16.04241642853507</v>
      </c>
      <c r="I613">
        <f>VLOOKUP('full data'!$A613, Sheet11!$A$2:$AF$799, MATCH('full data'!I$1, Sheet11!$A$1:$AF$1, 0), FALSE)</f>
        <v>54.75</v>
      </c>
      <c r="J613">
        <f>VLOOKUP('full data'!$A613, Sheet11!$A$2:$AF$799, MATCH('full data'!J$1, Sheet11!$A$1:$AF$1, 0), FALSE)</f>
        <v>0.82758620689655171</v>
      </c>
      <c r="K613">
        <f>VLOOKUP('full data'!$A613, Sheet11!$A$2:$AF$799, MATCH('full data'!K$1, Sheet11!$A$1:$AF$1, 0), FALSE)</f>
        <v>-11.125</v>
      </c>
      <c r="L613">
        <f>VLOOKUP('full data'!$A613, Sheet11!$A$2:$AF$799, MATCH('full data'!L$1, Sheet11!$A$1:$AF$1, 0), FALSE)</f>
        <v>0.875</v>
      </c>
      <c r="M613">
        <f>VLOOKUP('full data'!$A613, Sheet11!$A$2:$AF$799, MATCH('full data'!M$1, Sheet11!$A$1:$AF$1, 0), FALSE)</f>
        <v>0.9375</v>
      </c>
      <c r="N613">
        <f>VLOOKUP('full data'!$A613, Sheet11!$A$2:$AF$799, MATCH('full data'!N$1, Sheet11!$A$1:$AF$1, 0), FALSE)</f>
        <v>0.9375</v>
      </c>
      <c r="O613">
        <f>VLOOKUP('full data'!$A613, Sheet11!$A$2:$AF$799, MATCH('full data'!O$1, Sheet11!$A$1:$AF$1, 0), FALSE)</f>
        <v>19.5</v>
      </c>
      <c r="P613">
        <f>VLOOKUP('full data'!$A613, Sheet11!$A$2:$AF$799, MATCH('full data'!P$1, Sheet11!$A$1:$AF$1, 0), FALSE)</f>
        <v>1.1875</v>
      </c>
      <c r="Q613">
        <f>VLOOKUP('full data'!$A613, Sheet11!$A$2:$AF$799, MATCH('full data'!Q$1, Sheet11!$A$1:$AF$1, 0), FALSE)</f>
        <v>1.875</v>
      </c>
      <c r="R613">
        <f>VLOOKUP('full data'!$A613, Sheet11!$A$2:$AF$799, MATCH('full data'!R$1, Sheet11!$A$1:$AF$1, 0), FALSE)</f>
        <v>11</v>
      </c>
      <c r="S613">
        <f>VLOOKUP('full data'!$A613, Sheet11!$A$2:$AF$799, MATCH('full data'!S$1, Sheet11!$A$1:$AF$1, 0), FALSE)</f>
        <v>5</v>
      </c>
      <c r="T613">
        <f>VLOOKUP('full data'!$A613, Sheet11!$A$2:$AF$799, MATCH('full data'!T$1, Sheet11!$A$1:$AF$1, 0), FALSE)</f>
        <v>0</v>
      </c>
      <c r="U613">
        <f>VLOOKUP('full data'!$A613, Sheet11!$A$2:$AF$799, MATCH('full data'!U$1, Sheet11!$A$1:$AF$1, 0), FALSE)</f>
        <v>0.6875</v>
      </c>
      <c r="V613">
        <f>VLOOKUP('full data'!$A613, Sheet11!$A$2:$AF$799, MATCH('full data'!V$1, Sheet11!$A$1:$AF$1, 0), FALSE)</f>
        <v>0.41477272727272729</v>
      </c>
      <c r="W613">
        <f>VLOOKUP('full data'!$A613, Sheet11!$A$2:$AF$799, MATCH('full data'!W$1, Sheet11!$A$1:$AF$1, 0), FALSE)</f>
        <v>0.4921875</v>
      </c>
      <c r="X613" t="str">
        <f>VLOOKUP('full data'!$A613, Sheet11!$A$2:$AF$799, MATCH('full data'!X$1, Sheet11!$A$1:$AF$1, 0), FALSE)</f>
        <v>6</v>
      </c>
      <c r="Y613">
        <f>VLOOKUP('full data'!$A613, Sheet11!$A$2:$AF$799, MATCH('full data'!Y$1, Sheet11!$A$1:$AF$1, 0), FALSE)</f>
        <v>2</v>
      </c>
      <c r="Z613" t="str">
        <f>VLOOKUP('full data'!$A613, Sheet11!$A$2:$AF$799, MATCH('full data'!Z$1, Sheet11!$A$1:$AF$1, 0), FALSE)</f>
        <v>AFC North</v>
      </c>
      <c r="AA613" t="s">
        <v>891</v>
      </c>
      <c r="AB613">
        <f>VLOOKUP('full data'!$A613, Sheet11!$A$2:$AF$799, MATCH('full data'!AB$1, Sheet11!$A$1:$AF$1, 0), FALSE)</f>
        <v>0.28799999999999998</v>
      </c>
      <c r="AC613">
        <f>VLOOKUP('full data'!$A613, Sheet11!$A$2:$AF$799, MATCH('full data'!AC$1, Sheet11!$A$1:$AF$1, 0), FALSE)</f>
        <v>0.265625</v>
      </c>
      <c r="AD613" t="str">
        <f>VLOOKUP('full data'!$A613, Sheet11!$A$2:$AF$799, MATCH('full data'!AD$1, Sheet11!$A$1:$AF$1, 0), FALSE)</f>
        <v>1</v>
      </c>
      <c r="AE613" t="str">
        <f>VLOOKUP('full data'!$A613, Sheet11!$A$2:$AF$799, MATCH('full data'!AE$1, Sheet11!$A$1:$AF$1, 0), FALSE)</f>
        <v>1</v>
      </c>
      <c r="AF613">
        <f>VLOOKUP('full data'!$A613, Sheet11!$A$2:$AF$799, MATCH('full data'!AF$1, Sheet11!$A$1:$AF$1, 0), FALSE)</f>
        <v>0.3125</v>
      </c>
      <c r="AG613">
        <f>VLOOKUP('full data'!$A613, Sheet11!$A$2:$AF$799, MATCH('full data'!AG$1, Sheet11!$A$1:$AF$1, 0), FALSE)</f>
        <v>9.5</v>
      </c>
      <c r="AH613" s="3">
        <f>VLOOKUP('full data'!$A613, Sheet11!$A$2:$AF$799, MATCH('full data'!AH$1, Sheet11!$A$1:$AF$1, 0), FALSE)</f>
        <v>0.160724219659094</v>
      </c>
      <c r="AI613" s="2">
        <f t="shared" si="9"/>
        <v>0.40596761607953918</v>
      </c>
      <c r="AJ613" s="2">
        <f>AH613/SUMIFS($AH$2:$AH$799, $B$2:$B$799, B613)</f>
        <v>8.2516291495038002E-2</v>
      </c>
      <c r="AK613">
        <f>IF(AJ613=_xlfn.MAXIFS($AJ$2:$AJ$799, $B$2:$B$799, B613, $AA$2:$AA$799, AA613), 1, 0)</f>
        <v>0</v>
      </c>
      <c r="AL613" s="2">
        <f>AJ613-AI613</f>
        <v>-0.32345132458450121</v>
      </c>
      <c r="AM613">
        <f>IF(AK613=AE613, 1, 0)</f>
        <v>0</v>
      </c>
    </row>
    <row r="614" spans="1:39" hidden="1" x14ac:dyDescent="0.45">
      <c r="A614" t="s">
        <v>273</v>
      </c>
      <c r="B614">
        <v>2005</v>
      </c>
      <c r="C614" t="s">
        <v>104</v>
      </c>
      <c r="D614" t="str">
        <f>VLOOKUP(C614, ids!$A$2:$B$37,2,FALSE)</f>
        <v>Tampa Bay Buccaneers</v>
      </c>
      <c r="E614">
        <f>VLOOKUP('full data'!$A614, Sheet11!$A$2:$AF$799, MATCH('full data'!E$1, Sheet11!$A$1:$AF$1, 0), FALSE)</f>
        <v>16</v>
      </c>
      <c r="F614">
        <f>VLOOKUP('full data'!$A614, Sheet11!$A$2:$AF$799, MATCH('full data'!F$1, Sheet11!$A$1:$AF$1, 0), FALSE)</f>
        <v>-2.1486306069955781</v>
      </c>
      <c r="G614">
        <f>VLOOKUP('full data'!$A614, Sheet11!$A$2:$AF$799, MATCH('full data'!G$1, Sheet11!$A$1:$AF$1, 0), FALSE)</f>
        <v>-2.0395926406396461</v>
      </c>
      <c r="H614">
        <f>VLOOKUP('full data'!$A614, Sheet11!$A$2:$AF$799, MATCH('full data'!H$1, Sheet11!$A$1:$AF$1, 0), FALSE)</f>
        <v>15.20918572975229</v>
      </c>
      <c r="I614">
        <f>VLOOKUP('full data'!$A614, Sheet11!$A$2:$AF$799, MATCH('full data'!I$1, Sheet11!$A$1:$AF$1, 0), FALSE)</f>
        <v>67.8125</v>
      </c>
      <c r="J614">
        <f>VLOOKUP('full data'!$A614, Sheet11!$A$2:$AF$799, MATCH('full data'!J$1, Sheet11!$A$1:$AF$1, 0), FALSE)</f>
        <v>0.81481481481481477</v>
      </c>
      <c r="K614">
        <f>VLOOKUP('full data'!$A614, Sheet11!$A$2:$AF$799, MATCH('full data'!K$1, Sheet11!$A$1:$AF$1, 0), FALSE)</f>
        <v>-17.5625</v>
      </c>
      <c r="L614">
        <f>VLOOKUP('full data'!$A614, Sheet11!$A$2:$AF$799, MATCH('full data'!L$1, Sheet11!$A$1:$AF$1, 0), FALSE)</f>
        <v>0.875</v>
      </c>
      <c r="M614">
        <f>VLOOKUP('full data'!$A614, Sheet11!$A$2:$AF$799, MATCH('full data'!M$1, Sheet11!$A$1:$AF$1, 0), FALSE)</f>
        <v>0.8125</v>
      </c>
      <c r="N614">
        <f>VLOOKUP('full data'!$A614, Sheet11!$A$2:$AF$799, MATCH('full data'!N$1, Sheet11!$A$1:$AF$1, 0), FALSE)</f>
        <v>1.0625</v>
      </c>
      <c r="O614">
        <f>VLOOKUP('full data'!$A614, Sheet11!$A$2:$AF$799, MATCH('full data'!O$1, Sheet11!$A$1:$AF$1, 0), FALSE)</f>
        <v>13.875</v>
      </c>
      <c r="P614">
        <f>VLOOKUP('full data'!$A614, Sheet11!$A$2:$AF$799, MATCH('full data'!P$1, Sheet11!$A$1:$AF$1, 0), FALSE)</f>
        <v>1.375</v>
      </c>
      <c r="Q614">
        <f>VLOOKUP('full data'!$A614, Sheet11!$A$2:$AF$799, MATCH('full data'!Q$1, Sheet11!$A$1:$AF$1, 0), FALSE)</f>
        <v>1.875</v>
      </c>
      <c r="R614">
        <f>VLOOKUP('full data'!$A614, Sheet11!$A$2:$AF$799, MATCH('full data'!R$1, Sheet11!$A$1:$AF$1, 0), FALSE)</f>
        <v>11</v>
      </c>
      <c r="S614">
        <f>VLOOKUP('full data'!$A614, Sheet11!$A$2:$AF$799, MATCH('full data'!S$1, Sheet11!$A$1:$AF$1, 0), FALSE)</f>
        <v>5</v>
      </c>
      <c r="T614">
        <f>VLOOKUP('full data'!$A614, Sheet11!$A$2:$AF$799, MATCH('full data'!T$1, Sheet11!$A$1:$AF$1, 0), FALSE)</f>
        <v>0</v>
      </c>
      <c r="U614">
        <f>VLOOKUP('full data'!$A614, Sheet11!$A$2:$AF$799, MATCH('full data'!U$1, Sheet11!$A$1:$AF$1, 0), FALSE)</f>
        <v>0.6875</v>
      </c>
      <c r="V614">
        <f>VLOOKUP('full data'!$A614, Sheet11!$A$2:$AF$799, MATCH('full data'!V$1, Sheet11!$A$1:$AF$1, 0), FALSE)</f>
        <v>0.42613636363636359</v>
      </c>
      <c r="W614">
        <f>VLOOKUP('full data'!$A614, Sheet11!$A$2:$AF$799, MATCH('full data'!W$1, Sheet11!$A$1:$AF$1, 0), FALSE)</f>
        <v>0.44921875</v>
      </c>
      <c r="X614" t="str">
        <f>VLOOKUP('full data'!$A614, Sheet11!$A$2:$AF$799, MATCH('full data'!X$1, Sheet11!$A$1:$AF$1, 0), FALSE)</f>
        <v>3</v>
      </c>
      <c r="Y614">
        <f>VLOOKUP('full data'!$A614, Sheet11!$A$2:$AF$799, MATCH('full data'!Y$1, Sheet11!$A$1:$AF$1, 0), FALSE)</f>
        <v>1</v>
      </c>
      <c r="Z614" t="str">
        <f>VLOOKUP('full data'!$A614, Sheet11!$A$2:$AF$799, MATCH('full data'!Z$1, Sheet11!$A$1:$AF$1, 0), FALSE)</f>
        <v>NFC South</v>
      </c>
      <c r="AA614" t="s">
        <v>892</v>
      </c>
      <c r="AB614">
        <f>VLOOKUP('full data'!$A614, Sheet11!$A$2:$AF$799, MATCH('full data'!AB$1, Sheet11!$A$1:$AF$1, 0), FALSE)</f>
        <v>0.26</v>
      </c>
      <c r="AC614">
        <f>VLOOKUP('full data'!$A614, Sheet11!$A$2:$AF$799, MATCH('full data'!AC$1, Sheet11!$A$1:$AF$1, 0), FALSE)</f>
        <v>0.17391304347826089</v>
      </c>
      <c r="AD614" t="str">
        <f>VLOOKUP('full data'!$A614, Sheet11!$A$2:$AF$799, MATCH('full data'!AD$1, Sheet11!$A$1:$AF$1, 0), FALSE)</f>
        <v>0</v>
      </c>
      <c r="AE614" t="str">
        <f>VLOOKUP('full data'!$A614, Sheet11!$A$2:$AF$799, MATCH('full data'!AE$1, Sheet11!$A$1:$AF$1, 0), FALSE)</f>
        <v>0</v>
      </c>
      <c r="AF614">
        <f>VLOOKUP('full data'!$A614, Sheet11!$A$2:$AF$799, MATCH('full data'!AF$1, Sheet11!$A$1:$AF$1, 0), FALSE)</f>
        <v>0.5</v>
      </c>
      <c r="AG614">
        <f>VLOOKUP('full data'!$A614, Sheet11!$A$2:$AF$799, MATCH('full data'!AG$1, Sheet11!$A$1:$AF$1, 0), FALSE)</f>
        <v>0.5</v>
      </c>
      <c r="AH614" s="3">
        <f>VLOOKUP('full data'!$A614, Sheet11!$A$2:$AF$799, MATCH('full data'!AH$1, Sheet11!$A$1:$AF$1, 0), FALSE)</f>
        <v>0.1443278989380232</v>
      </c>
      <c r="AI614" s="2">
        <f t="shared" si="9"/>
        <v>0.32171374715446799</v>
      </c>
      <c r="AJ614" s="2">
        <f>AH614/SUMIFS($AH$2:$AH$799, $B$2:$B$799, B614)</f>
        <v>7.4098371763116261E-2</v>
      </c>
      <c r="AK614">
        <f>IF(AJ614=_xlfn.MAXIFS($AJ$2:$AJ$799, $B$2:$B$799, B614, $AA$2:$AA$799, AA614), 1, 0)</f>
        <v>0</v>
      </c>
      <c r="AL614" s="2">
        <f>AJ614-AI614</f>
        <v>-0.24761537539135173</v>
      </c>
      <c r="AM614">
        <f>IF(AK614=AE614, 1, 0)</f>
        <v>0</v>
      </c>
    </row>
    <row r="615" spans="1:39" hidden="1" x14ac:dyDescent="0.45">
      <c r="A615" t="s">
        <v>258</v>
      </c>
      <c r="B615">
        <v>2005</v>
      </c>
      <c r="C615" t="s">
        <v>72</v>
      </c>
      <c r="D615" t="str">
        <f>VLOOKUP(C615, ids!$A$2:$B$37,2,FALSE)</f>
        <v>Jacksonville Jaguars</v>
      </c>
      <c r="E615">
        <f>VLOOKUP('full data'!$A615, Sheet11!$A$2:$AF$799, MATCH('full data'!E$1, Sheet11!$A$1:$AF$1, 0), FALSE)</f>
        <v>16</v>
      </c>
      <c r="F615">
        <f>VLOOKUP('full data'!$A615, Sheet11!$A$2:$AF$799, MATCH('full data'!F$1, Sheet11!$A$1:$AF$1, 0), FALSE)</f>
        <v>3.225275415659568</v>
      </c>
      <c r="G615">
        <f>VLOOKUP('full data'!$A615, Sheet11!$A$2:$AF$799, MATCH('full data'!G$1, Sheet11!$A$1:$AF$1, 0), FALSE)</f>
        <v>-1.786321695079381</v>
      </c>
      <c r="H615">
        <f>VLOOKUP('full data'!$A615, Sheet11!$A$2:$AF$799, MATCH('full data'!H$1, Sheet11!$A$1:$AF$1, 0), FALSE)</f>
        <v>16.999240853788262</v>
      </c>
      <c r="I615">
        <f>VLOOKUP('full data'!$A615, Sheet11!$A$2:$AF$799, MATCH('full data'!I$1, Sheet11!$A$1:$AF$1, 0), FALSE)</f>
        <v>62.875</v>
      </c>
      <c r="J615">
        <f>VLOOKUP('full data'!$A615, Sheet11!$A$2:$AF$799, MATCH('full data'!J$1, Sheet11!$A$1:$AF$1, 0), FALSE)</f>
        <v>0.76666666666666672</v>
      </c>
      <c r="K615">
        <f>VLOOKUP('full data'!$A615, Sheet11!$A$2:$AF$799, MATCH('full data'!K$1, Sheet11!$A$1:$AF$1, 0), FALSE)</f>
        <v>-10.9375</v>
      </c>
      <c r="L615">
        <f>VLOOKUP('full data'!$A615, Sheet11!$A$2:$AF$799, MATCH('full data'!L$1, Sheet11!$A$1:$AF$1, 0), FALSE)</f>
        <v>0.375</v>
      </c>
      <c r="M615">
        <f>VLOOKUP('full data'!$A615, Sheet11!$A$2:$AF$799, MATCH('full data'!M$1, Sheet11!$A$1:$AF$1, 0), FALSE)</f>
        <v>0.5625</v>
      </c>
      <c r="N615">
        <f>VLOOKUP('full data'!$A615, Sheet11!$A$2:$AF$799, MATCH('full data'!N$1, Sheet11!$A$1:$AF$1, 0), FALSE)</f>
        <v>1.25</v>
      </c>
      <c r="O615">
        <f>VLOOKUP('full data'!$A615, Sheet11!$A$2:$AF$799, MATCH('full data'!O$1, Sheet11!$A$1:$AF$1, 0), FALSE)</f>
        <v>17</v>
      </c>
      <c r="P615">
        <f>VLOOKUP('full data'!$A615, Sheet11!$A$2:$AF$799, MATCH('full data'!P$1, Sheet11!$A$1:$AF$1, 0), FALSE)</f>
        <v>0.6875</v>
      </c>
      <c r="Q615">
        <f>VLOOKUP('full data'!$A615, Sheet11!$A$2:$AF$799, MATCH('full data'!Q$1, Sheet11!$A$1:$AF$1, 0), FALSE)</f>
        <v>1.8125</v>
      </c>
      <c r="R615">
        <f>VLOOKUP('full data'!$A615, Sheet11!$A$2:$AF$799, MATCH('full data'!R$1, Sheet11!$A$1:$AF$1, 0), FALSE)</f>
        <v>12</v>
      </c>
      <c r="S615">
        <f>VLOOKUP('full data'!$A615, Sheet11!$A$2:$AF$799, MATCH('full data'!S$1, Sheet11!$A$1:$AF$1, 0), FALSE)</f>
        <v>4</v>
      </c>
      <c r="T615">
        <f>VLOOKUP('full data'!$A615, Sheet11!$A$2:$AF$799, MATCH('full data'!T$1, Sheet11!$A$1:$AF$1, 0), FALSE)</f>
        <v>0</v>
      </c>
      <c r="U615">
        <f>VLOOKUP('full data'!$A615, Sheet11!$A$2:$AF$799, MATCH('full data'!U$1, Sheet11!$A$1:$AF$1, 0), FALSE)</f>
        <v>0.75</v>
      </c>
      <c r="V615">
        <f>VLOOKUP('full data'!$A615, Sheet11!$A$2:$AF$799, MATCH('full data'!V$1, Sheet11!$A$1:$AF$1, 0), FALSE)</f>
        <v>0.375</v>
      </c>
      <c r="W615">
        <f>VLOOKUP('full data'!$A615, Sheet11!$A$2:$AF$799, MATCH('full data'!W$1, Sheet11!$A$1:$AF$1, 0), FALSE)</f>
        <v>0.46484375</v>
      </c>
      <c r="X615" t="str">
        <f>VLOOKUP('full data'!$A615, Sheet11!$A$2:$AF$799, MATCH('full data'!X$1, Sheet11!$A$1:$AF$1, 0), FALSE)</f>
        <v>5</v>
      </c>
      <c r="Y615">
        <f>VLOOKUP('full data'!$A615, Sheet11!$A$2:$AF$799, MATCH('full data'!Y$1, Sheet11!$A$1:$AF$1, 0), FALSE)</f>
        <v>2</v>
      </c>
      <c r="Z615" t="str">
        <f>VLOOKUP('full data'!$A615, Sheet11!$A$2:$AF$799, MATCH('full data'!Z$1, Sheet11!$A$1:$AF$1, 0), FALSE)</f>
        <v>AFC South</v>
      </c>
      <c r="AA615" t="s">
        <v>891</v>
      </c>
      <c r="AB615">
        <f>VLOOKUP('full data'!$A615, Sheet11!$A$2:$AF$799, MATCH('full data'!AB$1, Sheet11!$A$1:$AF$1, 0), FALSE)</f>
        <v>0.15789473684210531</v>
      </c>
      <c r="AC615">
        <f>VLOOKUP('full data'!$A615, Sheet11!$A$2:$AF$799, MATCH('full data'!AC$1, Sheet11!$A$1:$AF$1, 0), FALSE)</f>
        <v>0.26530612244897961</v>
      </c>
      <c r="AD615" t="str">
        <f>VLOOKUP('full data'!$A615, Sheet11!$A$2:$AF$799, MATCH('full data'!AD$1, Sheet11!$A$1:$AF$1, 0), FALSE)</f>
        <v>0</v>
      </c>
      <c r="AE615" t="str">
        <f>VLOOKUP('full data'!$A615, Sheet11!$A$2:$AF$799, MATCH('full data'!AE$1, Sheet11!$A$1:$AF$1, 0), FALSE)</f>
        <v>0</v>
      </c>
      <c r="AF615">
        <f>VLOOKUP('full data'!$A615, Sheet11!$A$2:$AF$799, MATCH('full data'!AF$1, Sheet11!$A$1:$AF$1, 0), FALSE)</f>
        <v>0.3125</v>
      </c>
      <c r="AG615">
        <f>VLOOKUP('full data'!$A615, Sheet11!$A$2:$AF$799, MATCH('full data'!AG$1, Sheet11!$A$1:$AF$1, 0), FALSE)</f>
        <v>0.5</v>
      </c>
      <c r="AH615" s="3">
        <f>VLOOKUP('full data'!$A615, Sheet11!$A$2:$AF$799, MATCH('full data'!AH$1, Sheet11!$A$1:$AF$1, 0), FALSE)</f>
        <v>0.12817388177643799</v>
      </c>
      <c r="AI615" s="2">
        <f t="shared" si="9"/>
        <v>0.40596761607953918</v>
      </c>
      <c r="AJ615" s="2">
        <f>AH615/SUMIFS($AH$2:$AH$799, $B$2:$B$799, B615)</f>
        <v>6.5804851397930963E-2</v>
      </c>
      <c r="AK615">
        <f>IF(AJ615=_xlfn.MAXIFS($AJ$2:$AJ$799, $B$2:$B$799, B615, $AA$2:$AA$799, AA615), 1, 0)</f>
        <v>0</v>
      </c>
      <c r="AL615" s="2">
        <f>AJ615-AI615</f>
        <v>-0.34016276468160822</v>
      </c>
      <c r="AM615">
        <f>IF(AK615=AE615, 1, 0)</f>
        <v>0</v>
      </c>
    </row>
    <row r="616" spans="1:39" hidden="1" x14ac:dyDescent="0.45">
      <c r="A616" t="s">
        <v>250</v>
      </c>
      <c r="B616">
        <v>2005</v>
      </c>
      <c r="C616" t="s">
        <v>53</v>
      </c>
      <c r="D616" t="str">
        <f>VLOOKUP(C616, ids!$A$2:$B$37,2,FALSE)</f>
        <v>Cincinnati Bengals</v>
      </c>
      <c r="E616">
        <f>VLOOKUP('full data'!$A616, Sheet11!$A$2:$AF$799, MATCH('full data'!E$1, Sheet11!$A$1:$AF$1, 0), FALSE)</f>
        <v>16</v>
      </c>
      <c r="F616">
        <f>VLOOKUP('full data'!$A616, Sheet11!$A$2:$AF$799, MATCH('full data'!F$1, Sheet11!$A$1:$AF$1, 0), FALSE)</f>
        <v>6.7943866770403929</v>
      </c>
      <c r="G616">
        <f>VLOOKUP('full data'!$A616, Sheet11!$A$2:$AF$799, MATCH('full data'!G$1, Sheet11!$A$1:$AF$1, 0), FALSE)</f>
        <v>0.27662339934004682</v>
      </c>
      <c r="H616">
        <f>VLOOKUP('full data'!$A616, Sheet11!$A$2:$AF$799, MATCH('full data'!H$1, Sheet11!$A$1:$AF$1, 0), FALSE)</f>
        <v>19.53556880926779</v>
      </c>
      <c r="I616">
        <f>VLOOKUP('full data'!$A616, Sheet11!$A$2:$AF$799, MATCH('full data'!I$1, Sheet11!$A$1:$AF$1, 0), FALSE)</f>
        <v>57.5</v>
      </c>
      <c r="J616">
        <f>VLOOKUP('full data'!$A616, Sheet11!$A$2:$AF$799, MATCH('full data'!J$1, Sheet11!$A$1:$AF$1, 0), FALSE)</f>
        <v>0.875</v>
      </c>
      <c r="K616">
        <f>VLOOKUP('full data'!$A616, Sheet11!$A$2:$AF$799, MATCH('full data'!K$1, Sheet11!$A$1:$AF$1, 0), FALSE)</f>
        <v>-7.375</v>
      </c>
      <c r="L616">
        <f>VLOOKUP('full data'!$A616, Sheet11!$A$2:$AF$799, MATCH('full data'!L$1, Sheet11!$A$1:$AF$1, 0), FALSE)</f>
        <v>0.875</v>
      </c>
      <c r="M616">
        <f>VLOOKUP('full data'!$A616, Sheet11!$A$2:$AF$799, MATCH('full data'!M$1, Sheet11!$A$1:$AF$1, 0), FALSE)</f>
        <v>0.8125</v>
      </c>
      <c r="N616">
        <f>VLOOKUP('full data'!$A616, Sheet11!$A$2:$AF$799, MATCH('full data'!N$1, Sheet11!$A$1:$AF$1, 0), FALSE)</f>
        <v>1.9375</v>
      </c>
      <c r="O616">
        <f>VLOOKUP('full data'!$A616, Sheet11!$A$2:$AF$799, MATCH('full data'!O$1, Sheet11!$A$1:$AF$1, 0), FALSE)</f>
        <v>10.25</v>
      </c>
      <c r="P616">
        <f>VLOOKUP('full data'!$A616, Sheet11!$A$2:$AF$799, MATCH('full data'!P$1, Sheet11!$A$1:$AF$1, 0), FALSE)</f>
        <v>1</v>
      </c>
      <c r="Q616">
        <f>VLOOKUP('full data'!$A616, Sheet11!$A$2:$AF$799, MATCH('full data'!Q$1, Sheet11!$A$1:$AF$1, 0), FALSE)</f>
        <v>2.75</v>
      </c>
      <c r="R616">
        <f>VLOOKUP('full data'!$A616, Sheet11!$A$2:$AF$799, MATCH('full data'!R$1, Sheet11!$A$1:$AF$1, 0), FALSE)</f>
        <v>11</v>
      </c>
      <c r="S616">
        <f>VLOOKUP('full data'!$A616, Sheet11!$A$2:$AF$799, MATCH('full data'!S$1, Sheet11!$A$1:$AF$1, 0), FALSE)</f>
        <v>5</v>
      </c>
      <c r="T616">
        <f>VLOOKUP('full data'!$A616, Sheet11!$A$2:$AF$799, MATCH('full data'!T$1, Sheet11!$A$1:$AF$1, 0), FALSE)</f>
        <v>0</v>
      </c>
      <c r="U616">
        <f>VLOOKUP('full data'!$A616, Sheet11!$A$2:$AF$799, MATCH('full data'!U$1, Sheet11!$A$1:$AF$1, 0), FALSE)</f>
        <v>0.6875</v>
      </c>
      <c r="V616">
        <f>VLOOKUP('full data'!$A616, Sheet11!$A$2:$AF$799, MATCH('full data'!V$1, Sheet11!$A$1:$AF$1, 0), FALSE)</f>
        <v>0.39772727272727271</v>
      </c>
      <c r="W616">
        <f>VLOOKUP('full data'!$A616, Sheet11!$A$2:$AF$799, MATCH('full data'!W$1, Sheet11!$A$1:$AF$1, 0), FALSE)</f>
        <v>0.4765625</v>
      </c>
      <c r="X616" t="str">
        <f>VLOOKUP('full data'!$A616, Sheet11!$A$2:$AF$799, MATCH('full data'!X$1, Sheet11!$A$1:$AF$1, 0), FALSE)</f>
        <v>3</v>
      </c>
      <c r="Y616">
        <f>VLOOKUP('full data'!$A616, Sheet11!$A$2:$AF$799, MATCH('full data'!Y$1, Sheet11!$A$1:$AF$1, 0), FALSE)</f>
        <v>1</v>
      </c>
      <c r="Z616" t="str">
        <f>VLOOKUP('full data'!$A616, Sheet11!$A$2:$AF$799, MATCH('full data'!Z$1, Sheet11!$A$1:$AF$1, 0), FALSE)</f>
        <v>AFC North</v>
      </c>
      <c r="AA616" t="s">
        <v>891</v>
      </c>
      <c r="AB616">
        <f>VLOOKUP('full data'!$A616, Sheet11!$A$2:$AF$799, MATCH('full data'!AB$1, Sheet11!$A$1:$AF$1, 0), FALSE)</f>
        <v>0.36170212765957449</v>
      </c>
      <c r="AC616">
        <f>VLOOKUP('full data'!$A616, Sheet11!$A$2:$AF$799, MATCH('full data'!AC$1, Sheet11!$A$1:$AF$1, 0), FALSE)</f>
        <v>0.20370370370370369</v>
      </c>
      <c r="AD616" t="str">
        <f>VLOOKUP('full data'!$A616, Sheet11!$A$2:$AF$799, MATCH('full data'!AD$1, Sheet11!$A$1:$AF$1, 0), FALSE)</f>
        <v>0</v>
      </c>
      <c r="AE616" t="str">
        <f>VLOOKUP('full data'!$A616, Sheet11!$A$2:$AF$799, MATCH('full data'!AE$1, Sheet11!$A$1:$AF$1, 0), FALSE)</f>
        <v>0</v>
      </c>
      <c r="AF616">
        <f>VLOOKUP('full data'!$A616, Sheet11!$A$2:$AF$799, MATCH('full data'!AF$1, Sheet11!$A$1:$AF$1, 0), FALSE)</f>
        <v>0.125</v>
      </c>
      <c r="AG616">
        <f>VLOOKUP('full data'!$A616, Sheet11!$A$2:$AF$799, MATCH('full data'!AG$1, Sheet11!$A$1:$AF$1, 0), FALSE)</f>
        <v>0.5</v>
      </c>
      <c r="AH616" s="3">
        <f>VLOOKUP('full data'!$A616, Sheet11!$A$2:$AF$799, MATCH('full data'!AH$1, Sheet11!$A$1:$AF$1, 0), FALSE)</f>
        <v>0.1128951628982682</v>
      </c>
      <c r="AI616" s="2">
        <f t="shared" si="9"/>
        <v>0.40596761607953918</v>
      </c>
      <c r="AJ616" s="2">
        <f>AH616/SUMIFS($AH$2:$AH$799, $B$2:$B$799, B616)</f>
        <v>5.7960711769840613E-2</v>
      </c>
      <c r="AK616">
        <f>IF(AJ616=_xlfn.MAXIFS($AJ$2:$AJ$799, $B$2:$B$799, B616, $AA$2:$AA$799, AA616), 1, 0)</f>
        <v>0</v>
      </c>
      <c r="AL616" s="2">
        <f>AJ616-AI616</f>
        <v>-0.34800690430969855</v>
      </c>
      <c r="AM616">
        <f>IF(AK616=AE616, 1, 0)</f>
        <v>0</v>
      </c>
    </row>
    <row r="617" spans="1:39" hidden="1" x14ac:dyDescent="0.45">
      <c r="A617" t="s">
        <v>248</v>
      </c>
      <c r="B617">
        <v>2005</v>
      </c>
      <c r="C617" t="s">
        <v>48</v>
      </c>
      <c r="D617" t="str">
        <f>VLOOKUP(C617, ids!$A$2:$B$37,2,FALSE)</f>
        <v>Carolina Panthers</v>
      </c>
      <c r="E617">
        <f>VLOOKUP('full data'!$A617, Sheet11!$A$2:$AF$799, MATCH('full data'!E$1, Sheet11!$A$1:$AF$1, 0), FALSE)</f>
        <v>16</v>
      </c>
      <c r="F617">
        <f>VLOOKUP('full data'!$A617, Sheet11!$A$2:$AF$799, MATCH('full data'!F$1, Sheet11!$A$1:$AF$1, 0), FALSE)</f>
        <v>3.3025441558754949</v>
      </c>
      <c r="G617">
        <f>VLOOKUP('full data'!$A617, Sheet11!$A$2:$AF$799, MATCH('full data'!G$1, Sheet11!$A$1:$AF$1, 0), FALSE)</f>
        <v>-3.4236616199679601</v>
      </c>
      <c r="H617">
        <f>VLOOKUP('full data'!$A617, Sheet11!$A$2:$AF$799, MATCH('full data'!H$1, Sheet11!$A$1:$AF$1, 0), FALSE)</f>
        <v>18.161247606362881</v>
      </c>
      <c r="I617">
        <f>VLOOKUP('full data'!$A617, Sheet11!$A$2:$AF$799, MATCH('full data'!I$1, Sheet11!$A$1:$AF$1, 0), FALSE)</f>
        <v>45.75</v>
      </c>
      <c r="J617">
        <f>VLOOKUP('full data'!$A617, Sheet11!$A$2:$AF$799, MATCH('full data'!J$1, Sheet11!$A$1:$AF$1, 0), FALSE)</f>
        <v>0.76470588235294112</v>
      </c>
      <c r="K617">
        <f>VLOOKUP('full data'!$A617, Sheet11!$A$2:$AF$799, MATCH('full data'!K$1, Sheet11!$A$1:$AF$1, 0), FALSE)</f>
        <v>-13.1875</v>
      </c>
      <c r="L617">
        <f>VLOOKUP('full data'!$A617, Sheet11!$A$2:$AF$799, MATCH('full data'!L$1, Sheet11!$A$1:$AF$1, 0), FALSE)</f>
        <v>1</v>
      </c>
      <c r="M617">
        <f>VLOOKUP('full data'!$A617, Sheet11!$A$2:$AF$799, MATCH('full data'!M$1, Sheet11!$A$1:$AF$1, 0), FALSE)</f>
        <v>1.1875</v>
      </c>
      <c r="N617">
        <f>VLOOKUP('full data'!$A617, Sheet11!$A$2:$AF$799, MATCH('full data'!N$1, Sheet11!$A$1:$AF$1, 0), FALSE)</f>
        <v>1.4375</v>
      </c>
      <c r="O617">
        <f>VLOOKUP('full data'!$A617, Sheet11!$A$2:$AF$799, MATCH('full data'!O$1, Sheet11!$A$1:$AF$1, 0), FALSE)</f>
        <v>18.0625</v>
      </c>
      <c r="P617">
        <f>VLOOKUP('full data'!$A617, Sheet11!$A$2:$AF$799, MATCH('full data'!P$1, Sheet11!$A$1:$AF$1, 0), FALSE)</f>
        <v>1.375</v>
      </c>
      <c r="Q617">
        <f>VLOOKUP('full data'!$A617, Sheet11!$A$2:$AF$799, MATCH('full data'!Q$1, Sheet11!$A$1:$AF$1, 0), FALSE)</f>
        <v>2.625</v>
      </c>
      <c r="R617">
        <f>VLOOKUP('full data'!$A617, Sheet11!$A$2:$AF$799, MATCH('full data'!R$1, Sheet11!$A$1:$AF$1, 0), FALSE)</f>
        <v>11</v>
      </c>
      <c r="S617">
        <f>VLOOKUP('full data'!$A617, Sheet11!$A$2:$AF$799, MATCH('full data'!S$1, Sheet11!$A$1:$AF$1, 0), FALSE)</f>
        <v>5</v>
      </c>
      <c r="T617">
        <f>VLOOKUP('full data'!$A617, Sheet11!$A$2:$AF$799, MATCH('full data'!T$1, Sheet11!$A$1:$AF$1, 0), FALSE)</f>
        <v>0</v>
      </c>
      <c r="U617">
        <f>VLOOKUP('full data'!$A617, Sheet11!$A$2:$AF$799, MATCH('full data'!U$1, Sheet11!$A$1:$AF$1, 0), FALSE)</f>
        <v>0.6875</v>
      </c>
      <c r="V617">
        <f>VLOOKUP('full data'!$A617, Sheet11!$A$2:$AF$799, MATCH('full data'!V$1, Sheet11!$A$1:$AF$1, 0), FALSE)</f>
        <v>0.40909090909090912</v>
      </c>
      <c r="W617">
        <f>VLOOKUP('full data'!$A617, Sheet11!$A$2:$AF$799, MATCH('full data'!W$1, Sheet11!$A$1:$AF$1, 0), FALSE)</f>
        <v>0.44921875</v>
      </c>
      <c r="X617" t="str">
        <f>VLOOKUP('full data'!$A617, Sheet11!$A$2:$AF$799, MATCH('full data'!X$1, Sheet11!$A$1:$AF$1, 0), FALSE)</f>
        <v>5</v>
      </c>
      <c r="Y617">
        <f>VLOOKUP('full data'!$A617, Sheet11!$A$2:$AF$799, MATCH('full data'!Y$1, Sheet11!$A$1:$AF$1, 0), FALSE)</f>
        <v>2</v>
      </c>
      <c r="Z617" t="str">
        <f>VLOOKUP('full data'!$A617, Sheet11!$A$2:$AF$799, MATCH('full data'!Z$1, Sheet11!$A$1:$AF$1, 0), FALSE)</f>
        <v>NFC South</v>
      </c>
      <c r="AA617" t="s">
        <v>892</v>
      </c>
      <c r="AB617">
        <f>VLOOKUP('full data'!$A617, Sheet11!$A$2:$AF$799, MATCH('full data'!AB$1, Sheet11!$A$1:$AF$1, 0), FALSE)</f>
        <v>0.20535714285714279</v>
      </c>
      <c r="AC617">
        <f>VLOOKUP('full data'!$A617, Sheet11!$A$2:$AF$799, MATCH('full data'!AC$1, Sheet11!$A$1:$AF$1, 0), FALSE)</f>
        <v>0.1851851851851852</v>
      </c>
      <c r="AD617" t="str">
        <f>VLOOKUP('full data'!$A617, Sheet11!$A$2:$AF$799, MATCH('full data'!AD$1, Sheet11!$A$1:$AF$1, 0), FALSE)</f>
        <v>0</v>
      </c>
      <c r="AE617" t="str">
        <f>VLOOKUP('full data'!$A617, Sheet11!$A$2:$AF$799, MATCH('full data'!AE$1, Sheet11!$A$1:$AF$1, 0), FALSE)</f>
        <v>0</v>
      </c>
      <c r="AF617">
        <f>VLOOKUP('full data'!$A617, Sheet11!$A$2:$AF$799, MATCH('full data'!AF$1, Sheet11!$A$1:$AF$1, 0), FALSE)</f>
        <v>0.375</v>
      </c>
      <c r="AG617">
        <f>VLOOKUP('full data'!$A617, Sheet11!$A$2:$AF$799, MATCH('full data'!AG$1, Sheet11!$A$1:$AF$1, 0), FALSE)</f>
        <v>0.5</v>
      </c>
      <c r="AH617" s="3">
        <f>VLOOKUP('full data'!$A617, Sheet11!$A$2:$AF$799, MATCH('full data'!AH$1, Sheet11!$A$1:$AF$1, 0), FALSE)</f>
        <v>0.1007075564698983</v>
      </c>
      <c r="AI617" s="2">
        <f t="shared" si="9"/>
        <v>0.32171374715446799</v>
      </c>
      <c r="AJ617" s="2">
        <f>AH617/SUMIFS($AH$2:$AH$799, $B$2:$B$799, B617)</f>
        <v>5.1703558449679714E-2</v>
      </c>
      <c r="AK617">
        <f>IF(AJ617=_xlfn.MAXIFS($AJ$2:$AJ$799, $B$2:$B$799, B617, $AA$2:$AA$799, AA617), 1, 0)</f>
        <v>0</v>
      </c>
      <c r="AL617" s="2">
        <f>AJ617-AI617</f>
        <v>-0.27001018870478827</v>
      </c>
      <c r="AM617">
        <f>IF(AK617=AE617, 1, 0)</f>
        <v>0</v>
      </c>
    </row>
    <row r="618" spans="1:39" hidden="1" x14ac:dyDescent="0.45">
      <c r="A618" t="s">
        <v>249</v>
      </c>
      <c r="B618">
        <v>2005</v>
      </c>
      <c r="C618" t="s">
        <v>50</v>
      </c>
      <c r="D618" t="str">
        <f>VLOOKUP(C618, ids!$A$2:$B$37,2,FALSE)</f>
        <v>Chicago Bears</v>
      </c>
      <c r="E618">
        <f>VLOOKUP('full data'!$A618, Sheet11!$A$2:$AF$799, MATCH('full data'!E$1, Sheet11!$A$1:$AF$1, 0), FALSE)</f>
        <v>16</v>
      </c>
      <c r="F618">
        <f>VLOOKUP('full data'!$A618, Sheet11!$A$2:$AF$799, MATCH('full data'!F$1, Sheet11!$A$1:$AF$1, 0), FALSE)</f>
        <v>-4.7462865219237669</v>
      </c>
      <c r="G618">
        <f>VLOOKUP('full data'!$A618, Sheet11!$A$2:$AF$799, MATCH('full data'!G$1, Sheet11!$A$1:$AF$1, 0), FALSE)</f>
        <v>-4.1013985835960689</v>
      </c>
      <c r="H618">
        <f>VLOOKUP('full data'!$A618, Sheet11!$A$2:$AF$799, MATCH('full data'!H$1, Sheet11!$A$1:$AF$1, 0), FALSE)</f>
        <v>10.797143034576729</v>
      </c>
      <c r="I618">
        <f>VLOOKUP('full data'!$A618, Sheet11!$A$2:$AF$799, MATCH('full data'!I$1, Sheet11!$A$1:$AF$1, 0), FALSE)</f>
        <v>53.125</v>
      </c>
      <c r="J618">
        <f>VLOOKUP('full data'!$A618, Sheet11!$A$2:$AF$799, MATCH('full data'!J$1, Sheet11!$A$1:$AF$1, 0), FALSE)</f>
        <v>0.70967741935483875</v>
      </c>
      <c r="K618">
        <f>VLOOKUP('full data'!$A618, Sheet11!$A$2:$AF$799, MATCH('full data'!K$1, Sheet11!$A$1:$AF$1, 0), FALSE)</f>
        <v>-12.4375</v>
      </c>
      <c r="L618">
        <f>VLOOKUP('full data'!$A618, Sheet11!$A$2:$AF$799, MATCH('full data'!L$1, Sheet11!$A$1:$AF$1, 0), FALSE)</f>
        <v>0.9375</v>
      </c>
      <c r="M618">
        <f>VLOOKUP('full data'!$A618, Sheet11!$A$2:$AF$799, MATCH('full data'!M$1, Sheet11!$A$1:$AF$1, 0), FALSE)</f>
        <v>0.625</v>
      </c>
      <c r="N618">
        <f>VLOOKUP('full data'!$A618, Sheet11!$A$2:$AF$799, MATCH('full data'!N$1, Sheet11!$A$1:$AF$1, 0), FALSE)</f>
        <v>1.5</v>
      </c>
      <c r="O618">
        <f>VLOOKUP('full data'!$A618, Sheet11!$A$2:$AF$799, MATCH('full data'!O$1, Sheet11!$A$1:$AF$1, 0), FALSE)</f>
        <v>17.1875</v>
      </c>
      <c r="P618">
        <f>VLOOKUP('full data'!$A618, Sheet11!$A$2:$AF$799, MATCH('full data'!P$1, Sheet11!$A$1:$AF$1, 0), FALSE)</f>
        <v>1.4375</v>
      </c>
      <c r="Q618">
        <f>VLOOKUP('full data'!$A618, Sheet11!$A$2:$AF$799, MATCH('full data'!Q$1, Sheet11!$A$1:$AF$1, 0), FALSE)</f>
        <v>2.125</v>
      </c>
      <c r="R618">
        <f>VLOOKUP('full data'!$A618, Sheet11!$A$2:$AF$799, MATCH('full data'!R$1, Sheet11!$A$1:$AF$1, 0), FALSE)</f>
        <v>11</v>
      </c>
      <c r="S618">
        <f>VLOOKUP('full data'!$A618, Sheet11!$A$2:$AF$799, MATCH('full data'!S$1, Sheet11!$A$1:$AF$1, 0), FALSE)</f>
        <v>5</v>
      </c>
      <c r="T618">
        <f>VLOOKUP('full data'!$A618, Sheet11!$A$2:$AF$799, MATCH('full data'!T$1, Sheet11!$A$1:$AF$1, 0), FALSE)</f>
        <v>0</v>
      </c>
      <c r="U618">
        <f>VLOOKUP('full data'!$A618, Sheet11!$A$2:$AF$799, MATCH('full data'!U$1, Sheet11!$A$1:$AF$1, 0), FALSE)</f>
        <v>0.6875</v>
      </c>
      <c r="V618">
        <f>VLOOKUP('full data'!$A618, Sheet11!$A$2:$AF$799, MATCH('full data'!V$1, Sheet11!$A$1:$AF$1, 0), FALSE)</f>
        <v>0.39772727272727271</v>
      </c>
      <c r="W618">
        <f>VLOOKUP('full data'!$A618, Sheet11!$A$2:$AF$799, MATCH('full data'!W$1, Sheet11!$A$1:$AF$1, 0), FALSE)</f>
        <v>0.45703125</v>
      </c>
      <c r="X618" t="str">
        <f>VLOOKUP('full data'!$A618, Sheet11!$A$2:$AF$799, MATCH('full data'!X$1, Sheet11!$A$1:$AF$1, 0), FALSE)</f>
        <v>2</v>
      </c>
      <c r="Y618">
        <f>VLOOKUP('full data'!$A618, Sheet11!$A$2:$AF$799, MATCH('full data'!Y$1, Sheet11!$A$1:$AF$1, 0), FALSE)</f>
        <v>1</v>
      </c>
      <c r="Z618" t="str">
        <f>VLOOKUP('full data'!$A618, Sheet11!$A$2:$AF$799, MATCH('full data'!Z$1, Sheet11!$A$1:$AF$1, 0), FALSE)</f>
        <v>NFC North</v>
      </c>
      <c r="AA618" t="s">
        <v>892</v>
      </c>
      <c r="AB618">
        <f>VLOOKUP('full data'!$A618, Sheet11!$A$2:$AF$799, MATCH('full data'!AB$1, Sheet11!$A$1:$AF$1, 0), FALSE)</f>
        <v>0.19230769230769229</v>
      </c>
      <c r="AC618">
        <f>VLOOKUP('full data'!$A618, Sheet11!$A$2:$AF$799, MATCH('full data'!AC$1, Sheet11!$A$1:$AF$1, 0), FALSE)</f>
        <v>0.18681318681318679</v>
      </c>
      <c r="AD618" t="str">
        <f>VLOOKUP('full data'!$A618, Sheet11!$A$2:$AF$799, MATCH('full data'!AD$1, Sheet11!$A$1:$AF$1, 0), FALSE)</f>
        <v>0</v>
      </c>
      <c r="AE618" t="str">
        <f>VLOOKUP('full data'!$A618, Sheet11!$A$2:$AF$799, MATCH('full data'!AE$1, Sheet11!$A$1:$AF$1, 0), FALSE)</f>
        <v>0</v>
      </c>
      <c r="AF618">
        <f>VLOOKUP('full data'!$A618, Sheet11!$A$2:$AF$799, MATCH('full data'!AF$1, Sheet11!$A$1:$AF$1, 0), FALSE)</f>
        <v>0.5</v>
      </c>
      <c r="AG618">
        <f>VLOOKUP('full data'!$A618, Sheet11!$A$2:$AF$799, MATCH('full data'!AG$1, Sheet11!$A$1:$AF$1, 0), FALSE)</f>
        <v>0.5</v>
      </c>
      <c r="AH618" s="3">
        <f>VLOOKUP('full data'!$A618, Sheet11!$A$2:$AF$799, MATCH('full data'!AH$1, Sheet11!$A$1:$AF$1, 0), FALSE)</f>
        <v>8.3269691472219257E-2</v>
      </c>
      <c r="AI618" s="2">
        <f t="shared" si="9"/>
        <v>0.32171374715446799</v>
      </c>
      <c r="AJ618" s="2">
        <f>AH618/SUMIFS($AH$2:$AH$799, $B$2:$B$799, B618)</f>
        <v>4.2750906794243981E-2</v>
      </c>
      <c r="AK618">
        <f>IF(AJ618=_xlfn.MAXIFS($AJ$2:$AJ$799, $B$2:$B$799, B618, $AA$2:$AA$799, AA618), 1, 0)</f>
        <v>0</v>
      </c>
      <c r="AL618" s="2">
        <f>AJ618-AI618</f>
        <v>-0.27896284036022401</v>
      </c>
      <c r="AM618">
        <f>IF(AK618=AE618, 1, 0)</f>
        <v>0</v>
      </c>
    </row>
    <row r="619" spans="1:39" hidden="1" x14ac:dyDescent="0.45">
      <c r="A619" t="s">
        <v>267</v>
      </c>
      <c r="B619">
        <v>2005</v>
      </c>
      <c r="C619" t="s">
        <v>86</v>
      </c>
      <c r="D619" t="str">
        <f>VLOOKUP(C619, ids!$A$2:$B$37,2,FALSE)</f>
        <v>New York Giants</v>
      </c>
      <c r="E619">
        <f>VLOOKUP('full data'!$A619, Sheet11!$A$2:$AF$799, MATCH('full data'!E$1, Sheet11!$A$1:$AF$1, 0), FALSE)</f>
        <v>16</v>
      </c>
      <c r="F619">
        <f>VLOOKUP('full data'!$A619, Sheet11!$A$2:$AF$799, MATCH('full data'!F$1, Sheet11!$A$1:$AF$1, 0), FALSE)</f>
        <v>2.6130270601413521</v>
      </c>
      <c r="G619">
        <f>VLOOKUP('full data'!$A619, Sheet11!$A$2:$AF$799, MATCH('full data'!G$1, Sheet11!$A$1:$AF$1, 0), FALSE)</f>
        <v>7.1633544265678611E-2</v>
      </c>
      <c r="H619">
        <f>VLOOKUP('full data'!$A619, Sheet11!$A$2:$AF$799, MATCH('full data'!H$1, Sheet11!$A$1:$AF$1, 0), FALSE)</f>
        <v>21.434567016230631</v>
      </c>
      <c r="I619">
        <f>VLOOKUP('full data'!$A619, Sheet11!$A$2:$AF$799, MATCH('full data'!I$1, Sheet11!$A$1:$AF$1, 0), FALSE)</f>
        <v>69.6875</v>
      </c>
      <c r="J619">
        <f>VLOOKUP('full data'!$A619, Sheet11!$A$2:$AF$799, MATCH('full data'!J$1, Sheet11!$A$1:$AF$1, 0), FALSE)</f>
        <v>0.83333333333333337</v>
      </c>
      <c r="K619">
        <f>VLOOKUP('full data'!$A619, Sheet11!$A$2:$AF$799, MATCH('full data'!K$1, Sheet11!$A$1:$AF$1, 0), FALSE)</f>
        <v>-11.5</v>
      </c>
      <c r="L619">
        <f>VLOOKUP('full data'!$A619, Sheet11!$A$2:$AF$799, MATCH('full data'!L$1, Sheet11!$A$1:$AF$1, 0), FALSE)</f>
        <v>1.0625</v>
      </c>
      <c r="M619">
        <f>VLOOKUP('full data'!$A619, Sheet11!$A$2:$AF$799, MATCH('full data'!M$1, Sheet11!$A$1:$AF$1, 0), FALSE)</f>
        <v>1.1875</v>
      </c>
      <c r="N619">
        <f>VLOOKUP('full data'!$A619, Sheet11!$A$2:$AF$799, MATCH('full data'!N$1, Sheet11!$A$1:$AF$1, 0), FALSE)</f>
        <v>1.0625</v>
      </c>
      <c r="O619">
        <f>VLOOKUP('full data'!$A619, Sheet11!$A$2:$AF$799, MATCH('full data'!O$1, Sheet11!$A$1:$AF$1, 0), FALSE)</f>
        <v>16.75</v>
      </c>
      <c r="P619">
        <f>VLOOKUP('full data'!$A619, Sheet11!$A$2:$AF$799, MATCH('full data'!P$1, Sheet11!$A$1:$AF$1, 0), FALSE)</f>
        <v>1.3125</v>
      </c>
      <c r="Q619">
        <f>VLOOKUP('full data'!$A619, Sheet11!$A$2:$AF$799, MATCH('full data'!Q$1, Sheet11!$A$1:$AF$1, 0), FALSE)</f>
        <v>2.25</v>
      </c>
      <c r="R619">
        <f>VLOOKUP('full data'!$A619, Sheet11!$A$2:$AF$799, MATCH('full data'!R$1, Sheet11!$A$1:$AF$1, 0), FALSE)</f>
        <v>11</v>
      </c>
      <c r="S619">
        <f>VLOOKUP('full data'!$A619, Sheet11!$A$2:$AF$799, MATCH('full data'!S$1, Sheet11!$A$1:$AF$1, 0), FALSE)</f>
        <v>5</v>
      </c>
      <c r="T619">
        <f>VLOOKUP('full data'!$A619, Sheet11!$A$2:$AF$799, MATCH('full data'!T$1, Sheet11!$A$1:$AF$1, 0), FALSE)</f>
        <v>0</v>
      </c>
      <c r="U619">
        <f>VLOOKUP('full data'!$A619, Sheet11!$A$2:$AF$799, MATCH('full data'!U$1, Sheet11!$A$1:$AF$1, 0), FALSE)</f>
        <v>0.6875</v>
      </c>
      <c r="V619">
        <f>VLOOKUP('full data'!$A619, Sheet11!$A$2:$AF$799, MATCH('full data'!V$1, Sheet11!$A$1:$AF$1, 0), FALSE)</f>
        <v>0.43181818181818182</v>
      </c>
      <c r="W619">
        <f>VLOOKUP('full data'!$A619, Sheet11!$A$2:$AF$799, MATCH('full data'!W$1, Sheet11!$A$1:$AF$1, 0), FALSE)</f>
        <v>0.4921875</v>
      </c>
      <c r="X619" t="str">
        <f>VLOOKUP('full data'!$A619, Sheet11!$A$2:$AF$799, MATCH('full data'!X$1, Sheet11!$A$1:$AF$1, 0), FALSE)</f>
        <v>4</v>
      </c>
      <c r="Y619">
        <f>VLOOKUP('full data'!$A619, Sheet11!$A$2:$AF$799, MATCH('full data'!Y$1, Sheet11!$A$1:$AF$1, 0), FALSE)</f>
        <v>1</v>
      </c>
      <c r="Z619" t="str">
        <f>VLOOKUP('full data'!$A619, Sheet11!$A$2:$AF$799, MATCH('full data'!Z$1, Sheet11!$A$1:$AF$1, 0), FALSE)</f>
        <v>NFC East</v>
      </c>
      <c r="AA619" t="s">
        <v>892</v>
      </c>
      <c r="AB619">
        <f>VLOOKUP('full data'!$A619, Sheet11!$A$2:$AF$799, MATCH('full data'!AB$1, Sheet11!$A$1:$AF$1, 0), FALSE)</f>
        <v>0.14634146341463411</v>
      </c>
      <c r="AC619">
        <f>VLOOKUP('full data'!$A619, Sheet11!$A$2:$AF$799, MATCH('full data'!AC$1, Sheet11!$A$1:$AF$1, 0), FALSE)</f>
        <v>0.24590163934426229</v>
      </c>
      <c r="AD619" t="str">
        <f>VLOOKUP('full data'!$A619, Sheet11!$A$2:$AF$799, MATCH('full data'!AD$1, Sheet11!$A$1:$AF$1, 0), FALSE)</f>
        <v>0</v>
      </c>
      <c r="AE619" t="str">
        <f>VLOOKUP('full data'!$A619, Sheet11!$A$2:$AF$799, MATCH('full data'!AE$1, Sheet11!$A$1:$AF$1, 0), FALSE)</f>
        <v>0</v>
      </c>
      <c r="AF619">
        <f>VLOOKUP('full data'!$A619, Sheet11!$A$2:$AF$799, MATCH('full data'!AF$1, Sheet11!$A$1:$AF$1, 0), FALSE)</f>
        <v>0.25</v>
      </c>
      <c r="AG619">
        <f>VLOOKUP('full data'!$A619, Sheet11!$A$2:$AF$799, MATCH('full data'!AG$1, Sheet11!$A$1:$AF$1, 0), FALSE)</f>
        <v>0.5</v>
      </c>
      <c r="AH619" s="3">
        <f>VLOOKUP('full data'!$A619, Sheet11!$A$2:$AF$799, MATCH('full data'!AH$1, Sheet11!$A$1:$AF$1, 0), FALSE)</f>
        <v>5.6049264596536703E-2</v>
      </c>
      <c r="AI619" s="2">
        <f t="shared" si="9"/>
        <v>0.32171374715446799</v>
      </c>
      <c r="AJ619" s="2">
        <f>AH619/SUMIFS($AH$2:$AH$799, $B$2:$B$799, B619)</f>
        <v>2.8775858830362957E-2</v>
      </c>
      <c r="AK619">
        <f>IF(AJ619=_xlfn.MAXIFS($AJ$2:$AJ$799, $B$2:$B$799, B619, $AA$2:$AA$799, AA619), 1, 0)</f>
        <v>0</v>
      </c>
      <c r="AL619" s="2">
        <f>AJ619-AI619</f>
        <v>-0.29293788832410506</v>
      </c>
      <c r="AM619">
        <f>IF(AK619=AE619, 1, 0)</f>
        <v>0</v>
      </c>
    </row>
    <row r="620" spans="1:39" hidden="1" x14ac:dyDescent="0.45">
      <c r="A620" t="s">
        <v>263</v>
      </c>
      <c r="B620">
        <v>2005</v>
      </c>
      <c r="C620" t="s">
        <v>76</v>
      </c>
      <c r="D620" t="str">
        <f>VLOOKUP(C620, ids!$A$2:$B$37,2,FALSE)</f>
        <v>Miami Dolphins</v>
      </c>
      <c r="E620">
        <f>VLOOKUP('full data'!$A620, Sheet11!$A$2:$AF$799, MATCH('full data'!E$1, Sheet11!$A$1:$AF$1, 0), FALSE)</f>
        <v>16</v>
      </c>
      <c r="F620">
        <f>VLOOKUP('full data'!$A620, Sheet11!$A$2:$AF$799, MATCH('full data'!F$1, Sheet11!$A$1:$AF$1, 0), FALSE)</f>
        <v>-0.18866964891084159</v>
      </c>
      <c r="G620">
        <f>VLOOKUP('full data'!$A620, Sheet11!$A$2:$AF$799, MATCH('full data'!G$1, Sheet11!$A$1:$AF$1, 0), FALSE)</f>
        <v>-2.0908495050108562</v>
      </c>
      <c r="H620">
        <f>VLOOKUP('full data'!$A620, Sheet11!$A$2:$AF$799, MATCH('full data'!H$1, Sheet11!$A$1:$AF$1, 0), FALSE)</f>
        <v>16.95307259605249</v>
      </c>
      <c r="I620">
        <f>VLOOKUP('full data'!$A620, Sheet11!$A$2:$AF$799, MATCH('full data'!I$1, Sheet11!$A$1:$AF$1, 0), FALSE)</f>
        <v>65.9375</v>
      </c>
      <c r="J620">
        <f>VLOOKUP('full data'!$A620, Sheet11!$A$2:$AF$799, MATCH('full data'!J$1, Sheet11!$A$1:$AF$1, 0), FALSE)</f>
        <v>0.83333333333333337</v>
      </c>
      <c r="K620">
        <f>VLOOKUP('full data'!$A620, Sheet11!$A$2:$AF$799, MATCH('full data'!K$1, Sheet11!$A$1:$AF$1, 0), FALSE)</f>
        <v>-9.875</v>
      </c>
      <c r="L620">
        <f>VLOOKUP('full data'!$A620, Sheet11!$A$2:$AF$799, MATCH('full data'!L$1, Sheet11!$A$1:$AF$1, 0), FALSE)</f>
        <v>1</v>
      </c>
      <c r="M620">
        <f>VLOOKUP('full data'!$A620, Sheet11!$A$2:$AF$799, MATCH('full data'!M$1, Sheet11!$A$1:$AF$1, 0), FALSE)</f>
        <v>1.0625</v>
      </c>
      <c r="N620">
        <f>VLOOKUP('full data'!$A620, Sheet11!$A$2:$AF$799, MATCH('full data'!N$1, Sheet11!$A$1:$AF$1, 0), FALSE)</f>
        <v>0.875</v>
      </c>
      <c r="O620">
        <f>VLOOKUP('full data'!$A620, Sheet11!$A$2:$AF$799, MATCH('full data'!O$1, Sheet11!$A$1:$AF$1, 0), FALSE)</f>
        <v>23</v>
      </c>
      <c r="P620">
        <f>VLOOKUP('full data'!$A620, Sheet11!$A$2:$AF$799, MATCH('full data'!P$1, Sheet11!$A$1:$AF$1, 0), FALSE)</f>
        <v>1.5</v>
      </c>
      <c r="Q620">
        <f>VLOOKUP('full data'!$A620, Sheet11!$A$2:$AF$799, MATCH('full data'!Q$1, Sheet11!$A$1:$AF$1, 0), FALSE)</f>
        <v>1.9375</v>
      </c>
      <c r="R620">
        <f>VLOOKUP('full data'!$A620, Sheet11!$A$2:$AF$799, MATCH('full data'!R$1, Sheet11!$A$1:$AF$1, 0), FALSE)</f>
        <v>9</v>
      </c>
      <c r="S620">
        <f>VLOOKUP('full data'!$A620, Sheet11!$A$2:$AF$799, MATCH('full data'!S$1, Sheet11!$A$1:$AF$1, 0), FALSE)</f>
        <v>7</v>
      </c>
      <c r="T620">
        <f>VLOOKUP('full data'!$A620, Sheet11!$A$2:$AF$799, MATCH('full data'!T$1, Sheet11!$A$1:$AF$1, 0), FALSE)</f>
        <v>0</v>
      </c>
      <c r="U620">
        <f>VLOOKUP('full data'!$A620, Sheet11!$A$2:$AF$799, MATCH('full data'!U$1, Sheet11!$A$1:$AF$1, 0), FALSE)</f>
        <v>0.5625</v>
      </c>
      <c r="V620">
        <f>VLOOKUP('full data'!$A620, Sheet11!$A$2:$AF$799, MATCH('full data'!V$1, Sheet11!$A$1:$AF$1, 0), FALSE)</f>
        <v>0.4375</v>
      </c>
      <c r="W620">
        <f>VLOOKUP('full data'!$A620, Sheet11!$A$2:$AF$799, MATCH('full data'!W$1, Sheet11!$A$1:$AF$1, 0), FALSE)</f>
        <v>0.45703125</v>
      </c>
      <c r="X620" t="str">
        <f>VLOOKUP('full data'!$A620, Sheet11!$A$2:$AF$799, MATCH('full data'!X$1, Sheet11!$A$1:$AF$1, 0), FALSE)</f>
        <v>0</v>
      </c>
      <c r="Y620">
        <f>VLOOKUP('full data'!$A620, Sheet11!$A$2:$AF$799, MATCH('full data'!Y$1, Sheet11!$A$1:$AF$1, 0), FALSE)</f>
        <v>2</v>
      </c>
      <c r="Z620" t="str">
        <f>VLOOKUP('full data'!$A620, Sheet11!$A$2:$AF$799, MATCH('full data'!Z$1, Sheet11!$A$1:$AF$1, 0), FALSE)</f>
        <v>AFC East</v>
      </c>
      <c r="AA620" t="s">
        <v>891</v>
      </c>
      <c r="AB620">
        <f>VLOOKUP('full data'!$A620, Sheet11!$A$2:$AF$799, MATCH('full data'!AB$1, Sheet11!$A$1:$AF$1, 0), FALSE)</f>
        <v>0.3125</v>
      </c>
      <c r="AC620">
        <f>VLOOKUP('full data'!$A620, Sheet11!$A$2:$AF$799, MATCH('full data'!AC$1, Sheet11!$A$1:$AF$1, 0), FALSE)</f>
        <v>0.20833333333333329</v>
      </c>
      <c r="AD620" t="str">
        <f>VLOOKUP('full data'!$A620, Sheet11!$A$2:$AF$799, MATCH('full data'!AD$1, Sheet11!$A$1:$AF$1, 0), FALSE)</f>
        <v>0</v>
      </c>
      <c r="AE620" t="str">
        <f>VLOOKUP('full data'!$A620, Sheet11!$A$2:$AF$799, MATCH('full data'!AE$1, Sheet11!$A$1:$AF$1, 0), FALSE)</f>
        <v>0</v>
      </c>
      <c r="AF620">
        <f>VLOOKUP('full data'!$A620, Sheet11!$A$2:$AF$799, MATCH('full data'!AF$1, Sheet11!$A$1:$AF$1, 0), FALSE)</f>
        <v>0.5</v>
      </c>
      <c r="AG620">
        <f>VLOOKUP('full data'!$A620, Sheet11!$A$2:$AF$799, MATCH('full data'!AG$1, Sheet11!$A$1:$AF$1, 0), FALSE)</f>
        <v>0.5</v>
      </c>
      <c r="AH620" s="3">
        <f>VLOOKUP('full data'!$A620, Sheet11!$A$2:$AF$799, MATCH('full data'!AH$1, Sheet11!$A$1:$AF$1, 0), FALSE)</f>
        <v>4.6588332495757737E-2</v>
      </c>
      <c r="AI620" s="2">
        <f t="shared" si="9"/>
        <v>0.40596761607953918</v>
      </c>
      <c r="AJ620" s="2">
        <f>AH620/SUMIFS($AH$2:$AH$799, $B$2:$B$799, B620)</f>
        <v>2.3918588204327181E-2</v>
      </c>
      <c r="AK620">
        <f>IF(AJ620=_xlfn.MAXIFS($AJ$2:$AJ$799, $B$2:$B$799, B620, $AA$2:$AA$799, AA620), 1, 0)</f>
        <v>0</v>
      </c>
      <c r="AL620" s="2">
        <f>AJ620-AI620</f>
        <v>-0.382049027875212</v>
      </c>
      <c r="AM620">
        <f>IF(AK620=AE620, 1, 0)</f>
        <v>0</v>
      </c>
    </row>
    <row r="621" spans="1:39" hidden="1" x14ac:dyDescent="0.45">
      <c r="A621" t="s">
        <v>265</v>
      </c>
      <c r="B621">
        <v>2005</v>
      </c>
      <c r="C621" t="s">
        <v>81</v>
      </c>
      <c r="D621" t="str">
        <f>VLOOKUP(C621, ids!$A$2:$B$37,2,FALSE)</f>
        <v>New England Patriots</v>
      </c>
      <c r="E621">
        <f>VLOOKUP('full data'!$A621, Sheet11!$A$2:$AF$799, MATCH('full data'!E$1, Sheet11!$A$1:$AF$1, 0), FALSE)</f>
        <v>16</v>
      </c>
      <c r="F621">
        <f>VLOOKUP('full data'!$A621, Sheet11!$A$2:$AF$799, MATCH('full data'!F$1, Sheet11!$A$1:$AF$1, 0), FALSE)</f>
        <v>6.6962318980129893</v>
      </c>
      <c r="G621">
        <f>VLOOKUP('full data'!$A621, Sheet11!$A$2:$AF$799, MATCH('full data'!G$1, Sheet11!$A$1:$AF$1, 0), FALSE)</f>
        <v>-2.1286457095847808</v>
      </c>
      <c r="H621">
        <f>VLOOKUP('full data'!$A621, Sheet11!$A$2:$AF$799, MATCH('full data'!H$1, Sheet11!$A$1:$AF$1, 0), FALSE)</f>
        <v>21.962376970440431</v>
      </c>
      <c r="I621">
        <f>VLOOKUP('full data'!$A621, Sheet11!$A$2:$AF$799, MATCH('full data'!I$1, Sheet11!$A$1:$AF$1, 0), FALSE)</f>
        <v>57.5625</v>
      </c>
      <c r="J621">
        <f>VLOOKUP('full data'!$A621, Sheet11!$A$2:$AF$799, MATCH('full data'!J$1, Sheet11!$A$1:$AF$1, 0), FALSE)</f>
        <v>0.8</v>
      </c>
      <c r="K621">
        <f>VLOOKUP('full data'!$A621, Sheet11!$A$2:$AF$799, MATCH('full data'!K$1, Sheet11!$A$1:$AF$1, 0), FALSE)</f>
        <v>-12.625</v>
      </c>
      <c r="L621">
        <f>VLOOKUP('full data'!$A621, Sheet11!$A$2:$AF$799, MATCH('full data'!L$1, Sheet11!$A$1:$AF$1, 0), FALSE)</f>
        <v>0.9375</v>
      </c>
      <c r="M621">
        <f>VLOOKUP('full data'!$A621, Sheet11!$A$2:$AF$799, MATCH('full data'!M$1, Sheet11!$A$1:$AF$1, 0), FALSE)</f>
        <v>0.4375</v>
      </c>
      <c r="N621">
        <f>VLOOKUP('full data'!$A621, Sheet11!$A$2:$AF$799, MATCH('full data'!N$1, Sheet11!$A$1:$AF$1, 0), FALSE)</f>
        <v>0.6875</v>
      </c>
      <c r="O621">
        <f>VLOOKUP('full data'!$A621, Sheet11!$A$2:$AF$799, MATCH('full data'!O$1, Sheet11!$A$1:$AF$1, 0), FALSE)</f>
        <v>13.125</v>
      </c>
      <c r="P621">
        <f>VLOOKUP('full data'!$A621, Sheet11!$A$2:$AF$799, MATCH('full data'!P$1, Sheet11!$A$1:$AF$1, 0), FALSE)</f>
        <v>1.375</v>
      </c>
      <c r="Q621">
        <f>VLOOKUP('full data'!$A621, Sheet11!$A$2:$AF$799, MATCH('full data'!Q$1, Sheet11!$A$1:$AF$1, 0), FALSE)</f>
        <v>1.125</v>
      </c>
      <c r="R621">
        <f>VLOOKUP('full data'!$A621, Sheet11!$A$2:$AF$799, MATCH('full data'!R$1, Sheet11!$A$1:$AF$1, 0), FALSE)</f>
        <v>10</v>
      </c>
      <c r="S621">
        <f>VLOOKUP('full data'!$A621, Sheet11!$A$2:$AF$799, MATCH('full data'!S$1, Sheet11!$A$1:$AF$1, 0), FALSE)</f>
        <v>6</v>
      </c>
      <c r="T621">
        <f>VLOOKUP('full data'!$A621, Sheet11!$A$2:$AF$799, MATCH('full data'!T$1, Sheet11!$A$1:$AF$1, 0), FALSE)</f>
        <v>0</v>
      </c>
      <c r="U621">
        <f>VLOOKUP('full data'!$A621, Sheet11!$A$2:$AF$799, MATCH('full data'!U$1, Sheet11!$A$1:$AF$1, 0), FALSE)</f>
        <v>0.625</v>
      </c>
      <c r="V621">
        <f>VLOOKUP('full data'!$A621, Sheet11!$A$2:$AF$799, MATCH('full data'!V$1, Sheet11!$A$1:$AF$1, 0), FALSE)</f>
        <v>0.4</v>
      </c>
      <c r="W621">
        <f>VLOOKUP('full data'!$A621, Sheet11!$A$2:$AF$799, MATCH('full data'!W$1, Sheet11!$A$1:$AF$1, 0), FALSE)</f>
        <v>0.5078125</v>
      </c>
      <c r="X621" t="str">
        <f>VLOOKUP('full data'!$A621, Sheet11!$A$2:$AF$799, MATCH('full data'!X$1, Sheet11!$A$1:$AF$1, 0), FALSE)</f>
        <v>4</v>
      </c>
      <c r="Y621">
        <f>VLOOKUP('full data'!$A621, Sheet11!$A$2:$AF$799, MATCH('full data'!Y$1, Sheet11!$A$1:$AF$1, 0), FALSE)</f>
        <v>1</v>
      </c>
      <c r="Z621" t="str">
        <f>VLOOKUP('full data'!$A621, Sheet11!$A$2:$AF$799, MATCH('full data'!Z$1, Sheet11!$A$1:$AF$1, 0), FALSE)</f>
        <v>AFC East</v>
      </c>
      <c r="AA621" t="s">
        <v>891</v>
      </c>
      <c r="AB621">
        <f>VLOOKUP('full data'!$A621, Sheet11!$A$2:$AF$799, MATCH('full data'!AB$1, Sheet11!$A$1:$AF$1, 0), FALSE)</f>
        <v>0.23809523809523811</v>
      </c>
      <c r="AC621">
        <f>VLOOKUP('full data'!$A621, Sheet11!$A$2:$AF$799, MATCH('full data'!AC$1, Sheet11!$A$1:$AF$1, 0), FALSE)</f>
        <v>0.19</v>
      </c>
      <c r="AD621" t="str">
        <f>VLOOKUP('full data'!$A621, Sheet11!$A$2:$AF$799, MATCH('full data'!AD$1, Sheet11!$A$1:$AF$1, 0), FALSE)</f>
        <v>0</v>
      </c>
      <c r="AE621" t="str">
        <f>VLOOKUP('full data'!$A621, Sheet11!$A$2:$AF$799, MATCH('full data'!AE$1, Sheet11!$A$1:$AF$1, 0), FALSE)</f>
        <v>0</v>
      </c>
      <c r="AF621">
        <f>VLOOKUP('full data'!$A621, Sheet11!$A$2:$AF$799, MATCH('full data'!AF$1, Sheet11!$A$1:$AF$1, 0), FALSE)</f>
        <v>0.4375</v>
      </c>
      <c r="AG621">
        <f>VLOOKUP('full data'!$A621, Sheet11!$A$2:$AF$799, MATCH('full data'!AG$1, Sheet11!$A$1:$AF$1, 0), FALSE)</f>
        <v>0.5</v>
      </c>
      <c r="AH621" s="3">
        <f>VLOOKUP('full data'!$A621, Sheet11!$A$2:$AF$799, MATCH('full data'!AH$1, Sheet11!$A$1:$AF$1, 0), FALSE)</f>
        <v>3.9268394889064813E-2</v>
      </c>
      <c r="AI621" s="2">
        <f t="shared" si="9"/>
        <v>0.40596761607953918</v>
      </c>
      <c r="AJ621" s="2">
        <f>AH621/SUMIFS($AH$2:$AH$799, $B$2:$B$799, B621)</f>
        <v>2.0160510507260022E-2</v>
      </c>
      <c r="AK621">
        <f>IF(AJ621=_xlfn.MAXIFS($AJ$2:$AJ$799, $B$2:$B$799, B621, $AA$2:$AA$799, AA621), 1, 0)</f>
        <v>0</v>
      </c>
      <c r="AL621" s="2">
        <f>AJ621-AI621</f>
        <v>-0.38580710557227915</v>
      </c>
      <c r="AM621">
        <f>IF(AK621=AE621, 1, 0)</f>
        <v>0</v>
      </c>
    </row>
    <row r="622" spans="1:39" hidden="1" x14ac:dyDescent="0.45">
      <c r="A622" t="s">
        <v>275</v>
      </c>
      <c r="B622">
        <v>2005</v>
      </c>
      <c r="C622" t="s">
        <v>108</v>
      </c>
      <c r="D622" t="str">
        <f>VLOOKUP(C622, ids!$A$2:$B$37,2,FALSE)</f>
        <v>Washigngton Redskins</v>
      </c>
      <c r="E622">
        <f>VLOOKUP('full data'!$A622, Sheet11!$A$2:$AF$799, MATCH('full data'!E$1, Sheet11!$A$1:$AF$1, 0), FALSE)</f>
        <v>16</v>
      </c>
      <c r="F622">
        <f>VLOOKUP('full data'!$A622, Sheet11!$A$2:$AF$799, MATCH('full data'!F$1, Sheet11!$A$1:$AF$1, 0), FALSE)</f>
        <v>2.704855683734273</v>
      </c>
      <c r="G622">
        <f>VLOOKUP('full data'!$A622, Sheet11!$A$2:$AF$799, MATCH('full data'!G$1, Sheet11!$A$1:$AF$1, 0), FALSE)</f>
        <v>-2.1493019171469738</v>
      </c>
      <c r="H622">
        <f>VLOOKUP('full data'!$A622, Sheet11!$A$2:$AF$799, MATCH('full data'!H$1, Sheet11!$A$1:$AF$1, 0), FALSE)</f>
        <v>18.73770971359443</v>
      </c>
      <c r="I622">
        <f>VLOOKUP('full data'!$A622, Sheet11!$A$2:$AF$799, MATCH('full data'!I$1, Sheet11!$A$1:$AF$1, 0), FALSE)</f>
        <v>57.8125</v>
      </c>
      <c r="J622">
        <f>VLOOKUP('full data'!$A622, Sheet11!$A$2:$AF$799, MATCH('full data'!J$1, Sheet11!$A$1:$AF$1, 0), FALSE)</f>
        <v>0.80952380952380953</v>
      </c>
      <c r="K622">
        <f>VLOOKUP('full data'!$A622, Sheet11!$A$2:$AF$799, MATCH('full data'!K$1, Sheet11!$A$1:$AF$1, 0), FALSE)</f>
        <v>-15</v>
      </c>
      <c r="L622">
        <f>VLOOKUP('full data'!$A622, Sheet11!$A$2:$AF$799, MATCH('full data'!L$1, Sheet11!$A$1:$AF$1, 0), FALSE)</f>
        <v>0.6875</v>
      </c>
      <c r="M622">
        <f>VLOOKUP('full data'!$A622, Sheet11!$A$2:$AF$799, MATCH('full data'!M$1, Sheet11!$A$1:$AF$1, 0), FALSE)</f>
        <v>0.75</v>
      </c>
      <c r="N622">
        <f>VLOOKUP('full data'!$A622, Sheet11!$A$2:$AF$799, MATCH('full data'!N$1, Sheet11!$A$1:$AF$1, 0), FALSE)</f>
        <v>1</v>
      </c>
      <c r="O622">
        <f>VLOOKUP('full data'!$A622, Sheet11!$A$2:$AF$799, MATCH('full data'!O$1, Sheet11!$A$1:$AF$1, 0), FALSE)</f>
        <v>13.75</v>
      </c>
      <c r="P622">
        <f>VLOOKUP('full data'!$A622, Sheet11!$A$2:$AF$799, MATCH('full data'!P$1, Sheet11!$A$1:$AF$1, 0), FALSE)</f>
        <v>1.4375</v>
      </c>
      <c r="Q622">
        <f>VLOOKUP('full data'!$A622, Sheet11!$A$2:$AF$799, MATCH('full data'!Q$1, Sheet11!$A$1:$AF$1, 0), FALSE)</f>
        <v>1.75</v>
      </c>
      <c r="R622">
        <f>VLOOKUP('full data'!$A622, Sheet11!$A$2:$AF$799, MATCH('full data'!R$1, Sheet11!$A$1:$AF$1, 0), FALSE)</f>
        <v>10</v>
      </c>
      <c r="S622">
        <f>VLOOKUP('full data'!$A622, Sheet11!$A$2:$AF$799, MATCH('full data'!S$1, Sheet11!$A$1:$AF$1, 0), FALSE)</f>
        <v>6</v>
      </c>
      <c r="T622">
        <f>VLOOKUP('full data'!$A622, Sheet11!$A$2:$AF$799, MATCH('full data'!T$1, Sheet11!$A$1:$AF$1, 0), FALSE)</f>
        <v>0</v>
      </c>
      <c r="U622">
        <f>VLOOKUP('full data'!$A622, Sheet11!$A$2:$AF$799, MATCH('full data'!U$1, Sheet11!$A$1:$AF$1, 0), FALSE)</f>
        <v>0.625</v>
      </c>
      <c r="V622">
        <f>VLOOKUP('full data'!$A622, Sheet11!$A$2:$AF$799, MATCH('full data'!V$1, Sheet11!$A$1:$AF$1, 0), FALSE)</f>
        <v>0.5</v>
      </c>
      <c r="W622">
        <f>VLOOKUP('full data'!$A622, Sheet11!$A$2:$AF$799, MATCH('full data'!W$1, Sheet11!$A$1:$AF$1, 0), FALSE)</f>
        <v>0.5390625</v>
      </c>
      <c r="X622" t="str">
        <f>VLOOKUP('full data'!$A622, Sheet11!$A$2:$AF$799, MATCH('full data'!X$1, Sheet11!$A$1:$AF$1, 0), FALSE)</f>
        <v>6</v>
      </c>
      <c r="Y622">
        <f>VLOOKUP('full data'!$A622, Sheet11!$A$2:$AF$799, MATCH('full data'!Y$1, Sheet11!$A$1:$AF$1, 0), FALSE)</f>
        <v>2</v>
      </c>
      <c r="Z622" t="str">
        <f>VLOOKUP('full data'!$A622, Sheet11!$A$2:$AF$799, MATCH('full data'!Z$1, Sheet11!$A$1:$AF$1, 0), FALSE)</f>
        <v>NFC East</v>
      </c>
      <c r="AA622" t="s">
        <v>892</v>
      </c>
      <c r="AB622">
        <f>VLOOKUP('full data'!$A622, Sheet11!$A$2:$AF$799, MATCH('full data'!AB$1, Sheet11!$A$1:$AF$1, 0), FALSE)</f>
        <v>0.19402985074626869</v>
      </c>
      <c r="AC622">
        <f>VLOOKUP('full data'!$A622, Sheet11!$A$2:$AF$799, MATCH('full data'!AC$1, Sheet11!$A$1:$AF$1, 0), FALSE)</f>
        <v>0.24390243902439021</v>
      </c>
      <c r="AD622" t="str">
        <f>VLOOKUP('full data'!$A622, Sheet11!$A$2:$AF$799, MATCH('full data'!AD$1, Sheet11!$A$1:$AF$1, 0), FALSE)</f>
        <v>0</v>
      </c>
      <c r="AE622" t="str">
        <f>VLOOKUP('full data'!$A622, Sheet11!$A$2:$AF$799, MATCH('full data'!AE$1, Sheet11!$A$1:$AF$1, 0), FALSE)</f>
        <v>0</v>
      </c>
      <c r="AF622">
        <f>VLOOKUP('full data'!$A622, Sheet11!$A$2:$AF$799, MATCH('full data'!AF$1, Sheet11!$A$1:$AF$1, 0), FALSE)</f>
        <v>0.75</v>
      </c>
      <c r="AG622">
        <f>VLOOKUP('full data'!$A622, Sheet11!$A$2:$AF$799, MATCH('full data'!AG$1, Sheet11!$A$1:$AF$1, 0), FALSE)</f>
        <v>0.5</v>
      </c>
      <c r="AH622" s="3">
        <f>VLOOKUP('full data'!$A622, Sheet11!$A$2:$AF$799, MATCH('full data'!AH$1, Sheet11!$A$1:$AF$1, 0), FALSE)</f>
        <v>3.5868026265820252E-2</v>
      </c>
      <c r="AI622" s="2">
        <f t="shared" si="9"/>
        <v>0.32171374715446799</v>
      </c>
      <c r="AJ622" s="2">
        <f>AH622/SUMIFS($AH$2:$AH$799, $B$2:$B$799, B622)</f>
        <v>1.8414751161833619E-2</v>
      </c>
      <c r="AK622">
        <f>IF(AJ622=_xlfn.MAXIFS($AJ$2:$AJ$799, $B$2:$B$799, B622, $AA$2:$AA$799, AA622), 1, 0)</f>
        <v>0</v>
      </c>
      <c r="AL622" s="2">
        <f>AJ622-AI622</f>
        <v>-0.30329899599263438</v>
      </c>
      <c r="AM622">
        <f>IF(AK622=AE622, 1, 0)</f>
        <v>0</v>
      </c>
    </row>
    <row r="623" spans="1:39" hidden="1" x14ac:dyDescent="0.45">
      <c r="A623" t="s">
        <v>252</v>
      </c>
      <c r="B623">
        <v>2005</v>
      </c>
      <c r="C623" t="s">
        <v>57</v>
      </c>
      <c r="D623" t="str">
        <f>VLOOKUP(C623, ids!$A$2:$B$37,2,FALSE)</f>
        <v>Dallas Cowboys</v>
      </c>
      <c r="E623">
        <f>VLOOKUP('full data'!$A623, Sheet11!$A$2:$AF$799, MATCH('full data'!E$1, Sheet11!$A$1:$AF$1, 0), FALSE)</f>
        <v>16</v>
      </c>
      <c r="F623">
        <f>VLOOKUP('full data'!$A623, Sheet11!$A$2:$AF$799, MATCH('full data'!F$1, Sheet11!$A$1:$AF$1, 0), FALSE)</f>
        <v>3.0155609269931181</v>
      </c>
      <c r="G623">
        <f>VLOOKUP('full data'!$A623, Sheet11!$A$2:$AF$799, MATCH('full data'!G$1, Sheet11!$A$1:$AF$1, 0), FALSE)</f>
        <v>-4.2638580807725681</v>
      </c>
      <c r="H623">
        <f>VLOOKUP('full data'!$A623, Sheet11!$A$2:$AF$799, MATCH('full data'!H$1, Sheet11!$A$1:$AF$1, 0), FALSE)</f>
        <v>18.103666315859861</v>
      </c>
      <c r="I623">
        <f>VLOOKUP('full data'!$A623, Sheet11!$A$2:$AF$799, MATCH('full data'!I$1, Sheet11!$A$1:$AF$1, 0), FALSE)</f>
        <v>46.1875</v>
      </c>
      <c r="J623">
        <f>VLOOKUP('full data'!$A623, Sheet11!$A$2:$AF$799, MATCH('full data'!J$1, Sheet11!$A$1:$AF$1, 0), FALSE)</f>
        <v>0.7142857142857143</v>
      </c>
      <c r="K623">
        <f>VLOOKUP('full data'!$A623, Sheet11!$A$2:$AF$799, MATCH('full data'!K$1, Sheet11!$A$1:$AF$1, 0), FALSE)</f>
        <v>-18.625</v>
      </c>
      <c r="L623">
        <f>VLOOKUP('full data'!$A623, Sheet11!$A$2:$AF$799, MATCH('full data'!L$1, Sheet11!$A$1:$AF$1, 0), FALSE)</f>
        <v>1.0625</v>
      </c>
      <c r="M623">
        <f>VLOOKUP('full data'!$A623, Sheet11!$A$2:$AF$799, MATCH('full data'!M$1, Sheet11!$A$1:$AF$1, 0), FALSE)</f>
        <v>0.6875</v>
      </c>
      <c r="N623">
        <f>VLOOKUP('full data'!$A623, Sheet11!$A$2:$AF$799, MATCH('full data'!N$1, Sheet11!$A$1:$AF$1, 0), FALSE)</f>
        <v>0.9375</v>
      </c>
      <c r="O623">
        <f>VLOOKUP('full data'!$A623, Sheet11!$A$2:$AF$799, MATCH('full data'!O$1, Sheet11!$A$1:$AF$1, 0), FALSE)</f>
        <v>14.75</v>
      </c>
      <c r="P623">
        <f>VLOOKUP('full data'!$A623, Sheet11!$A$2:$AF$799, MATCH('full data'!P$1, Sheet11!$A$1:$AF$1, 0), FALSE)</f>
        <v>1.6875</v>
      </c>
      <c r="Q623">
        <f>VLOOKUP('full data'!$A623, Sheet11!$A$2:$AF$799, MATCH('full data'!Q$1, Sheet11!$A$1:$AF$1, 0), FALSE)</f>
        <v>1.625</v>
      </c>
      <c r="R623">
        <f>VLOOKUP('full data'!$A623, Sheet11!$A$2:$AF$799, MATCH('full data'!R$1, Sheet11!$A$1:$AF$1, 0), FALSE)</f>
        <v>9</v>
      </c>
      <c r="S623">
        <f>VLOOKUP('full data'!$A623, Sheet11!$A$2:$AF$799, MATCH('full data'!S$1, Sheet11!$A$1:$AF$1, 0), FALSE)</f>
        <v>7</v>
      </c>
      <c r="T623">
        <f>VLOOKUP('full data'!$A623, Sheet11!$A$2:$AF$799, MATCH('full data'!T$1, Sheet11!$A$1:$AF$1, 0), FALSE)</f>
        <v>0</v>
      </c>
      <c r="U623">
        <f>VLOOKUP('full data'!$A623, Sheet11!$A$2:$AF$799, MATCH('full data'!U$1, Sheet11!$A$1:$AF$1, 0), FALSE)</f>
        <v>0.5625</v>
      </c>
      <c r="V623">
        <f>VLOOKUP('full data'!$A623, Sheet11!$A$2:$AF$799, MATCH('full data'!V$1, Sheet11!$A$1:$AF$1, 0), FALSE)</f>
        <v>0.46527777777777779</v>
      </c>
      <c r="W623">
        <f>VLOOKUP('full data'!$A623, Sheet11!$A$2:$AF$799, MATCH('full data'!W$1, Sheet11!$A$1:$AF$1, 0), FALSE)</f>
        <v>0.5234375</v>
      </c>
      <c r="X623" t="str">
        <f>VLOOKUP('full data'!$A623, Sheet11!$A$2:$AF$799, MATCH('full data'!X$1, Sheet11!$A$1:$AF$1, 0), FALSE)</f>
        <v>0</v>
      </c>
      <c r="Y623">
        <f>VLOOKUP('full data'!$A623, Sheet11!$A$2:$AF$799, MATCH('full data'!Y$1, Sheet11!$A$1:$AF$1, 0), FALSE)</f>
        <v>3</v>
      </c>
      <c r="Z623" t="str">
        <f>VLOOKUP('full data'!$A623, Sheet11!$A$2:$AF$799, MATCH('full data'!Z$1, Sheet11!$A$1:$AF$1, 0), FALSE)</f>
        <v>NFC East</v>
      </c>
      <c r="AA623" t="s">
        <v>892</v>
      </c>
      <c r="AB623">
        <f>VLOOKUP('full data'!$A623, Sheet11!$A$2:$AF$799, MATCH('full data'!AB$1, Sheet11!$A$1:$AF$1, 0), FALSE)</f>
        <v>0.22222222222222221</v>
      </c>
      <c r="AC623">
        <f>VLOOKUP('full data'!$A623, Sheet11!$A$2:$AF$799, MATCH('full data'!AC$1, Sheet11!$A$1:$AF$1, 0), FALSE)</f>
        <v>0.27586206896551718</v>
      </c>
      <c r="AD623" t="str">
        <f>VLOOKUP('full data'!$A623, Sheet11!$A$2:$AF$799, MATCH('full data'!AD$1, Sheet11!$A$1:$AF$1, 0), FALSE)</f>
        <v>0</v>
      </c>
      <c r="AE623" t="str">
        <f>VLOOKUP('full data'!$A623, Sheet11!$A$2:$AF$799, MATCH('full data'!AE$1, Sheet11!$A$1:$AF$1, 0), FALSE)</f>
        <v>0</v>
      </c>
      <c r="AF623">
        <f>VLOOKUP('full data'!$A623, Sheet11!$A$2:$AF$799, MATCH('full data'!AF$1, Sheet11!$A$1:$AF$1, 0), FALSE)</f>
        <v>0.625</v>
      </c>
      <c r="AG623">
        <f>VLOOKUP('full data'!$A623, Sheet11!$A$2:$AF$799, MATCH('full data'!AG$1, Sheet11!$A$1:$AF$1, 0), FALSE)</f>
        <v>0.5</v>
      </c>
      <c r="AH623" s="3">
        <f>VLOOKUP('full data'!$A623, Sheet11!$A$2:$AF$799, MATCH('full data'!AH$1, Sheet11!$A$1:$AF$1, 0), FALSE)</f>
        <v>2.6494553698224531E-2</v>
      </c>
      <c r="AI623" s="2">
        <f t="shared" si="9"/>
        <v>0.32171374715446799</v>
      </c>
      <c r="AJ623" s="2">
        <f>AH623/SUMIFS($AH$2:$AH$799, $B$2:$B$799, B623)</f>
        <v>1.3602382519764391E-2</v>
      </c>
      <c r="AK623">
        <f>IF(AJ623=_xlfn.MAXIFS($AJ$2:$AJ$799, $B$2:$B$799, B623, $AA$2:$AA$799, AA623), 1, 0)</f>
        <v>0</v>
      </c>
      <c r="AL623" s="2">
        <f>AJ623-AI623</f>
        <v>-0.30811136463470362</v>
      </c>
      <c r="AM623">
        <f>IF(AK623=AE623, 1, 0)</f>
        <v>0</v>
      </c>
    </row>
    <row r="624" spans="1:39" hidden="1" x14ac:dyDescent="0.45">
      <c r="A624" t="s">
        <v>259</v>
      </c>
      <c r="B624">
        <v>2005</v>
      </c>
      <c r="C624" t="s">
        <v>74</v>
      </c>
      <c r="D624" t="str">
        <f>VLOOKUP(C624, ids!$A$2:$B$37,2,FALSE)</f>
        <v>Kansas City Chiefs</v>
      </c>
      <c r="E624">
        <f>VLOOKUP('full data'!$A624, Sheet11!$A$2:$AF$799, MATCH('full data'!E$1, Sheet11!$A$1:$AF$1, 0), FALSE)</f>
        <v>16</v>
      </c>
      <c r="F624">
        <f>VLOOKUP('full data'!$A624, Sheet11!$A$2:$AF$799, MATCH('full data'!F$1, Sheet11!$A$1:$AF$1, 0), FALSE)</f>
        <v>4.8703331570154429</v>
      </c>
      <c r="G624">
        <f>VLOOKUP('full data'!$A624, Sheet11!$A$2:$AF$799, MATCH('full data'!G$1, Sheet11!$A$1:$AF$1, 0), FALSE)</f>
        <v>1.7503394260608249</v>
      </c>
      <c r="H624">
        <f>VLOOKUP('full data'!$A624, Sheet11!$A$2:$AF$799, MATCH('full data'!H$1, Sheet11!$A$1:$AF$1, 0), FALSE)</f>
        <v>19.284723842751291</v>
      </c>
      <c r="I624">
        <f>VLOOKUP('full data'!$A624, Sheet11!$A$2:$AF$799, MATCH('full data'!I$1, Sheet11!$A$1:$AF$1, 0), FALSE)</f>
        <v>55.5625</v>
      </c>
      <c r="J624">
        <f>VLOOKUP('full data'!$A624, Sheet11!$A$2:$AF$799, MATCH('full data'!J$1, Sheet11!$A$1:$AF$1, 0), FALSE)</f>
        <v>0.81818181818181823</v>
      </c>
      <c r="K624">
        <f>VLOOKUP('full data'!$A624, Sheet11!$A$2:$AF$799, MATCH('full data'!K$1, Sheet11!$A$1:$AF$1, 0), FALSE)</f>
        <v>-12.75</v>
      </c>
      <c r="L624">
        <f>VLOOKUP('full data'!$A624, Sheet11!$A$2:$AF$799, MATCH('full data'!L$1, Sheet11!$A$1:$AF$1, 0), FALSE)</f>
        <v>0.625</v>
      </c>
      <c r="M624">
        <f>VLOOKUP('full data'!$A624, Sheet11!$A$2:$AF$799, MATCH('full data'!M$1, Sheet11!$A$1:$AF$1, 0), FALSE)</f>
        <v>0.9375</v>
      </c>
      <c r="N624">
        <f>VLOOKUP('full data'!$A624, Sheet11!$A$2:$AF$799, MATCH('full data'!N$1, Sheet11!$A$1:$AF$1, 0), FALSE)</f>
        <v>1</v>
      </c>
      <c r="O624">
        <f>VLOOKUP('full data'!$A624, Sheet11!$A$2:$AF$799, MATCH('full data'!O$1, Sheet11!$A$1:$AF$1, 0), FALSE)</f>
        <v>11.375</v>
      </c>
      <c r="P624">
        <f>VLOOKUP('full data'!$A624, Sheet11!$A$2:$AF$799, MATCH('full data'!P$1, Sheet11!$A$1:$AF$1, 0), FALSE)</f>
        <v>1.125</v>
      </c>
      <c r="Q624">
        <f>VLOOKUP('full data'!$A624, Sheet11!$A$2:$AF$799, MATCH('full data'!Q$1, Sheet11!$A$1:$AF$1, 0), FALSE)</f>
        <v>1.9375</v>
      </c>
      <c r="R624">
        <f>VLOOKUP('full data'!$A624, Sheet11!$A$2:$AF$799, MATCH('full data'!R$1, Sheet11!$A$1:$AF$1, 0), FALSE)</f>
        <v>10</v>
      </c>
      <c r="S624">
        <f>VLOOKUP('full data'!$A624, Sheet11!$A$2:$AF$799, MATCH('full data'!S$1, Sheet11!$A$1:$AF$1, 0), FALSE)</f>
        <v>6</v>
      </c>
      <c r="T624">
        <f>VLOOKUP('full data'!$A624, Sheet11!$A$2:$AF$799, MATCH('full data'!T$1, Sheet11!$A$1:$AF$1, 0), FALSE)</f>
        <v>0</v>
      </c>
      <c r="U624">
        <f>VLOOKUP('full data'!$A624, Sheet11!$A$2:$AF$799, MATCH('full data'!U$1, Sheet11!$A$1:$AF$1, 0), FALSE)</f>
        <v>0.625</v>
      </c>
      <c r="V624">
        <f>VLOOKUP('full data'!$A624, Sheet11!$A$2:$AF$799, MATCH('full data'!V$1, Sheet11!$A$1:$AF$1, 0), FALSE)</f>
        <v>0.47499999999999998</v>
      </c>
      <c r="W624">
        <f>VLOOKUP('full data'!$A624, Sheet11!$A$2:$AF$799, MATCH('full data'!W$1, Sheet11!$A$1:$AF$1, 0), FALSE)</f>
        <v>0.50390625</v>
      </c>
      <c r="X624" t="str">
        <f>VLOOKUP('full data'!$A624, Sheet11!$A$2:$AF$799, MATCH('full data'!X$1, Sheet11!$A$1:$AF$1, 0), FALSE)</f>
        <v>0</v>
      </c>
      <c r="Y624">
        <f>VLOOKUP('full data'!$A624, Sheet11!$A$2:$AF$799, MATCH('full data'!Y$1, Sheet11!$A$1:$AF$1, 0), FALSE)</f>
        <v>2</v>
      </c>
      <c r="Z624" t="str">
        <f>VLOOKUP('full data'!$A624, Sheet11!$A$2:$AF$799, MATCH('full data'!Z$1, Sheet11!$A$1:$AF$1, 0), FALSE)</f>
        <v>AFC West</v>
      </c>
      <c r="AA624" t="s">
        <v>891</v>
      </c>
      <c r="AB624">
        <f>VLOOKUP('full data'!$A624, Sheet11!$A$2:$AF$799, MATCH('full data'!AB$1, Sheet11!$A$1:$AF$1, 0), FALSE)</f>
        <v>0.16666666666666671</v>
      </c>
      <c r="AC624">
        <f>VLOOKUP('full data'!$A624, Sheet11!$A$2:$AF$799, MATCH('full data'!AC$1, Sheet11!$A$1:$AF$1, 0), FALSE)</f>
        <v>0.2857142857142857</v>
      </c>
      <c r="AD624" t="str">
        <f>VLOOKUP('full data'!$A624, Sheet11!$A$2:$AF$799, MATCH('full data'!AD$1, Sheet11!$A$1:$AF$1, 0), FALSE)</f>
        <v>0</v>
      </c>
      <c r="AE624" t="str">
        <f>VLOOKUP('full data'!$A624, Sheet11!$A$2:$AF$799, MATCH('full data'!AE$1, Sheet11!$A$1:$AF$1, 0), FALSE)</f>
        <v>0</v>
      </c>
      <c r="AF624">
        <f>VLOOKUP('full data'!$A624, Sheet11!$A$2:$AF$799, MATCH('full data'!AF$1, Sheet11!$A$1:$AF$1, 0), FALSE)</f>
        <v>0.5</v>
      </c>
      <c r="AG624">
        <f>VLOOKUP('full data'!$A624, Sheet11!$A$2:$AF$799, MATCH('full data'!AG$1, Sheet11!$A$1:$AF$1, 0), FALSE)</f>
        <v>0.5</v>
      </c>
      <c r="AH624" s="3">
        <f>VLOOKUP('full data'!$A624, Sheet11!$A$2:$AF$799, MATCH('full data'!AH$1, Sheet11!$A$1:$AF$1, 0), FALSE)</f>
        <v>2.1495126159204712E-2</v>
      </c>
      <c r="AI624" s="2">
        <f t="shared" si="9"/>
        <v>0.40596761607953918</v>
      </c>
      <c r="AJ624" s="2">
        <f>AH624/SUMIFS($AH$2:$AH$799, $B$2:$B$799, B624)</f>
        <v>1.103566158005107E-2</v>
      </c>
      <c r="AK624">
        <f>IF(AJ624=_xlfn.MAXIFS($AJ$2:$AJ$799, $B$2:$B$799, B624, $AA$2:$AA$799, AA624), 1, 0)</f>
        <v>0</v>
      </c>
      <c r="AL624" s="2">
        <f>AJ624-AI624</f>
        <v>-0.39493195449948809</v>
      </c>
      <c r="AM624">
        <f>IF(AK624=AE624, 1, 0)</f>
        <v>0</v>
      </c>
    </row>
    <row r="625" spans="1:39" hidden="1" x14ac:dyDescent="0.45">
      <c r="A625" t="s">
        <v>264</v>
      </c>
      <c r="B625">
        <v>2005</v>
      </c>
      <c r="C625" t="s">
        <v>79</v>
      </c>
      <c r="D625" t="str">
        <f>VLOOKUP(C625, ids!$A$2:$B$37,2,FALSE)</f>
        <v>Minnesota Vikings</v>
      </c>
      <c r="E625">
        <f>VLOOKUP('full data'!$A625, Sheet11!$A$2:$AF$799, MATCH('full data'!E$1, Sheet11!$A$1:$AF$1, 0), FALSE)</f>
        <v>16</v>
      </c>
      <c r="F625">
        <f>VLOOKUP('full data'!$A625, Sheet11!$A$2:$AF$799, MATCH('full data'!F$1, Sheet11!$A$1:$AF$1, 0), FALSE)</f>
        <v>-1.723409809704707</v>
      </c>
      <c r="G625">
        <f>VLOOKUP('full data'!$A625, Sheet11!$A$2:$AF$799, MATCH('full data'!G$1, Sheet11!$A$1:$AF$1, 0), FALSE)</f>
        <v>-3.3289479621477418</v>
      </c>
      <c r="H625">
        <f>VLOOKUP('full data'!$A625, Sheet11!$A$2:$AF$799, MATCH('full data'!H$1, Sheet11!$A$1:$AF$1, 0), FALSE)</f>
        <v>15.767230949101959</v>
      </c>
      <c r="I625">
        <f>VLOOKUP('full data'!$A625, Sheet11!$A$2:$AF$799, MATCH('full data'!I$1, Sheet11!$A$1:$AF$1, 0), FALSE)</f>
        <v>63.1875</v>
      </c>
      <c r="J625">
        <f>VLOOKUP('full data'!$A625, Sheet11!$A$2:$AF$799, MATCH('full data'!J$1, Sheet11!$A$1:$AF$1, 0), FALSE)</f>
        <v>0.73529411764705888</v>
      </c>
      <c r="K625">
        <f>VLOOKUP('full data'!$A625, Sheet11!$A$2:$AF$799, MATCH('full data'!K$1, Sheet11!$A$1:$AF$1, 0), FALSE)</f>
        <v>-18.5625</v>
      </c>
      <c r="L625">
        <f>VLOOKUP('full data'!$A625, Sheet11!$A$2:$AF$799, MATCH('full data'!L$1, Sheet11!$A$1:$AF$1, 0), FALSE)</f>
        <v>1</v>
      </c>
      <c r="M625">
        <f>VLOOKUP('full data'!$A625, Sheet11!$A$2:$AF$799, MATCH('full data'!M$1, Sheet11!$A$1:$AF$1, 0), FALSE)</f>
        <v>0.6875</v>
      </c>
      <c r="N625">
        <f>VLOOKUP('full data'!$A625, Sheet11!$A$2:$AF$799, MATCH('full data'!N$1, Sheet11!$A$1:$AF$1, 0), FALSE)</f>
        <v>1.5</v>
      </c>
      <c r="O625">
        <f>VLOOKUP('full data'!$A625, Sheet11!$A$2:$AF$799, MATCH('full data'!O$1, Sheet11!$A$1:$AF$1, 0), FALSE)</f>
        <v>12.75</v>
      </c>
      <c r="P625">
        <f>VLOOKUP('full data'!$A625, Sheet11!$A$2:$AF$799, MATCH('full data'!P$1, Sheet11!$A$1:$AF$1, 0), FALSE)</f>
        <v>1.625</v>
      </c>
      <c r="Q625">
        <f>VLOOKUP('full data'!$A625, Sheet11!$A$2:$AF$799, MATCH('full data'!Q$1, Sheet11!$A$1:$AF$1, 0), FALSE)</f>
        <v>2.1875</v>
      </c>
      <c r="R625">
        <f>VLOOKUP('full data'!$A625, Sheet11!$A$2:$AF$799, MATCH('full data'!R$1, Sheet11!$A$1:$AF$1, 0), FALSE)</f>
        <v>9</v>
      </c>
      <c r="S625">
        <f>VLOOKUP('full data'!$A625, Sheet11!$A$2:$AF$799, MATCH('full data'!S$1, Sheet11!$A$1:$AF$1, 0), FALSE)</f>
        <v>7</v>
      </c>
      <c r="T625">
        <f>VLOOKUP('full data'!$A625, Sheet11!$A$2:$AF$799, MATCH('full data'!T$1, Sheet11!$A$1:$AF$1, 0), FALSE)</f>
        <v>0</v>
      </c>
      <c r="U625">
        <f>VLOOKUP('full data'!$A625, Sheet11!$A$2:$AF$799, MATCH('full data'!U$1, Sheet11!$A$1:$AF$1, 0), FALSE)</f>
        <v>0.5625</v>
      </c>
      <c r="V625">
        <f>VLOOKUP('full data'!$A625, Sheet11!$A$2:$AF$799, MATCH('full data'!V$1, Sheet11!$A$1:$AF$1, 0), FALSE)</f>
        <v>0.38194444444444442</v>
      </c>
      <c r="W625">
        <f>VLOOKUP('full data'!$A625, Sheet11!$A$2:$AF$799, MATCH('full data'!W$1, Sheet11!$A$1:$AF$1, 0), FALSE)</f>
        <v>0.484375</v>
      </c>
      <c r="X625" t="str">
        <f>VLOOKUP('full data'!$A625, Sheet11!$A$2:$AF$799, MATCH('full data'!X$1, Sheet11!$A$1:$AF$1, 0), FALSE)</f>
        <v>0</v>
      </c>
      <c r="Y625">
        <f>VLOOKUP('full data'!$A625, Sheet11!$A$2:$AF$799, MATCH('full data'!Y$1, Sheet11!$A$1:$AF$1, 0), FALSE)</f>
        <v>2</v>
      </c>
      <c r="Z625" t="str">
        <f>VLOOKUP('full data'!$A625, Sheet11!$A$2:$AF$799, MATCH('full data'!Z$1, Sheet11!$A$1:$AF$1, 0), FALSE)</f>
        <v>NFC North</v>
      </c>
      <c r="AA625" t="s">
        <v>892</v>
      </c>
      <c r="AB625">
        <f>VLOOKUP('full data'!$A625, Sheet11!$A$2:$AF$799, MATCH('full data'!AB$1, Sheet11!$A$1:$AF$1, 0), FALSE)</f>
        <v>0.18867924528301891</v>
      </c>
      <c r="AC625">
        <f>VLOOKUP('full data'!$A625, Sheet11!$A$2:$AF$799, MATCH('full data'!AC$1, Sheet11!$A$1:$AF$1, 0), FALSE)</f>
        <v>0.34</v>
      </c>
      <c r="AD625" t="str">
        <f>VLOOKUP('full data'!$A625, Sheet11!$A$2:$AF$799, MATCH('full data'!AD$1, Sheet11!$A$1:$AF$1, 0), FALSE)</f>
        <v>0</v>
      </c>
      <c r="AE625" t="str">
        <f>VLOOKUP('full data'!$A625, Sheet11!$A$2:$AF$799, MATCH('full data'!AE$1, Sheet11!$A$1:$AF$1, 0), FALSE)</f>
        <v>0</v>
      </c>
      <c r="AF625">
        <f>VLOOKUP('full data'!$A625, Sheet11!$A$2:$AF$799, MATCH('full data'!AF$1, Sheet11!$A$1:$AF$1, 0), FALSE)</f>
        <v>0.625</v>
      </c>
      <c r="AG625">
        <f>VLOOKUP('full data'!$A625, Sheet11!$A$2:$AF$799, MATCH('full data'!AG$1, Sheet11!$A$1:$AF$1, 0), FALSE)</f>
        <v>0.5</v>
      </c>
      <c r="AH625" s="3">
        <f>VLOOKUP('full data'!$A625, Sheet11!$A$2:$AF$799, MATCH('full data'!AH$1, Sheet11!$A$1:$AF$1, 0), FALSE)</f>
        <v>1.8198843961304841E-2</v>
      </c>
      <c r="AI625" s="2">
        <f t="shared" si="9"/>
        <v>0.32171374715446799</v>
      </c>
      <c r="AJ625" s="2">
        <f>AH625/SUMIFS($AH$2:$AH$799, $B$2:$B$799, B625)</f>
        <v>9.3433405143850939E-3</v>
      </c>
      <c r="AK625">
        <f>IF(AJ625=_xlfn.MAXIFS($AJ$2:$AJ$799, $B$2:$B$799, B625, $AA$2:$AA$799, AA625), 1, 0)</f>
        <v>0</v>
      </c>
      <c r="AL625" s="2">
        <f>AJ625-AI625</f>
        <v>-0.31237040664008292</v>
      </c>
      <c r="AM625">
        <f>IF(AK625=AE625, 1, 0)</f>
        <v>0</v>
      </c>
    </row>
    <row r="626" spans="1:39" hidden="1" x14ac:dyDescent="0.45">
      <c r="A626" t="s">
        <v>261</v>
      </c>
      <c r="B626">
        <v>2005</v>
      </c>
      <c r="C626" t="s">
        <v>195</v>
      </c>
      <c r="D626" t="str">
        <f>VLOOKUP(C626, ids!$A$2:$B$37,2,FALSE)</f>
        <v>Los Angeles Chargers</v>
      </c>
      <c r="E626">
        <f>VLOOKUP('full data'!$A626, Sheet11!$A$2:$AF$799, MATCH('full data'!E$1, Sheet11!$A$1:$AF$1, 0), FALSE)</f>
        <v>16</v>
      </c>
      <c r="F626">
        <f>VLOOKUP('full data'!$A626, Sheet11!$A$2:$AF$799, MATCH('full data'!F$1, Sheet11!$A$1:$AF$1, 0), FALSE)</f>
        <v>3.8696473353095411</v>
      </c>
      <c r="G626">
        <f>VLOOKUP('full data'!$A626, Sheet11!$A$2:$AF$799, MATCH('full data'!G$1, Sheet11!$A$1:$AF$1, 0), FALSE)</f>
        <v>2.2909831591218701</v>
      </c>
      <c r="H626">
        <f>VLOOKUP('full data'!$A626, Sheet11!$A$2:$AF$799, MATCH('full data'!H$1, Sheet11!$A$1:$AF$1, 0), FALSE)</f>
        <v>19.611717523721872</v>
      </c>
      <c r="I626">
        <f>VLOOKUP('full data'!$A626, Sheet11!$A$2:$AF$799, MATCH('full data'!I$1, Sheet11!$A$1:$AF$1, 0), FALSE)</f>
        <v>55.625</v>
      </c>
      <c r="J626">
        <f>VLOOKUP('full data'!$A626, Sheet11!$A$2:$AF$799, MATCH('full data'!J$1, Sheet11!$A$1:$AF$1, 0), FALSE)</f>
        <v>0.875</v>
      </c>
      <c r="K626">
        <f>VLOOKUP('full data'!$A626, Sheet11!$A$2:$AF$799, MATCH('full data'!K$1, Sheet11!$A$1:$AF$1, 0), FALSE)</f>
        <v>-14.9375</v>
      </c>
      <c r="L626">
        <f>VLOOKUP('full data'!$A626, Sheet11!$A$2:$AF$799, MATCH('full data'!L$1, Sheet11!$A$1:$AF$1, 0), FALSE)</f>
        <v>1</v>
      </c>
      <c r="M626">
        <f>VLOOKUP('full data'!$A626, Sheet11!$A$2:$AF$799, MATCH('full data'!M$1, Sheet11!$A$1:$AF$1, 0), FALSE)</f>
        <v>0.625</v>
      </c>
      <c r="N626">
        <f>VLOOKUP('full data'!$A626, Sheet11!$A$2:$AF$799, MATCH('full data'!N$1, Sheet11!$A$1:$AF$1, 0), FALSE)</f>
        <v>0.625</v>
      </c>
      <c r="O626">
        <f>VLOOKUP('full data'!$A626, Sheet11!$A$2:$AF$799, MATCH('full data'!O$1, Sheet11!$A$1:$AF$1, 0), FALSE)</f>
        <v>18.0625</v>
      </c>
      <c r="P626">
        <f>VLOOKUP('full data'!$A626, Sheet11!$A$2:$AF$799, MATCH('full data'!P$1, Sheet11!$A$1:$AF$1, 0), FALSE)</f>
        <v>1.3125</v>
      </c>
      <c r="Q626">
        <f>VLOOKUP('full data'!$A626, Sheet11!$A$2:$AF$799, MATCH('full data'!Q$1, Sheet11!$A$1:$AF$1, 0), FALSE)</f>
        <v>1.25</v>
      </c>
      <c r="R626">
        <f>VLOOKUP('full data'!$A626, Sheet11!$A$2:$AF$799, MATCH('full data'!R$1, Sheet11!$A$1:$AF$1, 0), FALSE)</f>
        <v>9</v>
      </c>
      <c r="S626">
        <f>VLOOKUP('full data'!$A626, Sheet11!$A$2:$AF$799, MATCH('full data'!S$1, Sheet11!$A$1:$AF$1, 0), FALSE)</f>
        <v>7</v>
      </c>
      <c r="T626">
        <f>VLOOKUP('full data'!$A626, Sheet11!$A$2:$AF$799, MATCH('full data'!T$1, Sheet11!$A$1:$AF$1, 0), FALSE)</f>
        <v>0</v>
      </c>
      <c r="U626">
        <f>VLOOKUP('full data'!$A626, Sheet11!$A$2:$AF$799, MATCH('full data'!U$1, Sheet11!$A$1:$AF$1, 0), FALSE)</f>
        <v>0.5625</v>
      </c>
      <c r="V626">
        <f>VLOOKUP('full data'!$A626, Sheet11!$A$2:$AF$799, MATCH('full data'!V$1, Sheet11!$A$1:$AF$1, 0), FALSE)</f>
        <v>0.5</v>
      </c>
      <c r="W626">
        <f>VLOOKUP('full data'!$A626, Sheet11!$A$2:$AF$799, MATCH('full data'!W$1, Sheet11!$A$1:$AF$1, 0), FALSE)</f>
        <v>0.55859380000000003</v>
      </c>
      <c r="X626" t="str">
        <f>VLOOKUP('full data'!$A626, Sheet11!$A$2:$AF$799, MATCH('full data'!X$1, Sheet11!$A$1:$AF$1, 0), FALSE)</f>
        <v>0</v>
      </c>
      <c r="Y626">
        <f>VLOOKUP('full data'!$A626, Sheet11!$A$2:$AF$799, MATCH('full data'!Y$1, Sheet11!$A$1:$AF$1, 0), FALSE)</f>
        <v>3</v>
      </c>
      <c r="Z626" t="str">
        <f>VLOOKUP('full data'!$A626, Sheet11!$A$2:$AF$799, MATCH('full data'!Z$1, Sheet11!$A$1:$AF$1, 0), FALSE)</f>
        <v>AFC West</v>
      </c>
      <c r="AA626" t="s">
        <v>891</v>
      </c>
      <c r="AB626">
        <f>VLOOKUP('full data'!$A626, Sheet11!$A$2:$AF$799, MATCH('full data'!AB$1, Sheet11!$A$1:$AF$1, 0), FALSE)</f>
        <v>0.1153846153846154</v>
      </c>
      <c r="AC626">
        <f>VLOOKUP('full data'!$A626, Sheet11!$A$2:$AF$799, MATCH('full data'!AC$1, Sheet11!$A$1:$AF$1, 0), FALSE)</f>
        <v>0.1111111111111111</v>
      </c>
      <c r="AD626" t="str">
        <f>VLOOKUP('full data'!$A626, Sheet11!$A$2:$AF$799, MATCH('full data'!AD$1, Sheet11!$A$1:$AF$1, 0), FALSE)</f>
        <v>0</v>
      </c>
      <c r="AE626" t="str">
        <f>VLOOKUP('full data'!$A626, Sheet11!$A$2:$AF$799, MATCH('full data'!AE$1, Sheet11!$A$1:$AF$1, 0), FALSE)</f>
        <v>0</v>
      </c>
      <c r="AF626">
        <f>VLOOKUP('full data'!$A626, Sheet11!$A$2:$AF$799, MATCH('full data'!AF$1, Sheet11!$A$1:$AF$1, 0), FALSE)</f>
        <v>0.3125</v>
      </c>
      <c r="AG626">
        <f>VLOOKUP('full data'!$A626, Sheet11!$A$2:$AF$799, MATCH('full data'!AG$1, Sheet11!$A$1:$AF$1, 0), FALSE)</f>
        <v>0.5</v>
      </c>
      <c r="AH626" s="3">
        <f>VLOOKUP('full data'!$A626, Sheet11!$A$2:$AF$799, MATCH('full data'!AH$1, Sheet11!$A$1:$AF$1, 0), FALSE)</f>
        <v>1.218796571167532E-2</v>
      </c>
      <c r="AI626" s="2">
        <f t="shared" si="9"/>
        <v>0.40596761607953918</v>
      </c>
      <c r="AJ626" s="2">
        <f>AH626/SUMIFS($AH$2:$AH$799, $B$2:$B$799, B626)</f>
        <v>6.257337777276461E-3</v>
      </c>
      <c r="AK626">
        <f>IF(AJ626=_xlfn.MAXIFS($AJ$2:$AJ$799, $B$2:$B$799, B626, $AA$2:$AA$799, AA626), 1, 0)</f>
        <v>0</v>
      </c>
      <c r="AL626" s="2">
        <f>AJ626-AI626</f>
        <v>-0.39971027830226274</v>
      </c>
      <c r="AM626">
        <f>IF(AK626=AE626, 1, 0)</f>
        <v>0</v>
      </c>
    </row>
    <row r="627" spans="1:39" hidden="1" x14ac:dyDescent="0.45">
      <c r="A627" t="s">
        <v>245</v>
      </c>
      <c r="B627">
        <v>2005</v>
      </c>
      <c r="C627" t="s">
        <v>37</v>
      </c>
      <c r="D627" t="str">
        <f>VLOOKUP(C627, ids!$A$2:$B$37,2,FALSE)</f>
        <v>Atlanta Falcons</v>
      </c>
      <c r="E627">
        <f>VLOOKUP('full data'!$A627, Sheet11!$A$2:$AF$799, MATCH('full data'!E$1, Sheet11!$A$1:$AF$1, 0), FALSE)</f>
        <v>16</v>
      </c>
      <c r="F627">
        <f>VLOOKUP('full data'!$A627, Sheet11!$A$2:$AF$799, MATCH('full data'!F$1, Sheet11!$A$1:$AF$1, 0), FALSE)</f>
        <v>-0.84736928084195928</v>
      </c>
      <c r="G627">
        <f>VLOOKUP('full data'!$A627, Sheet11!$A$2:$AF$799, MATCH('full data'!G$1, Sheet11!$A$1:$AF$1, 0), FALSE)</f>
        <v>0.53084193678368208</v>
      </c>
      <c r="H627">
        <f>VLOOKUP('full data'!$A627, Sheet11!$A$2:$AF$799, MATCH('full data'!H$1, Sheet11!$A$1:$AF$1, 0), FALSE)</f>
        <v>13.84872001276049</v>
      </c>
      <c r="I627">
        <f>VLOOKUP('full data'!$A627, Sheet11!$A$2:$AF$799, MATCH('full data'!I$1, Sheet11!$A$1:$AF$1, 0), FALSE)</f>
        <v>65.1875</v>
      </c>
      <c r="J627">
        <f>VLOOKUP('full data'!$A627, Sheet11!$A$2:$AF$799, MATCH('full data'!J$1, Sheet11!$A$1:$AF$1, 0), FALSE)</f>
        <v>0.88888888888888884</v>
      </c>
      <c r="K627">
        <f>VLOOKUP('full data'!$A627, Sheet11!$A$2:$AF$799, MATCH('full data'!K$1, Sheet11!$A$1:$AF$1, 0), FALSE)</f>
        <v>-14.8125</v>
      </c>
      <c r="L627">
        <f>VLOOKUP('full data'!$A627, Sheet11!$A$2:$AF$799, MATCH('full data'!L$1, Sheet11!$A$1:$AF$1, 0), FALSE)</f>
        <v>0.8125</v>
      </c>
      <c r="M627">
        <f>VLOOKUP('full data'!$A627, Sheet11!$A$2:$AF$799, MATCH('full data'!M$1, Sheet11!$A$1:$AF$1, 0), FALSE)</f>
        <v>0.8125</v>
      </c>
      <c r="N627">
        <f>VLOOKUP('full data'!$A627, Sheet11!$A$2:$AF$799, MATCH('full data'!N$1, Sheet11!$A$1:$AF$1, 0), FALSE)</f>
        <v>1</v>
      </c>
      <c r="O627">
        <f>VLOOKUP('full data'!$A627, Sheet11!$A$2:$AF$799, MATCH('full data'!O$1, Sheet11!$A$1:$AF$1, 0), FALSE)</f>
        <v>16.0625</v>
      </c>
      <c r="P627">
        <f>VLOOKUP('full data'!$A627, Sheet11!$A$2:$AF$799, MATCH('full data'!P$1, Sheet11!$A$1:$AF$1, 0), FALSE)</f>
        <v>1.3125</v>
      </c>
      <c r="Q627">
        <f>VLOOKUP('full data'!$A627, Sheet11!$A$2:$AF$799, MATCH('full data'!Q$1, Sheet11!$A$1:$AF$1, 0), FALSE)</f>
        <v>1.8125</v>
      </c>
      <c r="R627">
        <f>VLOOKUP('full data'!$A627, Sheet11!$A$2:$AF$799, MATCH('full data'!R$1, Sheet11!$A$1:$AF$1, 0), FALSE)</f>
        <v>8</v>
      </c>
      <c r="S627">
        <f>VLOOKUP('full data'!$A627, Sheet11!$A$2:$AF$799, MATCH('full data'!S$1, Sheet11!$A$1:$AF$1, 0), FALSE)</f>
        <v>8</v>
      </c>
      <c r="T627">
        <f>VLOOKUP('full data'!$A627, Sheet11!$A$2:$AF$799, MATCH('full data'!T$1, Sheet11!$A$1:$AF$1, 0), FALSE)</f>
        <v>0</v>
      </c>
      <c r="U627">
        <f>VLOOKUP('full data'!$A627, Sheet11!$A$2:$AF$799, MATCH('full data'!U$1, Sheet11!$A$1:$AF$1, 0), FALSE)</f>
        <v>0.5</v>
      </c>
      <c r="V627">
        <f>VLOOKUP('full data'!$A627, Sheet11!$A$2:$AF$799, MATCH('full data'!V$1, Sheet11!$A$1:$AF$1, 0), FALSE)</f>
        <v>0.34375</v>
      </c>
      <c r="W627">
        <f>VLOOKUP('full data'!$A627, Sheet11!$A$2:$AF$799, MATCH('full data'!W$1, Sheet11!$A$1:$AF$1, 0), FALSE)</f>
        <v>0.4921875</v>
      </c>
      <c r="X627" t="str">
        <f>VLOOKUP('full data'!$A627, Sheet11!$A$2:$AF$799, MATCH('full data'!X$1, Sheet11!$A$1:$AF$1, 0), FALSE)</f>
        <v>0</v>
      </c>
      <c r="Y627">
        <f>VLOOKUP('full data'!$A627, Sheet11!$A$2:$AF$799, MATCH('full data'!Y$1, Sheet11!$A$1:$AF$1, 0), FALSE)</f>
        <v>3</v>
      </c>
      <c r="Z627" t="str">
        <f>VLOOKUP('full data'!$A627, Sheet11!$A$2:$AF$799, MATCH('full data'!Z$1, Sheet11!$A$1:$AF$1, 0), FALSE)</f>
        <v>NFC South</v>
      </c>
      <c r="AA627" t="s">
        <v>892</v>
      </c>
      <c r="AB627">
        <f>VLOOKUP('full data'!$A627, Sheet11!$A$2:$AF$799, MATCH('full data'!AB$1, Sheet11!$A$1:$AF$1, 0), FALSE)</f>
        <v>0.25</v>
      </c>
      <c r="AC627">
        <f>VLOOKUP('full data'!$A627, Sheet11!$A$2:$AF$799, MATCH('full data'!AC$1, Sheet11!$A$1:$AF$1, 0), FALSE)</f>
        <v>0.27586206896551718</v>
      </c>
      <c r="AD627" t="str">
        <f>VLOOKUP('full data'!$A627, Sheet11!$A$2:$AF$799, MATCH('full data'!AD$1, Sheet11!$A$1:$AF$1, 0), FALSE)</f>
        <v>0</v>
      </c>
      <c r="AE627" t="str">
        <f>VLOOKUP('full data'!$A627, Sheet11!$A$2:$AF$799, MATCH('full data'!AE$1, Sheet11!$A$1:$AF$1, 0), FALSE)</f>
        <v>0</v>
      </c>
      <c r="AF627">
        <f>VLOOKUP('full data'!$A627, Sheet11!$A$2:$AF$799, MATCH('full data'!AF$1, Sheet11!$A$1:$AF$1, 0), FALSE)</f>
        <v>0.5</v>
      </c>
      <c r="AG627">
        <f>VLOOKUP('full data'!$A627, Sheet11!$A$2:$AF$799, MATCH('full data'!AG$1, Sheet11!$A$1:$AF$1, 0), FALSE)</f>
        <v>0.5</v>
      </c>
      <c r="AH627" s="3">
        <f>VLOOKUP('full data'!$A627, Sheet11!$A$2:$AF$799, MATCH('full data'!AH$1, Sheet11!$A$1:$AF$1, 0), FALSE)</f>
        <v>1.16472445170871E-2</v>
      </c>
      <c r="AI627" s="2">
        <f t="shared" si="9"/>
        <v>0.32171374715446799</v>
      </c>
      <c r="AJ627" s="2">
        <f>AH627/SUMIFS($AH$2:$AH$799, $B$2:$B$799, B627)</f>
        <v>5.9797299108029145E-3</v>
      </c>
      <c r="AK627">
        <f>IF(AJ627=_xlfn.MAXIFS($AJ$2:$AJ$799, $B$2:$B$799, B627, $AA$2:$AA$799, AA627), 1, 0)</f>
        <v>0</v>
      </c>
      <c r="AL627" s="2">
        <f>AJ627-AI627</f>
        <v>-0.31573401724366507</v>
      </c>
      <c r="AM627">
        <f>IF(AK627=AE627, 1, 0)</f>
        <v>0</v>
      </c>
    </row>
    <row r="628" spans="1:39" hidden="1" x14ac:dyDescent="0.45">
      <c r="A628" t="s">
        <v>246</v>
      </c>
      <c r="B628">
        <v>2005</v>
      </c>
      <c r="C628" t="s">
        <v>40</v>
      </c>
      <c r="D628" t="str">
        <f>VLOOKUP(C628, ids!$A$2:$B$37,2,FALSE)</f>
        <v>Baltimore Ravens</v>
      </c>
      <c r="E628">
        <f>VLOOKUP('full data'!$A628, Sheet11!$A$2:$AF$799, MATCH('full data'!E$1, Sheet11!$A$1:$AF$1, 0), FALSE)</f>
        <v>16</v>
      </c>
      <c r="F628">
        <f>VLOOKUP('full data'!$A628, Sheet11!$A$2:$AF$799, MATCH('full data'!F$1, Sheet11!$A$1:$AF$1, 0), FALSE)</f>
        <v>-2.6550412512367059</v>
      </c>
      <c r="G628">
        <f>VLOOKUP('full data'!$A628, Sheet11!$A$2:$AF$799, MATCH('full data'!G$1, Sheet11!$A$1:$AF$1, 0), FALSE)</f>
        <v>-4.1491885800480954</v>
      </c>
      <c r="H628">
        <f>VLOOKUP('full data'!$A628, Sheet11!$A$2:$AF$799, MATCH('full data'!H$1, Sheet11!$A$1:$AF$1, 0), FALSE)</f>
        <v>14.854096196626131</v>
      </c>
      <c r="I628">
        <f>VLOOKUP('full data'!$A628, Sheet11!$A$2:$AF$799, MATCH('full data'!I$1, Sheet11!$A$1:$AF$1, 0), FALSE)</f>
        <v>66.6875</v>
      </c>
      <c r="J628">
        <f>VLOOKUP('full data'!$A628, Sheet11!$A$2:$AF$799, MATCH('full data'!J$1, Sheet11!$A$1:$AF$1, 0), FALSE)</f>
        <v>0.8571428571428571</v>
      </c>
      <c r="K628">
        <f>VLOOKUP('full data'!$A628, Sheet11!$A$2:$AF$799, MATCH('full data'!K$1, Sheet11!$A$1:$AF$1, 0), FALSE)</f>
        <v>-18.6875</v>
      </c>
      <c r="L628">
        <f>VLOOKUP('full data'!$A628, Sheet11!$A$2:$AF$799, MATCH('full data'!L$1, Sheet11!$A$1:$AF$1, 0), FALSE)</f>
        <v>1.3125</v>
      </c>
      <c r="M628">
        <f>VLOOKUP('full data'!$A628, Sheet11!$A$2:$AF$799, MATCH('full data'!M$1, Sheet11!$A$1:$AF$1, 0), FALSE)</f>
        <v>0.875</v>
      </c>
      <c r="N628">
        <f>VLOOKUP('full data'!$A628, Sheet11!$A$2:$AF$799, MATCH('full data'!N$1, Sheet11!$A$1:$AF$1, 0), FALSE)</f>
        <v>0.75</v>
      </c>
      <c r="O628">
        <f>VLOOKUP('full data'!$A628, Sheet11!$A$2:$AF$799, MATCH('full data'!O$1, Sheet11!$A$1:$AF$1, 0), FALSE)</f>
        <v>16.6875</v>
      </c>
      <c r="P628">
        <f>VLOOKUP('full data'!$A628, Sheet11!$A$2:$AF$799, MATCH('full data'!P$1, Sheet11!$A$1:$AF$1, 0), FALSE)</f>
        <v>1.9375</v>
      </c>
      <c r="Q628">
        <f>VLOOKUP('full data'!$A628, Sheet11!$A$2:$AF$799, MATCH('full data'!Q$1, Sheet11!$A$1:$AF$1, 0), FALSE)</f>
        <v>1.625</v>
      </c>
      <c r="R628">
        <f>VLOOKUP('full data'!$A628, Sheet11!$A$2:$AF$799, MATCH('full data'!R$1, Sheet11!$A$1:$AF$1, 0), FALSE)</f>
        <v>6</v>
      </c>
      <c r="S628">
        <f>VLOOKUP('full data'!$A628, Sheet11!$A$2:$AF$799, MATCH('full data'!S$1, Sheet11!$A$1:$AF$1, 0), FALSE)</f>
        <v>10</v>
      </c>
      <c r="T628">
        <f>VLOOKUP('full data'!$A628, Sheet11!$A$2:$AF$799, MATCH('full data'!T$1, Sheet11!$A$1:$AF$1, 0), FALSE)</f>
        <v>0</v>
      </c>
      <c r="U628">
        <f>VLOOKUP('full data'!$A628, Sheet11!$A$2:$AF$799, MATCH('full data'!U$1, Sheet11!$A$1:$AF$1, 0), FALSE)</f>
        <v>0.375</v>
      </c>
      <c r="V628">
        <f>VLOOKUP('full data'!$A628, Sheet11!$A$2:$AF$799, MATCH('full data'!V$1, Sheet11!$A$1:$AF$1, 0), FALSE)</f>
        <v>0.375</v>
      </c>
      <c r="W628">
        <f>VLOOKUP('full data'!$A628, Sheet11!$A$2:$AF$799, MATCH('full data'!W$1, Sheet11!$A$1:$AF$1, 0), FALSE)</f>
        <v>0.5234375</v>
      </c>
      <c r="X628" t="str">
        <f>VLOOKUP('full data'!$A628, Sheet11!$A$2:$AF$799, MATCH('full data'!X$1, Sheet11!$A$1:$AF$1, 0), FALSE)</f>
        <v>0</v>
      </c>
      <c r="Y628">
        <f>VLOOKUP('full data'!$A628, Sheet11!$A$2:$AF$799, MATCH('full data'!Y$1, Sheet11!$A$1:$AF$1, 0), FALSE)</f>
        <v>3</v>
      </c>
      <c r="Z628" t="str">
        <f>VLOOKUP('full data'!$A628, Sheet11!$A$2:$AF$799, MATCH('full data'!Z$1, Sheet11!$A$1:$AF$1, 0), FALSE)</f>
        <v>AFC North</v>
      </c>
      <c r="AA628" t="s">
        <v>891</v>
      </c>
      <c r="AB628">
        <f>VLOOKUP('full data'!$A628, Sheet11!$A$2:$AF$799, MATCH('full data'!AB$1, Sheet11!$A$1:$AF$1, 0), FALSE)</f>
        <v>0.27272727272727271</v>
      </c>
      <c r="AC628">
        <f>VLOOKUP('full data'!$A628, Sheet11!$A$2:$AF$799, MATCH('full data'!AC$1, Sheet11!$A$1:$AF$1, 0), FALSE)</f>
        <v>0.21153846153846151</v>
      </c>
      <c r="AD628" t="str">
        <f>VLOOKUP('full data'!$A628, Sheet11!$A$2:$AF$799, MATCH('full data'!AD$1, Sheet11!$A$1:$AF$1, 0), FALSE)</f>
        <v>0</v>
      </c>
      <c r="AE628" t="str">
        <f>VLOOKUP('full data'!$A628, Sheet11!$A$2:$AF$799, MATCH('full data'!AE$1, Sheet11!$A$1:$AF$1, 0), FALSE)</f>
        <v>0</v>
      </c>
      <c r="AF628">
        <f>VLOOKUP('full data'!$A628, Sheet11!$A$2:$AF$799, MATCH('full data'!AF$1, Sheet11!$A$1:$AF$1, 0), FALSE)</f>
        <v>0.625</v>
      </c>
      <c r="AG628">
        <f>VLOOKUP('full data'!$A628, Sheet11!$A$2:$AF$799, MATCH('full data'!AG$1, Sheet11!$A$1:$AF$1, 0), FALSE)</f>
        <v>0.5</v>
      </c>
      <c r="AH628" s="3">
        <f>VLOOKUP('full data'!$A628, Sheet11!$A$2:$AF$799, MATCH('full data'!AH$1, Sheet11!$A$1:$AF$1, 0), FALSE)</f>
        <v>3.5094121341122711E-3</v>
      </c>
      <c r="AI628" s="2">
        <f t="shared" si="9"/>
        <v>0.40596761607953918</v>
      </c>
      <c r="AJ628" s="2">
        <f>AH628/SUMIFS($AH$2:$AH$799, $B$2:$B$799, B628)</f>
        <v>1.8017426076098325E-3</v>
      </c>
      <c r="AK628">
        <f>IF(AJ628=_xlfn.MAXIFS($AJ$2:$AJ$799, $B$2:$B$799, B628, $AA$2:$AA$799, AA628), 1, 0)</f>
        <v>0</v>
      </c>
      <c r="AL628" s="2">
        <f>AJ628-AI628</f>
        <v>-0.40416587347192934</v>
      </c>
      <c r="AM628">
        <f>IF(AK628=AE628, 1, 0)</f>
        <v>0</v>
      </c>
    </row>
    <row r="629" spans="1:39" hidden="1" x14ac:dyDescent="0.45">
      <c r="A629" t="s">
        <v>260</v>
      </c>
      <c r="B629">
        <v>2005</v>
      </c>
      <c r="C629" t="s">
        <v>192</v>
      </c>
      <c r="D629" t="str">
        <f>VLOOKUP(C629, ids!$A$2:$B$37,2,FALSE)</f>
        <v>Los Angeles Rams</v>
      </c>
      <c r="E629">
        <f>VLOOKUP('full data'!$A629, Sheet11!$A$2:$AF$799, MATCH('full data'!E$1, Sheet11!$A$1:$AF$1, 0), FALSE)</f>
        <v>16</v>
      </c>
      <c r="F629">
        <f>VLOOKUP('full data'!$A629, Sheet11!$A$2:$AF$799, MATCH('full data'!F$1, Sheet11!$A$1:$AF$1, 0), FALSE)</f>
        <v>2.0903727545612361</v>
      </c>
      <c r="G629">
        <f>VLOOKUP('full data'!$A629, Sheet11!$A$2:$AF$799, MATCH('full data'!G$1, Sheet11!$A$1:$AF$1, 0), FALSE)</f>
        <v>-3.797062640306935</v>
      </c>
      <c r="H629">
        <f>VLOOKUP('full data'!$A629, Sheet11!$A$2:$AF$799, MATCH('full data'!H$1, Sheet11!$A$1:$AF$1, 0), FALSE)</f>
        <v>19.920593282996158</v>
      </c>
      <c r="I629">
        <f>VLOOKUP('full data'!$A629, Sheet11!$A$2:$AF$799, MATCH('full data'!I$1, Sheet11!$A$1:$AF$1, 0), FALSE)</f>
        <v>58.8125</v>
      </c>
      <c r="J629">
        <f>VLOOKUP('full data'!$A629, Sheet11!$A$2:$AF$799, MATCH('full data'!J$1, Sheet11!$A$1:$AF$1, 0), FALSE)</f>
        <v>0.87096774193548387</v>
      </c>
      <c r="K629">
        <f>VLOOKUP('full data'!$A629, Sheet11!$A$2:$AF$799, MATCH('full data'!K$1, Sheet11!$A$1:$AF$1, 0), FALSE)</f>
        <v>-20.125</v>
      </c>
      <c r="L629">
        <f>VLOOKUP('full data'!$A629, Sheet11!$A$2:$AF$799, MATCH('full data'!L$1, Sheet11!$A$1:$AF$1, 0), FALSE)</f>
        <v>1.5</v>
      </c>
      <c r="M629">
        <f>VLOOKUP('full data'!$A629, Sheet11!$A$2:$AF$799, MATCH('full data'!M$1, Sheet11!$A$1:$AF$1, 0), FALSE)</f>
        <v>0.875</v>
      </c>
      <c r="N629">
        <f>VLOOKUP('full data'!$A629, Sheet11!$A$2:$AF$799, MATCH('full data'!N$1, Sheet11!$A$1:$AF$1, 0), FALSE)</f>
        <v>0.8125</v>
      </c>
      <c r="O629">
        <f>VLOOKUP('full data'!$A629, Sheet11!$A$2:$AF$799, MATCH('full data'!O$1, Sheet11!$A$1:$AF$1, 0), FALSE)</f>
        <v>11.3125</v>
      </c>
      <c r="P629">
        <f>VLOOKUP('full data'!$A629, Sheet11!$A$2:$AF$799, MATCH('full data'!P$1, Sheet11!$A$1:$AF$1, 0), FALSE)</f>
        <v>2</v>
      </c>
      <c r="Q629">
        <f>VLOOKUP('full data'!$A629, Sheet11!$A$2:$AF$799, MATCH('full data'!Q$1, Sheet11!$A$1:$AF$1, 0), FALSE)</f>
        <v>1.6875</v>
      </c>
      <c r="R629">
        <f>VLOOKUP('full data'!$A629, Sheet11!$A$2:$AF$799, MATCH('full data'!R$1, Sheet11!$A$1:$AF$1, 0), FALSE)</f>
        <v>6</v>
      </c>
      <c r="S629">
        <f>VLOOKUP('full data'!$A629, Sheet11!$A$2:$AF$799, MATCH('full data'!S$1, Sheet11!$A$1:$AF$1, 0), FALSE)</f>
        <v>10</v>
      </c>
      <c r="T629">
        <f>VLOOKUP('full data'!$A629, Sheet11!$A$2:$AF$799, MATCH('full data'!T$1, Sheet11!$A$1:$AF$1, 0), FALSE)</f>
        <v>0</v>
      </c>
      <c r="U629">
        <f>VLOOKUP('full data'!$A629, Sheet11!$A$2:$AF$799, MATCH('full data'!U$1, Sheet11!$A$1:$AF$1, 0), FALSE)</f>
        <v>0.375</v>
      </c>
      <c r="V629">
        <f>VLOOKUP('full data'!$A629, Sheet11!$A$2:$AF$799, MATCH('full data'!V$1, Sheet11!$A$1:$AF$1, 0), FALSE)</f>
        <v>0.3645833</v>
      </c>
      <c r="W629">
        <f>VLOOKUP('full data'!$A629, Sheet11!$A$2:$AF$799, MATCH('full data'!W$1, Sheet11!$A$1:$AF$1, 0), FALSE)</f>
        <v>0.484375</v>
      </c>
      <c r="X629" t="str">
        <f>VLOOKUP('full data'!$A629, Sheet11!$A$2:$AF$799, MATCH('full data'!X$1, Sheet11!$A$1:$AF$1, 0), FALSE)</f>
        <v>0</v>
      </c>
      <c r="Y629">
        <f>VLOOKUP('full data'!$A629, Sheet11!$A$2:$AF$799, MATCH('full data'!Y$1, Sheet11!$A$1:$AF$1, 0), FALSE)</f>
        <v>2</v>
      </c>
      <c r="Z629" t="str">
        <f>VLOOKUP('full data'!$A629, Sheet11!$A$2:$AF$799, MATCH('full data'!Z$1, Sheet11!$A$1:$AF$1, 0), FALSE)</f>
        <v>NFC West</v>
      </c>
      <c r="AA629" t="s">
        <v>892</v>
      </c>
      <c r="AB629">
        <f>VLOOKUP('full data'!$A629, Sheet11!$A$2:$AF$799, MATCH('full data'!AB$1, Sheet11!$A$1:$AF$1, 0), FALSE)</f>
        <v>0.27586206896551718</v>
      </c>
      <c r="AC629">
        <f>VLOOKUP('full data'!$A629, Sheet11!$A$2:$AF$799, MATCH('full data'!AC$1, Sheet11!$A$1:$AF$1, 0), FALSE)</f>
        <v>0.22222222222222221</v>
      </c>
      <c r="AD629" t="str">
        <f>VLOOKUP('full data'!$A629, Sheet11!$A$2:$AF$799, MATCH('full data'!AD$1, Sheet11!$A$1:$AF$1, 0), FALSE)</f>
        <v>0</v>
      </c>
      <c r="AE629" t="str">
        <f>VLOOKUP('full data'!$A629, Sheet11!$A$2:$AF$799, MATCH('full data'!AE$1, Sheet11!$A$1:$AF$1, 0), FALSE)</f>
        <v>0</v>
      </c>
      <c r="AF629">
        <f>VLOOKUP('full data'!$A629, Sheet11!$A$2:$AF$799, MATCH('full data'!AF$1, Sheet11!$A$1:$AF$1, 0), FALSE)</f>
        <v>0.5</v>
      </c>
      <c r="AG629">
        <f>VLOOKUP('full data'!$A629, Sheet11!$A$2:$AF$799, MATCH('full data'!AG$1, Sheet11!$A$1:$AF$1, 0), FALSE)</f>
        <v>0.5</v>
      </c>
      <c r="AH629" s="3">
        <f>VLOOKUP('full data'!$A629, Sheet11!$A$2:$AF$799, MATCH('full data'!AH$1, Sheet11!$A$1:$AF$1, 0), FALSE)</f>
        <v>2.723825601327804E-3</v>
      </c>
      <c r="AI629" s="2">
        <f t="shared" si="9"/>
        <v>0.32171374715446799</v>
      </c>
      <c r="AJ629" s="2">
        <f>AH629/SUMIFS($AH$2:$AH$799, $B$2:$B$799, B629)</f>
        <v>1.3984201496049695E-3</v>
      </c>
      <c r="AK629">
        <f>IF(AJ629=_xlfn.MAXIFS($AJ$2:$AJ$799, $B$2:$B$799, B629, $AA$2:$AA$799, AA629), 1, 0)</f>
        <v>0</v>
      </c>
      <c r="AL629" s="2">
        <f>AJ629-AI629</f>
        <v>-0.32031532700486304</v>
      </c>
      <c r="AM629">
        <f>IF(AK629=AE629, 1, 0)</f>
        <v>0</v>
      </c>
    </row>
    <row r="630" spans="1:39" hidden="1" x14ac:dyDescent="0.45">
      <c r="A630" t="s">
        <v>254</v>
      </c>
      <c r="B630">
        <v>2005</v>
      </c>
      <c r="C630" t="s">
        <v>64</v>
      </c>
      <c r="D630" t="str">
        <f>VLOOKUP(C630, ids!$A$2:$B$37,2,FALSE)</f>
        <v>Detriot Lions</v>
      </c>
      <c r="E630">
        <f>VLOOKUP('full data'!$A630, Sheet11!$A$2:$AF$799, MATCH('full data'!E$1, Sheet11!$A$1:$AF$1, 0), FALSE)</f>
        <v>16</v>
      </c>
      <c r="F630">
        <f>VLOOKUP('full data'!$A630, Sheet11!$A$2:$AF$799, MATCH('full data'!F$1, Sheet11!$A$1:$AF$1, 0), FALSE)</f>
        <v>-3.8462692048430349</v>
      </c>
      <c r="G630">
        <f>VLOOKUP('full data'!$A630, Sheet11!$A$2:$AF$799, MATCH('full data'!G$1, Sheet11!$A$1:$AF$1, 0), FALSE)</f>
        <v>-2.252233022130786</v>
      </c>
      <c r="H630">
        <f>VLOOKUP('full data'!$A630, Sheet11!$A$2:$AF$799, MATCH('full data'!H$1, Sheet11!$A$1:$AF$1, 0), FALSE)</f>
        <v>12.712420323331409</v>
      </c>
      <c r="I630">
        <f>VLOOKUP('full data'!$A630, Sheet11!$A$2:$AF$799, MATCH('full data'!I$1, Sheet11!$A$1:$AF$1, 0), FALSE)</f>
        <v>52.375</v>
      </c>
      <c r="J630">
        <f>VLOOKUP('full data'!$A630, Sheet11!$A$2:$AF$799, MATCH('full data'!J$1, Sheet11!$A$1:$AF$1, 0), FALSE)</f>
        <v>0.79166666666666663</v>
      </c>
      <c r="K630">
        <f>VLOOKUP('full data'!$A630, Sheet11!$A$2:$AF$799, MATCH('full data'!K$1, Sheet11!$A$1:$AF$1, 0), FALSE)</f>
        <v>-10.8125</v>
      </c>
      <c r="L630">
        <f>VLOOKUP('full data'!$A630, Sheet11!$A$2:$AF$799, MATCH('full data'!L$1, Sheet11!$A$1:$AF$1, 0), FALSE)</f>
        <v>1.125</v>
      </c>
      <c r="M630">
        <f>VLOOKUP('full data'!$A630, Sheet11!$A$2:$AF$799, MATCH('full data'!M$1, Sheet11!$A$1:$AF$1, 0), FALSE)</f>
        <v>0.75</v>
      </c>
      <c r="N630">
        <f>VLOOKUP('full data'!$A630, Sheet11!$A$2:$AF$799, MATCH('full data'!N$1, Sheet11!$A$1:$AF$1, 0), FALSE)</f>
        <v>1.1875</v>
      </c>
      <c r="O630">
        <f>VLOOKUP('full data'!$A630, Sheet11!$A$2:$AF$799, MATCH('full data'!O$1, Sheet11!$A$1:$AF$1, 0), FALSE)</f>
        <v>10.9375</v>
      </c>
      <c r="P630">
        <f>VLOOKUP('full data'!$A630, Sheet11!$A$2:$AF$799, MATCH('full data'!P$1, Sheet11!$A$1:$AF$1, 0), FALSE)</f>
        <v>1.4375</v>
      </c>
      <c r="Q630">
        <f>VLOOKUP('full data'!$A630, Sheet11!$A$2:$AF$799, MATCH('full data'!Q$1, Sheet11!$A$1:$AF$1, 0), FALSE)</f>
        <v>1.9375</v>
      </c>
      <c r="R630">
        <f>VLOOKUP('full data'!$A630, Sheet11!$A$2:$AF$799, MATCH('full data'!R$1, Sheet11!$A$1:$AF$1, 0), FALSE)</f>
        <v>5</v>
      </c>
      <c r="S630">
        <f>VLOOKUP('full data'!$A630, Sheet11!$A$2:$AF$799, MATCH('full data'!S$1, Sheet11!$A$1:$AF$1, 0), FALSE)</f>
        <v>11</v>
      </c>
      <c r="T630">
        <f>VLOOKUP('full data'!$A630, Sheet11!$A$2:$AF$799, MATCH('full data'!T$1, Sheet11!$A$1:$AF$1, 0), FALSE)</f>
        <v>0</v>
      </c>
      <c r="U630">
        <f>VLOOKUP('full data'!$A630, Sheet11!$A$2:$AF$799, MATCH('full data'!U$1, Sheet11!$A$1:$AF$1, 0), FALSE)</f>
        <v>0.3125</v>
      </c>
      <c r="V630">
        <f>VLOOKUP('full data'!$A630, Sheet11!$A$2:$AF$799, MATCH('full data'!V$1, Sheet11!$A$1:$AF$1, 0), FALSE)</f>
        <v>0.3</v>
      </c>
      <c r="W630">
        <f>VLOOKUP('full data'!$A630, Sheet11!$A$2:$AF$799, MATCH('full data'!W$1, Sheet11!$A$1:$AF$1, 0), FALSE)</f>
        <v>0.50390625</v>
      </c>
      <c r="X630" t="str">
        <f>VLOOKUP('full data'!$A630, Sheet11!$A$2:$AF$799, MATCH('full data'!X$1, Sheet11!$A$1:$AF$1, 0), FALSE)</f>
        <v>0</v>
      </c>
      <c r="Y630">
        <f>VLOOKUP('full data'!$A630, Sheet11!$A$2:$AF$799, MATCH('full data'!Y$1, Sheet11!$A$1:$AF$1, 0), FALSE)</f>
        <v>3</v>
      </c>
      <c r="Z630" t="str">
        <f>VLOOKUP('full data'!$A630, Sheet11!$A$2:$AF$799, MATCH('full data'!Z$1, Sheet11!$A$1:$AF$1, 0), FALSE)</f>
        <v>NFC North</v>
      </c>
      <c r="AA630" t="s">
        <v>892</v>
      </c>
      <c r="AB630">
        <f>VLOOKUP('full data'!$A630, Sheet11!$A$2:$AF$799, MATCH('full data'!AB$1, Sheet11!$A$1:$AF$1, 0), FALSE)</f>
        <v>0.45454545454545447</v>
      </c>
      <c r="AC630">
        <f>VLOOKUP('full data'!$A630, Sheet11!$A$2:$AF$799, MATCH('full data'!AC$1, Sheet11!$A$1:$AF$1, 0), FALSE)</f>
        <v>0.19230769230769229</v>
      </c>
      <c r="AD630" t="str">
        <f>VLOOKUP('full data'!$A630, Sheet11!$A$2:$AF$799, MATCH('full data'!AD$1, Sheet11!$A$1:$AF$1, 0), FALSE)</f>
        <v>0</v>
      </c>
      <c r="AE630" t="str">
        <f>VLOOKUP('full data'!$A630, Sheet11!$A$2:$AF$799, MATCH('full data'!AE$1, Sheet11!$A$1:$AF$1, 0), FALSE)</f>
        <v>0</v>
      </c>
      <c r="AF630">
        <f>VLOOKUP('full data'!$A630, Sheet11!$A$2:$AF$799, MATCH('full data'!AF$1, Sheet11!$A$1:$AF$1, 0), FALSE)</f>
        <v>0.3125</v>
      </c>
      <c r="AG630">
        <f>VLOOKUP('full data'!$A630, Sheet11!$A$2:$AF$799, MATCH('full data'!AG$1, Sheet11!$A$1:$AF$1, 0), FALSE)</f>
        <v>0.5</v>
      </c>
      <c r="AH630" s="3">
        <f>VLOOKUP('full data'!$A630, Sheet11!$A$2:$AF$799, MATCH('full data'!AH$1, Sheet11!$A$1:$AF$1, 0), FALSE)</f>
        <v>2.039349085852979E-3</v>
      </c>
      <c r="AI630" s="2">
        <f t="shared" si="9"/>
        <v>0.32171374715446799</v>
      </c>
      <c r="AJ630" s="2">
        <f>AH630/SUMIFS($AH$2:$AH$799, $B$2:$B$799, B630)</f>
        <v>1.0470078746396465E-3</v>
      </c>
      <c r="AK630">
        <f>IF(AJ630=_xlfn.MAXIFS($AJ$2:$AJ$799, $B$2:$B$799, B630, $AA$2:$AA$799, AA630), 1, 0)</f>
        <v>0</v>
      </c>
      <c r="AL630" s="2">
        <f>AJ630-AI630</f>
        <v>-0.32066673927982836</v>
      </c>
      <c r="AM630">
        <f>IF(AK630=AE630, 1, 0)</f>
        <v>0</v>
      </c>
    </row>
    <row r="631" spans="1:39" hidden="1" x14ac:dyDescent="0.45">
      <c r="A631" t="s">
        <v>247</v>
      </c>
      <c r="B631">
        <v>2005</v>
      </c>
      <c r="C631" t="s">
        <v>45</v>
      </c>
      <c r="D631" t="str">
        <f>VLOOKUP(C631, ids!$A$2:$B$37,2,FALSE)</f>
        <v>Buffalo Bills</v>
      </c>
      <c r="E631">
        <f>VLOOKUP('full data'!$A631, Sheet11!$A$2:$AF$799, MATCH('full data'!E$1, Sheet11!$A$1:$AF$1, 0), FALSE)</f>
        <v>16</v>
      </c>
      <c r="F631">
        <f>VLOOKUP('full data'!$A631, Sheet11!$A$2:$AF$799, MATCH('full data'!F$1, Sheet11!$A$1:$AF$1, 0), FALSE)</f>
        <v>-2.5807532916664209</v>
      </c>
      <c r="G631">
        <f>VLOOKUP('full data'!$A631, Sheet11!$A$2:$AF$799, MATCH('full data'!G$1, Sheet11!$A$1:$AF$1, 0), FALSE)</f>
        <v>-3.4936460043384381</v>
      </c>
      <c r="H631">
        <f>VLOOKUP('full data'!$A631, Sheet11!$A$2:$AF$799, MATCH('full data'!H$1, Sheet11!$A$1:$AF$1, 0), FALSE)</f>
        <v>14.1794070532964</v>
      </c>
      <c r="I631">
        <f>VLOOKUP('full data'!$A631, Sheet11!$A$2:$AF$799, MATCH('full data'!I$1, Sheet11!$A$1:$AF$1, 0), FALSE)</f>
        <v>56.0625</v>
      </c>
      <c r="J631">
        <f>VLOOKUP('full data'!$A631, Sheet11!$A$2:$AF$799, MATCH('full data'!J$1, Sheet11!$A$1:$AF$1, 0), FALSE)</f>
        <v>0.82857142857142863</v>
      </c>
      <c r="K631">
        <f>VLOOKUP('full data'!$A631, Sheet11!$A$2:$AF$799, MATCH('full data'!K$1, Sheet11!$A$1:$AF$1, 0), FALSE)</f>
        <v>-20.9375</v>
      </c>
      <c r="L631">
        <f>VLOOKUP('full data'!$A631, Sheet11!$A$2:$AF$799, MATCH('full data'!L$1, Sheet11!$A$1:$AF$1, 0), FALSE)</f>
        <v>1</v>
      </c>
      <c r="M631">
        <f>VLOOKUP('full data'!$A631, Sheet11!$A$2:$AF$799, MATCH('full data'!M$1, Sheet11!$A$1:$AF$1, 0), FALSE)</f>
        <v>0.8125</v>
      </c>
      <c r="N631">
        <f>VLOOKUP('full data'!$A631, Sheet11!$A$2:$AF$799, MATCH('full data'!N$1, Sheet11!$A$1:$AF$1, 0), FALSE)</f>
        <v>1.0625</v>
      </c>
      <c r="O631">
        <f>VLOOKUP('full data'!$A631, Sheet11!$A$2:$AF$799, MATCH('full data'!O$1, Sheet11!$A$1:$AF$1, 0), FALSE)</f>
        <v>16.8125</v>
      </c>
      <c r="P631">
        <f>VLOOKUP('full data'!$A631, Sheet11!$A$2:$AF$799, MATCH('full data'!P$1, Sheet11!$A$1:$AF$1, 0), FALSE)</f>
        <v>1.5625</v>
      </c>
      <c r="Q631">
        <f>VLOOKUP('full data'!$A631, Sheet11!$A$2:$AF$799, MATCH('full data'!Q$1, Sheet11!$A$1:$AF$1, 0), FALSE)</f>
        <v>1.875</v>
      </c>
      <c r="R631">
        <f>VLOOKUP('full data'!$A631, Sheet11!$A$2:$AF$799, MATCH('full data'!R$1, Sheet11!$A$1:$AF$1, 0), FALSE)</f>
        <v>5</v>
      </c>
      <c r="S631">
        <f>VLOOKUP('full data'!$A631, Sheet11!$A$2:$AF$799, MATCH('full data'!S$1, Sheet11!$A$1:$AF$1, 0), FALSE)</f>
        <v>11</v>
      </c>
      <c r="T631">
        <f>VLOOKUP('full data'!$A631, Sheet11!$A$2:$AF$799, MATCH('full data'!T$1, Sheet11!$A$1:$AF$1, 0), FALSE)</f>
        <v>0</v>
      </c>
      <c r="U631">
        <f>VLOOKUP('full data'!$A631, Sheet11!$A$2:$AF$799, MATCH('full data'!U$1, Sheet11!$A$1:$AF$1, 0), FALSE)</f>
        <v>0.3125</v>
      </c>
      <c r="V631">
        <f>VLOOKUP('full data'!$A631, Sheet11!$A$2:$AF$799, MATCH('full data'!V$1, Sheet11!$A$1:$AF$1, 0), FALSE)</f>
        <v>0.45</v>
      </c>
      <c r="W631">
        <f>VLOOKUP('full data'!$A631, Sheet11!$A$2:$AF$799, MATCH('full data'!W$1, Sheet11!$A$1:$AF$1, 0), FALSE)</f>
        <v>0.5</v>
      </c>
      <c r="X631" t="str">
        <f>VLOOKUP('full data'!$A631, Sheet11!$A$2:$AF$799, MATCH('full data'!X$1, Sheet11!$A$1:$AF$1, 0), FALSE)</f>
        <v>0</v>
      </c>
      <c r="Y631">
        <f>VLOOKUP('full data'!$A631, Sheet11!$A$2:$AF$799, MATCH('full data'!Y$1, Sheet11!$A$1:$AF$1, 0), FALSE)</f>
        <v>3</v>
      </c>
      <c r="Z631" t="str">
        <f>VLOOKUP('full data'!$A631, Sheet11!$A$2:$AF$799, MATCH('full data'!Z$1, Sheet11!$A$1:$AF$1, 0), FALSE)</f>
        <v>AFC East</v>
      </c>
      <c r="AA631" t="s">
        <v>891</v>
      </c>
      <c r="AB631">
        <f>VLOOKUP('full data'!$A631, Sheet11!$A$2:$AF$799, MATCH('full data'!AB$1, Sheet11!$A$1:$AF$1, 0), FALSE)</f>
        <v>0.29032258064516131</v>
      </c>
      <c r="AC631">
        <f>VLOOKUP('full data'!$A631, Sheet11!$A$2:$AF$799, MATCH('full data'!AC$1, Sheet11!$A$1:$AF$1, 0), FALSE)</f>
        <v>0.14285714285714279</v>
      </c>
      <c r="AD631" t="str">
        <f>VLOOKUP('full data'!$A631, Sheet11!$A$2:$AF$799, MATCH('full data'!AD$1, Sheet11!$A$1:$AF$1, 0), FALSE)</f>
        <v>0</v>
      </c>
      <c r="AE631" t="str">
        <f>VLOOKUP('full data'!$A631, Sheet11!$A$2:$AF$799, MATCH('full data'!AE$1, Sheet11!$A$1:$AF$1, 0), FALSE)</f>
        <v>0</v>
      </c>
      <c r="AF631">
        <f>VLOOKUP('full data'!$A631, Sheet11!$A$2:$AF$799, MATCH('full data'!AF$1, Sheet11!$A$1:$AF$1, 0), FALSE)</f>
        <v>0.5625</v>
      </c>
      <c r="AG631">
        <f>VLOOKUP('full data'!$A631, Sheet11!$A$2:$AF$799, MATCH('full data'!AG$1, Sheet11!$A$1:$AF$1, 0), FALSE)</f>
        <v>0.5</v>
      </c>
      <c r="AH631" s="3">
        <f>VLOOKUP('full data'!$A631, Sheet11!$A$2:$AF$799, MATCH('full data'!AH$1, Sheet11!$A$1:$AF$1, 0), FALSE)</f>
        <v>2.0272757094520828E-3</v>
      </c>
      <c r="AI631" s="2">
        <f t="shared" si="9"/>
        <v>0.40596761607953918</v>
      </c>
      <c r="AJ631" s="2">
        <f>AH631/SUMIFS($AH$2:$AH$799, $B$2:$B$799, B631)</f>
        <v>1.0408093673546911E-3</v>
      </c>
      <c r="AK631">
        <f>IF(AJ631=_xlfn.MAXIFS($AJ$2:$AJ$799, $B$2:$B$799, B631, $AA$2:$AA$799, AA631), 1, 0)</f>
        <v>0</v>
      </c>
      <c r="AL631" s="2">
        <f>AJ631-AI631</f>
        <v>-0.40492680671218451</v>
      </c>
      <c r="AM631">
        <f>IF(AK631=AE631, 1, 0)</f>
        <v>0</v>
      </c>
    </row>
    <row r="632" spans="1:39" hidden="1" x14ac:dyDescent="0.45">
      <c r="A632" t="s">
        <v>251</v>
      </c>
      <c r="B632">
        <v>2005</v>
      </c>
      <c r="C632" t="s">
        <v>55</v>
      </c>
      <c r="D632" t="str">
        <f>VLOOKUP(C632, ids!$A$2:$B$37,2,FALSE)</f>
        <v>Cleveland Browns</v>
      </c>
      <c r="E632">
        <f>VLOOKUP('full data'!$A632, Sheet11!$A$2:$AF$799, MATCH('full data'!E$1, Sheet11!$A$1:$AF$1, 0), FALSE)</f>
        <v>16</v>
      </c>
      <c r="F632">
        <f>VLOOKUP('full data'!$A632, Sheet11!$A$2:$AF$799, MATCH('full data'!F$1, Sheet11!$A$1:$AF$1, 0), FALSE)</f>
        <v>-3.8200394850221402</v>
      </c>
      <c r="G632">
        <f>VLOOKUP('full data'!$A632, Sheet11!$A$2:$AF$799, MATCH('full data'!G$1, Sheet11!$A$1:$AF$1, 0), FALSE)</f>
        <v>-4.1415811236174207</v>
      </c>
      <c r="H632">
        <f>VLOOKUP('full data'!$A632, Sheet11!$A$2:$AF$799, MATCH('full data'!H$1, Sheet11!$A$1:$AF$1, 0), FALSE)</f>
        <v>14.86791593988008</v>
      </c>
      <c r="I632">
        <f>VLOOKUP('full data'!$A632, Sheet11!$A$2:$AF$799, MATCH('full data'!I$1, Sheet11!$A$1:$AF$1, 0), FALSE)</f>
        <v>48.125</v>
      </c>
      <c r="J632">
        <f>VLOOKUP('full data'!$A632, Sheet11!$A$2:$AF$799, MATCH('full data'!J$1, Sheet11!$A$1:$AF$1, 0), FALSE)</f>
        <v>0.93103448275862066</v>
      </c>
      <c r="K632">
        <f>VLOOKUP('full data'!$A632, Sheet11!$A$2:$AF$799, MATCH('full data'!K$1, Sheet11!$A$1:$AF$1, 0), FALSE)</f>
        <v>-16.9375</v>
      </c>
      <c r="L632">
        <f>VLOOKUP('full data'!$A632, Sheet11!$A$2:$AF$799, MATCH('full data'!L$1, Sheet11!$A$1:$AF$1, 0), FALSE)</f>
        <v>1.125</v>
      </c>
      <c r="M632">
        <f>VLOOKUP('full data'!$A632, Sheet11!$A$2:$AF$799, MATCH('full data'!M$1, Sheet11!$A$1:$AF$1, 0), FALSE)</f>
        <v>0.5</v>
      </c>
      <c r="N632">
        <f>VLOOKUP('full data'!$A632, Sheet11!$A$2:$AF$799, MATCH('full data'!N$1, Sheet11!$A$1:$AF$1, 0), FALSE)</f>
        <v>0.9375</v>
      </c>
      <c r="O632">
        <f>VLOOKUP('full data'!$A632, Sheet11!$A$2:$AF$799, MATCH('full data'!O$1, Sheet11!$A$1:$AF$1, 0), FALSE)</f>
        <v>9.6875</v>
      </c>
      <c r="P632">
        <f>VLOOKUP('full data'!$A632, Sheet11!$A$2:$AF$799, MATCH('full data'!P$1, Sheet11!$A$1:$AF$1, 0), FALSE)</f>
        <v>1.8125</v>
      </c>
      <c r="Q632">
        <f>VLOOKUP('full data'!$A632, Sheet11!$A$2:$AF$799, MATCH('full data'!Q$1, Sheet11!$A$1:$AF$1, 0), FALSE)</f>
        <v>1.4375</v>
      </c>
      <c r="R632">
        <f>VLOOKUP('full data'!$A632, Sheet11!$A$2:$AF$799, MATCH('full data'!R$1, Sheet11!$A$1:$AF$1, 0), FALSE)</f>
        <v>6</v>
      </c>
      <c r="S632">
        <f>VLOOKUP('full data'!$A632, Sheet11!$A$2:$AF$799, MATCH('full data'!S$1, Sheet11!$A$1:$AF$1, 0), FALSE)</f>
        <v>10</v>
      </c>
      <c r="T632">
        <f>VLOOKUP('full data'!$A632, Sheet11!$A$2:$AF$799, MATCH('full data'!T$1, Sheet11!$A$1:$AF$1, 0), FALSE)</f>
        <v>0</v>
      </c>
      <c r="U632">
        <f>VLOOKUP('full data'!$A632, Sheet11!$A$2:$AF$799, MATCH('full data'!U$1, Sheet11!$A$1:$AF$1, 0), FALSE)</f>
        <v>0.375</v>
      </c>
      <c r="V632">
        <f>VLOOKUP('full data'!$A632, Sheet11!$A$2:$AF$799, MATCH('full data'!V$1, Sheet11!$A$1:$AF$1, 0), FALSE)</f>
        <v>0.39583333333333331</v>
      </c>
      <c r="W632">
        <f>VLOOKUP('full data'!$A632, Sheet11!$A$2:$AF$799, MATCH('full data'!W$1, Sheet11!$A$1:$AF$1, 0), FALSE)</f>
        <v>0.5078125</v>
      </c>
      <c r="X632" t="str">
        <f>VLOOKUP('full data'!$A632, Sheet11!$A$2:$AF$799, MATCH('full data'!X$1, Sheet11!$A$1:$AF$1, 0), FALSE)</f>
        <v>0</v>
      </c>
      <c r="Y632">
        <f>VLOOKUP('full data'!$A632, Sheet11!$A$2:$AF$799, MATCH('full data'!Y$1, Sheet11!$A$1:$AF$1, 0), FALSE)</f>
        <v>4</v>
      </c>
      <c r="Z632" t="str">
        <f>VLOOKUP('full data'!$A632, Sheet11!$A$2:$AF$799, MATCH('full data'!Z$1, Sheet11!$A$1:$AF$1, 0), FALSE)</f>
        <v>AFC North</v>
      </c>
      <c r="AA632" t="s">
        <v>891</v>
      </c>
      <c r="AB632">
        <f>VLOOKUP('full data'!$A632, Sheet11!$A$2:$AF$799, MATCH('full data'!AB$1, Sheet11!$A$1:$AF$1, 0), FALSE)</f>
        <v>0.23076923076923081</v>
      </c>
      <c r="AC632">
        <f>VLOOKUP('full data'!$A632, Sheet11!$A$2:$AF$799, MATCH('full data'!AC$1, Sheet11!$A$1:$AF$1, 0), FALSE)</f>
        <v>0.15384615384615391</v>
      </c>
      <c r="AD632" t="str">
        <f>VLOOKUP('full data'!$A632, Sheet11!$A$2:$AF$799, MATCH('full data'!AD$1, Sheet11!$A$1:$AF$1, 0), FALSE)</f>
        <v>0</v>
      </c>
      <c r="AE632" t="str">
        <f>VLOOKUP('full data'!$A632, Sheet11!$A$2:$AF$799, MATCH('full data'!AE$1, Sheet11!$A$1:$AF$1, 0), FALSE)</f>
        <v>0</v>
      </c>
      <c r="AF632">
        <f>VLOOKUP('full data'!$A632, Sheet11!$A$2:$AF$799, MATCH('full data'!AF$1, Sheet11!$A$1:$AF$1, 0), FALSE)</f>
        <v>0.6875</v>
      </c>
      <c r="AG632">
        <f>VLOOKUP('full data'!$A632, Sheet11!$A$2:$AF$799, MATCH('full data'!AG$1, Sheet11!$A$1:$AF$1, 0), FALSE)</f>
        <v>0.5</v>
      </c>
      <c r="AH632" s="3">
        <f>VLOOKUP('full data'!$A632, Sheet11!$A$2:$AF$799, MATCH('full data'!AH$1, Sheet11!$A$1:$AF$1, 0), FALSE)</f>
        <v>1.398899109840028E-3</v>
      </c>
      <c r="AI632" s="2">
        <f t="shared" si="9"/>
        <v>0.40596761607953918</v>
      </c>
      <c r="AJ632" s="2">
        <f>AH632/SUMIFS($AH$2:$AH$799, $B$2:$B$799, B632)</f>
        <v>7.1819895573017726E-4</v>
      </c>
      <c r="AK632">
        <f>IF(AJ632=_xlfn.MAXIFS($AJ$2:$AJ$799, $B$2:$B$799, B632, $AA$2:$AA$799, AA632), 1, 0)</f>
        <v>0</v>
      </c>
      <c r="AL632" s="2">
        <f>AJ632-AI632</f>
        <v>-0.40524941712380902</v>
      </c>
      <c r="AM632">
        <f>IF(AK632=AE632, 1, 0)</f>
        <v>0</v>
      </c>
    </row>
    <row r="633" spans="1:39" hidden="1" x14ac:dyDescent="0.45">
      <c r="A633" t="s">
        <v>244</v>
      </c>
      <c r="B633">
        <v>2005</v>
      </c>
      <c r="C633" t="s">
        <v>33</v>
      </c>
      <c r="D633" t="str">
        <f>VLOOKUP(C633, ids!$A$2:$B$37,2,FALSE)</f>
        <v>Arizona Cardinals</v>
      </c>
      <c r="E633">
        <f>VLOOKUP('full data'!$A633, Sheet11!$A$2:$AF$799, MATCH('full data'!E$1, Sheet11!$A$1:$AF$1, 0), FALSE)</f>
        <v>16</v>
      </c>
      <c r="F633">
        <f>VLOOKUP('full data'!$A633, Sheet11!$A$2:$AF$799, MATCH('full data'!F$1, Sheet11!$A$1:$AF$1, 0), FALSE)</f>
        <v>0.88747944227020681</v>
      </c>
      <c r="G633">
        <f>VLOOKUP('full data'!$A633, Sheet11!$A$2:$AF$799, MATCH('full data'!G$1, Sheet11!$A$1:$AF$1, 0), FALSE)</f>
        <v>-5.3149848463783123</v>
      </c>
      <c r="H633">
        <f>VLOOKUP('full data'!$A633, Sheet11!$A$2:$AF$799, MATCH('full data'!H$1, Sheet11!$A$1:$AF$1, 0), FALSE)</f>
        <v>21.23075657854919</v>
      </c>
      <c r="I633">
        <f>VLOOKUP('full data'!$A633, Sheet11!$A$2:$AF$799, MATCH('full data'!I$1, Sheet11!$A$1:$AF$1, 0), FALSE)</f>
        <v>74.0625</v>
      </c>
      <c r="J633">
        <f>VLOOKUP('full data'!$A633, Sheet11!$A$2:$AF$799, MATCH('full data'!J$1, Sheet11!$A$1:$AF$1, 0), FALSE)</f>
        <v>0.9555555555555556</v>
      </c>
      <c r="K633">
        <f>VLOOKUP('full data'!$A633, Sheet11!$A$2:$AF$799, MATCH('full data'!K$1, Sheet11!$A$1:$AF$1, 0), FALSE)</f>
        <v>-17.875</v>
      </c>
      <c r="L633">
        <f>VLOOKUP('full data'!$A633, Sheet11!$A$2:$AF$799, MATCH('full data'!L$1, Sheet11!$A$1:$AF$1, 0), FALSE)</f>
        <v>1.3125</v>
      </c>
      <c r="M633">
        <f>VLOOKUP('full data'!$A633, Sheet11!$A$2:$AF$799, MATCH('full data'!M$1, Sheet11!$A$1:$AF$1, 0), FALSE)</f>
        <v>0.6875</v>
      </c>
      <c r="N633">
        <f>VLOOKUP('full data'!$A633, Sheet11!$A$2:$AF$799, MATCH('full data'!N$1, Sheet11!$A$1:$AF$1, 0), FALSE)</f>
        <v>0.9375</v>
      </c>
      <c r="O633">
        <f>VLOOKUP('full data'!$A633, Sheet11!$A$2:$AF$799, MATCH('full data'!O$1, Sheet11!$A$1:$AF$1, 0), FALSE)</f>
        <v>13.8125</v>
      </c>
      <c r="P633">
        <f>VLOOKUP('full data'!$A633, Sheet11!$A$2:$AF$799, MATCH('full data'!P$1, Sheet11!$A$1:$AF$1, 0), FALSE)</f>
        <v>2.0625</v>
      </c>
      <c r="Q633">
        <f>VLOOKUP('full data'!$A633, Sheet11!$A$2:$AF$799, MATCH('full data'!Q$1, Sheet11!$A$1:$AF$1, 0), FALSE)</f>
        <v>1.625</v>
      </c>
      <c r="R633">
        <f>VLOOKUP('full data'!$A633, Sheet11!$A$2:$AF$799, MATCH('full data'!R$1, Sheet11!$A$1:$AF$1, 0), FALSE)</f>
        <v>5</v>
      </c>
      <c r="S633">
        <f>VLOOKUP('full data'!$A633, Sheet11!$A$2:$AF$799, MATCH('full data'!S$1, Sheet11!$A$1:$AF$1, 0), FALSE)</f>
        <v>11</v>
      </c>
      <c r="T633">
        <f>VLOOKUP('full data'!$A633, Sheet11!$A$2:$AF$799, MATCH('full data'!T$1, Sheet11!$A$1:$AF$1, 0), FALSE)</f>
        <v>0</v>
      </c>
      <c r="U633">
        <f>VLOOKUP('full data'!$A633, Sheet11!$A$2:$AF$799, MATCH('full data'!U$1, Sheet11!$A$1:$AF$1, 0), FALSE)</f>
        <v>0.3125</v>
      </c>
      <c r="V633">
        <f>VLOOKUP('full data'!$A633, Sheet11!$A$2:$AF$799, MATCH('full data'!V$1, Sheet11!$A$1:$AF$1, 0), FALSE)</f>
        <v>0.3</v>
      </c>
      <c r="W633">
        <f>VLOOKUP('full data'!$A633, Sheet11!$A$2:$AF$799, MATCH('full data'!W$1, Sheet11!$A$1:$AF$1, 0), FALSE)</f>
        <v>0.5078125</v>
      </c>
      <c r="X633" t="str">
        <f>VLOOKUP('full data'!$A633, Sheet11!$A$2:$AF$799, MATCH('full data'!X$1, Sheet11!$A$1:$AF$1, 0), FALSE)</f>
        <v>0</v>
      </c>
      <c r="Y633">
        <f>VLOOKUP('full data'!$A633, Sheet11!$A$2:$AF$799, MATCH('full data'!Y$1, Sheet11!$A$1:$AF$1, 0), FALSE)</f>
        <v>3</v>
      </c>
      <c r="Z633" t="str">
        <f>VLOOKUP('full data'!$A633, Sheet11!$A$2:$AF$799, MATCH('full data'!Z$1, Sheet11!$A$1:$AF$1, 0), FALSE)</f>
        <v>NFC West</v>
      </c>
      <c r="AA633" t="s">
        <v>892</v>
      </c>
      <c r="AB633">
        <f>VLOOKUP('full data'!$A633, Sheet11!$A$2:$AF$799, MATCH('full data'!AB$1, Sheet11!$A$1:$AF$1, 0), FALSE)</f>
        <v>0.25806451612903231</v>
      </c>
      <c r="AC633">
        <f>VLOOKUP('full data'!$A633, Sheet11!$A$2:$AF$799, MATCH('full data'!AC$1, Sheet11!$A$1:$AF$1, 0), FALSE)</f>
        <v>0.14285714285714279</v>
      </c>
      <c r="AD633" t="str">
        <f>VLOOKUP('full data'!$A633, Sheet11!$A$2:$AF$799, MATCH('full data'!AD$1, Sheet11!$A$1:$AF$1, 0), FALSE)</f>
        <v>0</v>
      </c>
      <c r="AE633" t="str">
        <f>VLOOKUP('full data'!$A633, Sheet11!$A$2:$AF$799, MATCH('full data'!AE$1, Sheet11!$A$1:$AF$1, 0), FALSE)</f>
        <v>0</v>
      </c>
      <c r="AF633">
        <f>VLOOKUP('full data'!$A633, Sheet11!$A$2:$AF$799, MATCH('full data'!AF$1, Sheet11!$A$1:$AF$1, 0), FALSE)</f>
        <v>0.75</v>
      </c>
      <c r="AG633">
        <f>VLOOKUP('full data'!$A633, Sheet11!$A$2:$AF$799, MATCH('full data'!AG$1, Sheet11!$A$1:$AF$1, 0), FALSE)</f>
        <v>0.5</v>
      </c>
      <c r="AH633" s="3">
        <f>VLOOKUP('full data'!$A633, Sheet11!$A$2:$AF$799, MATCH('full data'!AH$1, Sheet11!$A$1:$AF$1, 0), FALSE)</f>
        <v>1.043358582479659E-3</v>
      </c>
      <c r="AI633" s="2">
        <f t="shared" si="9"/>
        <v>0.32171374715446799</v>
      </c>
      <c r="AJ633" s="2">
        <f>AH633/SUMIFS($AH$2:$AH$799, $B$2:$B$799, B633)</f>
        <v>5.3566339353429155E-4</v>
      </c>
      <c r="AK633">
        <f>IF(AJ633=_xlfn.MAXIFS($AJ$2:$AJ$799, $B$2:$B$799, B633, $AA$2:$AA$799, AA633), 1, 0)</f>
        <v>0</v>
      </c>
      <c r="AL633" s="2">
        <f>AJ633-AI633</f>
        <v>-0.32117808376093371</v>
      </c>
      <c r="AM633">
        <f>IF(AK633=AE633, 1, 0)</f>
        <v>0</v>
      </c>
    </row>
    <row r="634" spans="1:39" hidden="1" x14ac:dyDescent="0.45">
      <c r="A634" t="s">
        <v>269</v>
      </c>
      <c r="B634">
        <v>2005</v>
      </c>
      <c r="C634" t="s">
        <v>92</v>
      </c>
      <c r="D634" t="str">
        <f>VLOOKUP(C634, ids!$A$2:$B$37,2,FALSE)</f>
        <v>Philadelphia Eagles</v>
      </c>
      <c r="E634">
        <f>VLOOKUP('full data'!$A634, Sheet11!$A$2:$AF$799, MATCH('full data'!E$1, Sheet11!$A$1:$AF$1, 0), FALSE)</f>
        <v>16</v>
      </c>
      <c r="F634">
        <f>VLOOKUP('full data'!$A634, Sheet11!$A$2:$AF$799, MATCH('full data'!F$1, Sheet11!$A$1:$AF$1, 0), FALSE)</f>
        <v>-4.2230380649682928</v>
      </c>
      <c r="G634">
        <f>VLOOKUP('full data'!$A634, Sheet11!$A$2:$AF$799, MATCH('full data'!G$1, Sheet11!$A$1:$AF$1, 0), FALSE)</f>
        <v>-2.851764342083245</v>
      </c>
      <c r="H634">
        <f>VLOOKUP('full data'!$A634, Sheet11!$A$2:$AF$799, MATCH('full data'!H$1, Sheet11!$A$1:$AF$1, 0), FALSE)</f>
        <v>17.63838980772918</v>
      </c>
      <c r="I634">
        <f>VLOOKUP('full data'!$A634, Sheet11!$A$2:$AF$799, MATCH('full data'!I$1, Sheet11!$A$1:$AF$1, 0), FALSE)</f>
        <v>71.3125</v>
      </c>
      <c r="J634">
        <f>VLOOKUP('full data'!$A634, Sheet11!$A$2:$AF$799, MATCH('full data'!J$1, Sheet11!$A$1:$AF$1, 0), FALSE)</f>
        <v>0.75862068965517238</v>
      </c>
      <c r="K634">
        <f>VLOOKUP('full data'!$A634, Sheet11!$A$2:$AF$799, MATCH('full data'!K$1, Sheet11!$A$1:$AF$1, 0), FALSE)</f>
        <v>-14.375</v>
      </c>
      <c r="L634">
        <f>VLOOKUP('full data'!$A634, Sheet11!$A$2:$AF$799, MATCH('full data'!L$1, Sheet11!$A$1:$AF$1, 0), FALSE)</f>
        <v>1.25</v>
      </c>
      <c r="M634">
        <f>VLOOKUP('full data'!$A634, Sheet11!$A$2:$AF$799, MATCH('full data'!M$1, Sheet11!$A$1:$AF$1, 0), FALSE)</f>
        <v>0.625</v>
      </c>
      <c r="N634">
        <f>VLOOKUP('full data'!$A634, Sheet11!$A$2:$AF$799, MATCH('full data'!N$1, Sheet11!$A$1:$AF$1, 0), FALSE)</f>
        <v>1.0625</v>
      </c>
      <c r="O634">
        <f>VLOOKUP('full data'!$A634, Sheet11!$A$2:$AF$799, MATCH('full data'!O$1, Sheet11!$A$1:$AF$1, 0), FALSE)</f>
        <v>11.5</v>
      </c>
      <c r="P634">
        <f>VLOOKUP('full data'!$A634, Sheet11!$A$2:$AF$799, MATCH('full data'!P$1, Sheet11!$A$1:$AF$1, 0), FALSE)</f>
        <v>1.8125</v>
      </c>
      <c r="Q634">
        <f>VLOOKUP('full data'!$A634, Sheet11!$A$2:$AF$799, MATCH('full data'!Q$1, Sheet11!$A$1:$AF$1, 0), FALSE)</f>
        <v>1.6875</v>
      </c>
      <c r="R634">
        <f>VLOOKUP('full data'!$A634, Sheet11!$A$2:$AF$799, MATCH('full data'!R$1, Sheet11!$A$1:$AF$1, 0), FALSE)</f>
        <v>6</v>
      </c>
      <c r="S634">
        <f>VLOOKUP('full data'!$A634, Sheet11!$A$2:$AF$799, MATCH('full data'!S$1, Sheet11!$A$1:$AF$1, 0), FALSE)</f>
        <v>10</v>
      </c>
      <c r="T634">
        <f>VLOOKUP('full data'!$A634, Sheet11!$A$2:$AF$799, MATCH('full data'!T$1, Sheet11!$A$1:$AF$1, 0), FALSE)</f>
        <v>0</v>
      </c>
      <c r="U634">
        <f>VLOOKUP('full data'!$A634, Sheet11!$A$2:$AF$799, MATCH('full data'!U$1, Sheet11!$A$1:$AF$1, 0), FALSE)</f>
        <v>0.375</v>
      </c>
      <c r="V634">
        <f>VLOOKUP('full data'!$A634, Sheet11!$A$2:$AF$799, MATCH('full data'!V$1, Sheet11!$A$1:$AF$1, 0), FALSE)</f>
        <v>0.38541666666666669</v>
      </c>
      <c r="W634">
        <f>VLOOKUP('full data'!$A634, Sheet11!$A$2:$AF$799, MATCH('full data'!W$1, Sheet11!$A$1:$AF$1, 0), FALSE)</f>
        <v>0.53125</v>
      </c>
      <c r="X634" t="str">
        <f>VLOOKUP('full data'!$A634, Sheet11!$A$2:$AF$799, MATCH('full data'!X$1, Sheet11!$A$1:$AF$1, 0), FALSE)</f>
        <v>0</v>
      </c>
      <c r="Y634">
        <f>VLOOKUP('full data'!$A634, Sheet11!$A$2:$AF$799, MATCH('full data'!Y$1, Sheet11!$A$1:$AF$1, 0), FALSE)</f>
        <v>4</v>
      </c>
      <c r="Z634" t="str">
        <f>VLOOKUP('full data'!$A634, Sheet11!$A$2:$AF$799, MATCH('full data'!Z$1, Sheet11!$A$1:$AF$1, 0), FALSE)</f>
        <v>NFC East</v>
      </c>
      <c r="AA634" t="s">
        <v>892</v>
      </c>
      <c r="AB634">
        <f>VLOOKUP('full data'!$A634, Sheet11!$A$2:$AF$799, MATCH('full data'!AB$1, Sheet11!$A$1:$AF$1, 0), FALSE)</f>
        <v>0.19354838709677419</v>
      </c>
      <c r="AC634">
        <f>VLOOKUP('full data'!$A634, Sheet11!$A$2:$AF$799, MATCH('full data'!AC$1, Sheet11!$A$1:$AF$1, 0), FALSE)</f>
        <v>0.15384615384615391</v>
      </c>
      <c r="AD634" t="str">
        <f>VLOOKUP('full data'!$A634, Sheet11!$A$2:$AF$799, MATCH('full data'!AD$1, Sheet11!$A$1:$AF$1, 0), FALSE)</f>
        <v>0</v>
      </c>
      <c r="AE634" t="str">
        <f>VLOOKUP('full data'!$A634, Sheet11!$A$2:$AF$799, MATCH('full data'!AE$1, Sheet11!$A$1:$AF$1, 0), FALSE)</f>
        <v>0</v>
      </c>
      <c r="AF634">
        <f>VLOOKUP('full data'!$A634, Sheet11!$A$2:$AF$799, MATCH('full data'!AF$1, Sheet11!$A$1:$AF$1, 0), FALSE)</f>
        <v>0.5625</v>
      </c>
      <c r="AG634">
        <f>VLOOKUP('full data'!$A634, Sheet11!$A$2:$AF$799, MATCH('full data'!AG$1, Sheet11!$A$1:$AF$1, 0), FALSE)</f>
        <v>0.5</v>
      </c>
      <c r="AH634" s="3">
        <f>VLOOKUP('full data'!$A634, Sheet11!$A$2:$AF$799, MATCH('full data'!AH$1, Sheet11!$A$1:$AF$1, 0), FALSE)</f>
        <v>1.0138918617470761E-3</v>
      </c>
      <c r="AI634" s="2">
        <f t="shared" si="9"/>
        <v>0.32171374715446799</v>
      </c>
      <c r="AJ634" s="2">
        <f>AH634/SUMIFS($AH$2:$AH$799, $B$2:$B$799, B634)</f>
        <v>5.2053509163598388E-4</v>
      </c>
      <c r="AK634">
        <f>IF(AJ634=_xlfn.MAXIFS($AJ$2:$AJ$799, $B$2:$B$799, B634, $AA$2:$AA$799, AA634), 1, 0)</f>
        <v>0</v>
      </c>
      <c r="AL634" s="2">
        <f>AJ634-AI634</f>
        <v>-0.32119321206283202</v>
      </c>
      <c r="AM634">
        <f>IF(AK634=AE634, 1, 0)</f>
        <v>0</v>
      </c>
    </row>
    <row r="635" spans="1:39" hidden="1" x14ac:dyDescent="0.45">
      <c r="A635" t="s">
        <v>272</v>
      </c>
      <c r="B635">
        <v>2005</v>
      </c>
      <c r="C635" t="s">
        <v>100</v>
      </c>
      <c r="D635" t="str">
        <f>VLOOKUP(C635, ids!$A$2:$B$37,2,FALSE)</f>
        <v>San Francisco 49ers</v>
      </c>
      <c r="E635">
        <f>VLOOKUP('full data'!$A635, Sheet11!$A$2:$AF$799, MATCH('full data'!E$1, Sheet11!$A$1:$AF$1, 0), FALSE)</f>
        <v>16</v>
      </c>
      <c r="F635">
        <f>VLOOKUP('full data'!$A635, Sheet11!$A$2:$AF$799, MATCH('full data'!F$1, Sheet11!$A$1:$AF$1, 0), FALSE)</f>
        <v>-8.0673682220645748</v>
      </c>
      <c r="G635">
        <f>VLOOKUP('full data'!$A635, Sheet11!$A$2:$AF$799, MATCH('full data'!G$1, Sheet11!$A$1:$AF$1, 0), FALSE)</f>
        <v>-3.043860602436443</v>
      </c>
      <c r="H635">
        <f>VLOOKUP('full data'!$A635, Sheet11!$A$2:$AF$799, MATCH('full data'!H$1, Sheet11!$A$1:$AF$1, 0), FALSE)</f>
        <v>8.696993839389755</v>
      </c>
      <c r="I635">
        <f>VLOOKUP('full data'!$A635, Sheet11!$A$2:$AF$799, MATCH('full data'!I$1, Sheet11!$A$1:$AF$1, 0), FALSE)</f>
        <v>48.75</v>
      </c>
      <c r="J635">
        <f>VLOOKUP('full data'!$A635, Sheet11!$A$2:$AF$799, MATCH('full data'!J$1, Sheet11!$A$1:$AF$1, 0), FALSE)</f>
        <v>0.89655172413793105</v>
      </c>
      <c r="K635">
        <f>VLOOKUP('full data'!$A635, Sheet11!$A$2:$AF$799, MATCH('full data'!K$1, Sheet11!$A$1:$AF$1, 0), FALSE)</f>
        <v>-18.25</v>
      </c>
      <c r="L635">
        <f>VLOOKUP('full data'!$A635, Sheet11!$A$2:$AF$799, MATCH('full data'!L$1, Sheet11!$A$1:$AF$1, 0), FALSE)</f>
        <v>1.3125</v>
      </c>
      <c r="M635">
        <f>VLOOKUP('full data'!$A635, Sheet11!$A$2:$AF$799, MATCH('full data'!M$1, Sheet11!$A$1:$AF$1, 0), FALSE)</f>
        <v>0.625</v>
      </c>
      <c r="N635">
        <f>VLOOKUP('full data'!$A635, Sheet11!$A$2:$AF$799, MATCH('full data'!N$1, Sheet11!$A$1:$AF$1, 0), FALSE)</f>
        <v>1</v>
      </c>
      <c r="O635">
        <f>VLOOKUP('full data'!$A635, Sheet11!$A$2:$AF$799, MATCH('full data'!O$1, Sheet11!$A$1:$AF$1, 0), FALSE)</f>
        <v>12.0625</v>
      </c>
      <c r="P635">
        <f>VLOOKUP('full data'!$A635, Sheet11!$A$2:$AF$799, MATCH('full data'!P$1, Sheet11!$A$1:$AF$1, 0), FALSE)</f>
        <v>1.8125</v>
      </c>
      <c r="Q635">
        <f>VLOOKUP('full data'!$A635, Sheet11!$A$2:$AF$799, MATCH('full data'!Q$1, Sheet11!$A$1:$AF$1, 0), FALSE)</f>
        <v>1.625</v>
      </c>
      <c r="R635">
        <f>VLOOKUP('full data'!$A635, Sheet11!$A$2:$AF$799, MATCH('full data'!R$1, Sheet11!$A$1:$AF$1, 0), FALSE)</f>
        <v>4</v>
      </c>
      <c r="S635">
        <f>VLOOKUP('full data'!$A635, Sheet11!$A$2:$AF$799, MATCH('full data'!S$1, Sheet11!$A$1:$AF$1, 0), FALSE)</f>
        <v>12</v>
      </c>
      <c r="T635">
        <f>VLOOKUP('full data'!$A635, Sheet11!$A$2:$AF$799, MATCH('full data'!T$1, Sheet11!$A$1:$AF$1, 0), FALSE)</f>
        <v>0</v>
      </c>
      <c r="U635">
        <f>VLOOKUP('full data'!$A635, Sheet11!$A$2:$AF$799, MATCH('full data'!U$1, Sheet11!$A$1:$AF$1, 0), FALSE)</f>
        <v>0.25</v>
      </c>
      <c r="V635">
        <f>VLOOKUP('full data'!$A635, Sheet11!$A$2:$AF$799, MATCH('full data'!V$1, Sheet11!$A$1:$AF$1, 0), FALSE)</f>
        <v>0.390625</v>
      </c>
      <c r="W635">
        <f>VLOOKUP('full data'!$A635, Sheet11!$A$2:$AF$799, MATCH('full data'!W$1, Sheet11!$A$1:$AF$1, 0), FALSE)</f>
        <v>0.5390625</v>
      </c>
      <c r="X635" t="str">
        <f>VLOOKUP('full data'!$A635, Sheet11!$A$2:$AF$799, MATCH('full data'!X$1, Sheet11!$A$1:$AF$1, 0), FALSE)</f>
        <v>0</v>
      </c>
      <c r="Y635">
        <f>VLOOKUP('full data'!$A635, Sheet11!$A$2:$AF$799, MATCH('full data'!Y$1, Sheet11!$A$1:$AF$1, 0), FALSE)</f>
        <v>4</v>
      </c>
      <c r="Z635" t="str">
        <f>VLOOKUP('full data'!$A635, Sheet11!$A$2:$AF$799, MATCH('full data'!Z$1, Sheet11!$A$1:$AF$1, 0), FALSE)</f>
        <v>NFC West</v>
      </c>
      <c r="AA635" t="s">
        <v>892</v>
      </c>
      <c r="AB635">
        <f>VLOOKUP('full data'!$A635, Sheet11!$A$2:$AF$799, MATCH('full data'!AB$1, Sheet11!$A$1:$AF$1, 0), FALSE)</f>
        <v>0.3125</v>
      </c>
      <c r="AC635">
        <f>VLOOKUP('full data'!$A635, Sheet11!$A$2:$AF$799, MATCH('full data'!AC$1, Sheet11!$A$1:$AF$1, 0), FALSE)</f>
        <v>0.16666666666666671</v>
      </c>
      <c r="AD635" t="str">
        <f>VLOOKUP('full data'!$A635, Sheet11!$A$2:$AF$799, MATCH('full data'!AD$1, Sheet11!$A$1:$AF$1, 0), FALSE)</f>
        <v>0</v>
      </c>
      <c r="AE635" t="str">
        <f>VLOOKUP('full data'!$A635, Sheet11!$A$2:$AF$799, MATCH('full data'!AE$1, Sheet11!$A$1:$AF$1, 0), FALSE)</f>
        <v>0</v>
      </c>
      <c r="AF635">
        <f>VLOOKUP('full data'!$A635, Sheet11!$A$2:$AF$799, MATCH('full data'!AF$1, Sheet11!$A$1:$AF$1, 0), FALSE)</f>
        <v>0.5</v>
      </c>
      <c r="AG635">
        <f>VLOOKUP('full data'!$A635, Sheet11!$A$2:$AF$799, MATCH('full data'!AG$1, Sheet11!$A$1:$AF$1, 0), FALSE)</f>
        <v>0.5</v>
      </c>
      <c r="AH635" s="3">
        <f>VLOOKUP('full data'!$A635, Sheet11!$A$2:$AF$799, MATCH('full data'!AH$1, Sheet11!$A$1:$AF$1, 0), FALSE)</f>
        <v>5.965578433635558E-4</v>
      </c>
      <c r="AI635" s="2">
        <f t="shared" si="9"/>
        <v>0.32171374715446799</v>
      </c>
      <c r="AJ635" s="2">
        <f>AH635/SUMIFS($AH$2:$AH$799, $B$2:$B$799, B635)</f>
        <v>3.0627456771013871E-4</v>
      </c>
      <c r="AK635">
        <f>IF(AJ635=_xlfn.MAXIFS($AJ$2:$AJ$799, $B$2:$B$799, B635, $AA$2:$AA$799, AA635), 1, 0)</f>
        <v>0</v>
      </c>
      <c r="AL635" s="2">
        <f>AJ635-AI635</f>
        <v>-0.32140747258675784</v>
      </c>
      <c r="AM635">
        <f>IF(AK635=AE635, 1, 0)</f>
        <v>0</v>
      </c>
    </row>
    <row r="636" spans="1:39" hidden="1" x14ac:dyDescent="0.45">
      <c r="A636" t="s">
        <v>262</v>
      </c>
      <c r="B636">
        <v>2005</v>
      </c>
      <c r="C636" t="s">
        <v>230</v>
      </c>
      <c r="D636" t="str">
        <f>VLOOKUP(C636, ids!$A$2:$B$37,2,FALSE)</f>
        <v>Las Vegas Raiders</v>
      </c>
      <c r="E636">
        <f>VLOOKUP('full data'!$A636, Sheet11!$A$2:$AF$799, MATCH('full data'!E$1, Sheet11!$A$1:$AF$1, 0), FALSE)</f>
        <v>16</v>
      </c>
      <c r="F636">
        <f>VLOOKUP('full data'!$A636, Sheet11!$A$2:$AF$799, MATCH('full data'!F$1, Sheet11!$A$1:$AF$1, 0), FALSE)</f>
        <v>-0.16716817562628011</v>
      </c>
      <c r="G636">
        <f>VLOOKUP('full data'!$A636, Sheet11!$A$2:$AF$799, MATCH('full data'!G$1, Sheet11!$A$1:$AF$1, 0), FALSE)</f>
        <v>-1.654033938232661</v>
      </c>
      <c r="H636">
        <f>VLOOKUP('full data'!$A636, Sheet11!$A$2:$AF$799, MATCH('full data'!H$1, Sheet11!$A$1:$AF$1, 0), FALSE)</f>
        <v>21.115090027639109</v>
      </c>
      <c r="I636">
        <f>VLOOKUP('full data'!$A636, Sheet11!$A$2:$AF$799, MATCH('full data'!I$1, Sheet11!$A$1:$AF$1, 0), FALSE)</f>
        <v>70.75</v>
      </c>
      <c r="J636">
        <f>VLOOKUP('full data'!$A636, Sheet11!$A$2:$AF$799, MATCH('full data'!J$1, Sheet11!$A$1:$AF$1, 0), FALSE)</f>
        <v>0.66666666666666663</v>
      </c>
      <c r="K636">
        <f>VLOOKUP('full data'!$A636, Sheet11!$A$2:$AF$799, MATCH('full data'!K$1, Sheet11!$A$1:$AF$1, 0), FALSE)</f>
        <v>-17.9375</v>
      </c>
      <c r="L636">
        <f>VLOOKUP('full data'!$A636, Sheet11!$A$2:$AF$799, MATCH('full data'!L$1, Sheet11!$A$1:$AF$1, 0), FALSE)</f>
        <v>0.9375</v>
      </c>
      <c r="M636">
        <f>VLOOKUP('full data'!$A636, Sheet11!$A$2:$AF$799, MATCH('full data'!M$1, Sheet11!$A$1:$AF$1, 0), FALSE)</f>
        <v>0.875</v>
      </c>
      <c r="N636">
        <f>VLOOKUP('full data'!$A636, Sheet11!$A$2:$AF$799, MATCH('full data'!N$1, Sheet11!$A$1:$AF$1, 0), FALSE)</f>
        <v>0.3125</v>
      </c>
      <c r="O636">
        <f>VLOOKUP('full data'!$A636, Sheet11!$A$2:$AF$799, MATCH('full data'!O$1, Sheet11!$A$1:$AF$1, 0), FALSE)</f>
        <v>14.6875</v>
      </c>
      <c r="P636">
        <f>VLOOKUP('full data'!$A636, Sheet11!$A$2:$AF$799, MATCH('full data'!P$1, Sheet11!$A$1:$AF$1, 0), FALSE)</f>
        <v>1.3125</v>
      </c>
      <c r="Q636">
        <f>VLOOKUP('full data'!$A636, Sheet11!$A$2:$AF$799, MATCH('full data'!Q$1, Sheet11!$A$1:$AF$1, 0), FALSE)</f>
        <v>1.1875</v>
      </c>
      <c r="R636">
        <f>VLOOKUP('full data'!$A636, Sheet11!$A$2:$AF$799, MATCH('full data'!R$1, Sheet11!$A$1:$AF$1, 0), FALSE)</f>
        <v>4</v>
      </c>
      <c r="S636">
        <f>VLOOKUP('full data'!$A636, Sheet11!$A$2:$AF$799, MATCH('full data'!S$1, Sheet11!$A$1:$AF$1, 0), FALSE)</f>
        <v>12</v>
      </c>
      <c r="T636">
        <f>VLOOKUP('full data'!$A636, Sheet11!$A$2:$AF$799, MATCH('full data'!T$1, Sheet11!$A$1:$AF$1, 0), FALSE)</f>
        <v>0</v>
      </c>
      <c r="U636">
        <f>VLOOKUP('full data'!$A636, Sheet11!$A$2:$AF$799, MATCH('full data'!U$1, Sheet11!$A$1:$AF$1, 0), FALSE)</f>
        <v>0.25</v>
      </c>
      <c r="V636">
        <f>VLOOKUP('full data'!$A636, Sheet11!$A$2:$AF$799, MATCH('full data'!V$1, Sheet11!$A$1:$AF$1, 0), FALSE)</f>
        <v>0.4375</v>
      </c>
      <c r="W636">
        <f>VLOOKUP('full data'!$A636, Sheet11!$A$2:$AF$799, MATCH('full data'!W$1, Sheet11!$A$1:$AF$1, 0), FALSE)</f>
        <v>0.5390625</v>
      </c>
      <c r="X636" t="str">
        <f>VLOOKUP('full data'!$A636, Sheet11!$A$2:$AF$799, MATCH('full data'!X$1, Sheet11!$A$1:$AF$1, 0), FALSE)</f>
        <v>0</v>
      </c>
      <c r="Y636">
        <f>VLOOKUP('full data'!$A636, Sheet11!$A$2:$AF$799, MATCH('full data'!Y$1, Sheet11!$A$1:$AF$1, 0), FALSE)</f>
        <v>4</v>
      </c>
      <c r="Z636" t="str">
        <f>VLOOKUP('full data'!$A636, Sheet11!$A$2:$AF$799, MATCH('full data'!Z$1, Sheet11!$A$1:$AF$1, 0), FALSE)</f>
        <v>AFC West</v>
      </c>
      <c r="AA636" t="s">
        <v>891</v>
      </c>
      <c r="AB636">
        <f>VLOOKUP('full data'!$A636, Sheet11!$A$2:$AF$799, MATCH('full data'!AB$1, Sheet11!$A$1:$AF$1, 0), FALSE)</f>
        <v>0.25925925925925919</v>
      </c>
      <c r="AC636">
        <f>VLOOKUP('full data'!$A636, Sheet11!$A$2:$AF$799, MATCH('full data'!AC$1, Sheet11!$A$1:$AF$1, 0), FALSE)</f>
        <v>0.2407407407407407</v>
      </c>
      <c r="AD636" t="str">
        <f>VLOOKUP('full data'!$A636, Sheet11!$A$2:$AF$799, MATCH('full data'!AD$1, Sheet11!$A$1:$AF$1, 0), FALSE)</f>
        <v>0</v>
      </c>
      <c r="AE636" t="str">
        <f>VLOOKUP('full data'!$A636, Sheet11!$A$2:$AF$799, MATCH('full data'!AE$1, Sheet11!$A$1:$AF$1, 0), FALSE)</f>
        <v>0</v>
      </c>
      <c r="AF636">
        <f>VLOOKUP('full data'!$A636, Sheet11!$A$2:$AF$799, MATCH('full data'!AF$1, Sheet11!$A$1:$AF$1, 0), FALSE)</f>
        <v>0.375</v>
      </c>
      <c r="AG636">
        <f>VLOOKUP('full data'!$A636, Sheet11!$A$2:$AF$799, MATCH('full data'!AG$1, Sheet11!$A$1:$AF$1, 0), FALSE)</f>
        <v>0.5</v>
      </c>
      <c r="AH636" s="3">
        <f>VLOOKUP('full data'!$A636, Sheet11!$A$2:$AF$799, MATCH('full data'!AH$1, Sheet11!$A$1:$AF$1, 0), FALSE)</f>
        <v>4.8188164142463289E-4</v>
      </c>
      <c r="AI636" s="2">
        <f t="shared" si="9"/>
        <v>0.40596761607953918</v>
      </c>
      <c r="AJ636" s="2">
        <f>AH636/SUMIFS($AH$2:$AH$799, $B$2:$B$799, B636)</f>
        <v>2.4739946520967621E-4</v>
      </c>
      <c r="AK636">
        <f>IF(AJ636=_xlfn.MAXIFS($AJ$2:$AJ$799, $B$2:$B$799, B636, $AA$2:$AA$799, AA636), 1, 0)</f>
        <v>0</v>
      </c>
      <c r="AL636" s="2">
        <f>AJ636-AI636</f>
        <v>-0.4057202166143295</v>
      </c>
      <c r="AM636">
        <f>IF(AK636=AE636, 1, 0)</f>
        <v>0</v>
      </c>
    </row>
    <row r="637" spans="1:39" hidden="1" x14ac:dyDescent="0.45">
      <c r="A637" t="s">
        <v>255</v>
      </c>
      <c r="B637">
        <v>2005</v>
      </c>
      <c r="C637" t="s">
        <v>66</v>
      </c>
      <c r="D637" t="str">
        <f>VLOOKUP(C637, ids!$A$2:$B$37,2,FALSE)</f>
        <v>Green Bay Packers</v>
      </c>
      <c r="E637">
        <f>VLOOKUP('full data'!$A637, Sheet11!$A$2:$AF$799, MATCH('full data'!E$1, Sheet11!$A$1:$AF$1, 0), FALSE)</f>
        <v>16</v>
      </c>
      <c r="F637">
        <f>VLOOKUP('full data'!$A637, Sheet11!$A$2:$AF$799, MATCH('full data'!F$1, Sheet11!$A$1:$AF$1, 0), FALSE)</f>
        <v>-1.104632142233704</v>
      </c>
      <c r="G637">
        <f>VLOOKUP('full data'!$A637, Sheet11!$A$2:$AF$799, MATCH('full data'!G$1, Sheet11!$A$1:$AF$1, 0), FALSE)</f>
        <v>-3.26353797874226</v>
      </c>
      <c r="H637">
        <f>VLOOKUP('full data'!$A637, Sheet11!$A$2:$AF$799, MATCH('full data'!H$1, Sheet11!$A$1:$AF$1, 0), FALSE)</f>
        <v>19.769923953969339</v>
      </c>
      <c r="I637">
        <f>VLOOKUP('full data'!$A637, Sheet11!$A$2:$AF$799, MATCH('full data'!I$1, Sheet11!$A$1:$AF$1, 0), FALSE)</f>
        <v>57.375</v>
      </c>
      <c r="J637">
        <f>VLOOKUP('full data'!$A637, Sheet11!$A$2:$AF$799, MATCH('full data'!J$1, Sheet11!$A$1:$AF$1, 0), FALSE)</f>
        <v>0.7407407407407407</v>
      </c>
      <c r="K637">
        <f>VLOOKUP('full data'!$A637, Sheet11!$A$2:$AF$799, MATCH('full data'!K$1, Sheet11!$A$1:$AF$1, 0), FALSE)</f>
        <v>-12.375</v>
      </c>
      <c r="L637">
        <f>VLOOKUP('full data'!$A637, Sheet11!$A$2:$AF$799, MATCH('full data'!L$1, Sheet11!$A$1:$AF$1, 0), FALSE)</f>
        <v>1.875</v>
      </c>
      <c r="M637">
        <f>VLOOKUP('full data'!$A637, Sheet11!$A$2:$AF$799, MATCH('full data'!M$1, Sheet11!$A$1:$AF$1, 0), FALSE)</f>
        <v>0.6875</v>
      </c>
      <c r="N637">
        <f>VLOOKUP('full data'!$A637, Sheet11!$A$2:$AF$799, MATCH('full data'!N$1, Sheet11!$A$1:$AF$1, 0), FALSE)</f>
        <v>0.625</v>
      </c>
      <c r="O637">
        <f>VLOOKUP('full data'!$A637, Sheet11!$A$2:$AF$799, MATCH('full data'!O$1, Sheet11!$A$1:$AF$1, 0), FALSE)</f>
        <v>11.6875</v>
      </c>
      <c r="P637">
        <f>VLOOKUP('full data'!$A637, Sheet11!$A$2:$AF$799, MATCH('full data'!P$1, Sheet11!$A$1:$AF$1, 0), FALSE)</f>
        <v>2.5625</v>
      </c>
      <c r="Q637">
        <f>VLOOKUP('full data'!$A637, Sheet11!$A$2:$AF$799, MATCH('full data'!Q$1, Sheet11!$A$1:$AF$1, 0), FALSE)</f>
        <v>1.3125</v>
      </c>
      <c r="R637">
        <f>VLOOKUP('full data'!$A637, Sheet11!$A$2:$AF$799, MATCH('full data'!R$1, Sheet11!$A$1:$AF$1, 0), FALSE)</f>
        <v>4</v>
      </c>
      <c r="S637">
        <f>VLOOKUP('full data'!$A637, Sheet11!$A$2:$AF$799, MATCH('full data'!S$1, Sheet11!$A$1:$AF$1, 0), FALSE)</f>
        <v>12</v>
      </c>
      <c r="T637">
        <f>VLOOKUP('full data'!$A637, Sheet11!$A$2:$AF$799, MATCH('full data'!T$1, Sheet11!$A$1:$AF$1, 0), FALSE)</f>
        <v>0</v>
      </c>
      <c r="U637">
        <f>VLOOKUP('full data'!$A637, Sheet11!$A$2:$AF$799, MATCH('full data'!U$1, Sheet11!$A$1:$AF$1, 0), FALSE)</f>
        <v>0.25</v>
      </c>
      <c r="V637">
        <f>VLOOKUP('full data'!$A637, Sheet11!$A$2:$AF$799, MATCH('full data'!V$1, Sheet11!$A$1:$AF$1, 0), FALSE)</f>
        <v>0.453125</v>
      </c>
      <c r="W637">
        <f>VLOOKUP('full data'!$A637, Sheet11!$A$2:$AF$799, MATCH('full data'!W$1, Sheet11!$A$1:$AF$1, 0), FALSE)</f>
        <v>0.53125</v>
      </c>
      <c r="X637" t="str">
        <f>VLOOKUP('full data'!$A637, Sheet11!$A$2:$AF$799, MATCH('full data'!X$1, Sheet11!$A$1:$AF$1, 0), FALSE)</f>
        <v>0</v>
      </c>
      <c r="Y637">
        <f>VLOOKUP('full data'!$A637, Sheet11!$A$2:$AF$799, MATCH('full data'!Y$1, Sheet11!$A$1:$AF$1, 0), FALSE)</f>
        <v>4</v>
      </c>
      <c r="Z637" t="str">
        <f>VLOOKUP('full data'!$A637, Sheet11!$A$2:$AF$799, MATCH('full data'!Z$1, Sheet11!$A$1:$AF$1, 0), FALSE)</f>
        <v>NFC North</v>
      </c>
      <c r="AA637" t="s">
        <v>892</v>
      </c>
      <c r="AB637">
        <f>VLOOKUP('full data'!$A637, Sheet11!$A$2:$AF$799, MATCH('full data'!AB$1, Sheet11!$A$1:$AF$1, 0), FALSE)</f>
        <v>0.32258064516129031</v>
      </c>
      <c r="AC637">
        <f>VLOOKUP('full data'!$A637, Sheet11!$A$2:$AF$799, MATCH('full data'!AC$1, Sheet11!$A$1:$AF$1, 0), FALSE)</f>
        <v>0.19607843137254899</v>
      </c>
      <c r="AD637" t="str">
        <f>VLOOKUP('full data'!$A637, Sheet11!$A$2:$AF$799, MATCH('full data'!AD$1, Sheet11!$A$1:$AF$1, 0), FALSE)</f>
        <v>0</v>
      </c>
      <c r="AE637" t="str">
        <f>VLOOKUP('full data'!$A637, Sheet11!$A$2:$AF$799, MATCH('full data'!AE$1, Sheet11!$A$1:$AF$1, 0), FALSE)</f>
        <v>0</v>
      </c>
      <c r="AF637">
        <f>VLOOKUP('full data'!$A637, Sheet11!$A$2:$AF$799, MATCH('full data'!AF$1, Sheet11!$A$1:$AF$1, 0), FALSE)</f>
        <v>0.6875</v>
      </c>
      <c r="AG637">
        <f>VLOOKUP('full data'!$A637, Sheet11!$A$2:$AF$799, MATCH('full data'!AG$1, Sheet11!$A$1:$AF$1, 0), FALSE)</f>
        <v>0.5</v>
      </c>
      <c r="AH637" s="3">
        <f>VLOOKUP('full data'!$A637, Sheet11!$A$2:$AF$799, MATCH('full data'!AH$1, Sheet11!$A$1:$AF$1, 0), FALSE)</f>
        <v>4.0613788170097492E-4</v>
      </c>
      <c r="AI637" s="2">
        <f t="shared" si="9"/>
        <v>0.32171374715446799</v>
      </c>
      <c r="AJ637" s="2">
        <f>AH637/SUMIFS($AH$2:$AH$799, $B$2:$B$799, B637)</f>
        <v>2.0851239411644388E-4</v>
      </c>
      <c r="AK637">
        <f>IF(AJ637=_xlfn.MAXIFS($AJ$2:$AJ$799, $B$2:$B$799, B637, $AA$2:$AA$799, AA637), 1, 0)</f>
        <v>0</v>
      </c>
      <c r="AL637" s="2">
        <f>AJ637-AI637</f>
        <v>-0.32150523476035153</v>
      </c>
      <c r="AM637">
        <f>IF(AK637=AE637, 1, 0)</f>
        <v>0</v>
      </c>
    </row>
    <row r="638" spans="1:39" hidden="1" x14ac:dyDescent="0.45">
      <c r="A638" t="s">
        <v>268</v>
      </c>
      <c r="B638">
        <v>2005</v>
      </c>
      <c r="C638" t="s">
        <v>88</v>
      </c>
      <c r="D638" t="str">
        <f>VLOOKUP(C638, ids!$A$2:$B$37,2,FALSE)</f>
        <v>New York Jets</v>
      </c>
      <c r="E638">
        <f>VLOOKUP('full data'!$A638, Sheet11!$A$2:$AF$799, MATCH('full data'!E$1, Sheet11!$A$1:$AF$1, 0), FALSE)</f>
        <v>16</v>
      </c>
      <c r="F638">
        <f>VLOOKUP('full data'!$A638, Sheet11!$A$2:$AF$799, MATCH('full data'!F$1, Sheet11!$A$1:$AF$1, 0), FALSE)</f>
        <v>-4.9551472804212198</v>
      </c>
      <c r="G638">
        <f>VLOOKUP('full data'!$A638, Sheet11!$A$2:$AF$799, MATCH('full data'!G$1, Sheet11!$A$1:$AF$1, 0), FALSE)</f>
        <v>-2.8563201077208782</v>
      </c>
      <c r="H638">
        <f>VLOOKUP('full data'!$A638, Sheet11!$A$2:$AF$799, MATCH('full data'!H$1, Sheet11!$A$1:$AF$1, 0), FALSE)</f>
        <v>13.58397765424386</v>
      </c>
      <c r="I638">
        <f>VLOOKUP('full data'!$A638, Sheet11!$A$2:$AF$799, MATCH('full data'!I$1, Sheet11!$A$1:$AF$1, 0), FALSE)</f>
        <v>50.0625</v>
      </c>
      <c r="J638">
        <f>VLOOKUP('full data'!$A638, Sheet11!$A$2:$AF$799, MATCH('full data'!J$1, Sheet11!$A$1:$AF$1, 0), FALSE)</f>
        <v>0.7857142857142857</v>
      </c>
      <c r="K638">
        <f>VLOOKUP('full data'!$A638, Sheet11!$A$2:$AF$799, MATCH('full data'!K$1, Sheet11!$A$1:$AF$1, 0), FALSE)</f>
        <v>-21.875</v>
      </c>
      <c r="L638">
        <f>VLOOKUP('full data'!$A638, Sheet11!$A$2:$AF$799, MATCH('full data'!L$1, Sheet11!$A$1:$AF$1, 0), FALSE)</f>
        <v>0.9375</v>
      </c>
      <c r="M638">
        <f>VLOOKUP('full data'!$A638, Sheet11!$A$2:$AF$799, MATCH('full data'!M$1, Sheet11!$A$1:$AF$1, 0), FALSE)</f>
        <v>0.4375</v>
      </c>
      <c r="N638">
        <f>VLOOKUP('full data'!$A638, Sheet11!$A$2:$AF$799, MATCH('full data'!N$1, Sheet11!$A$1:$AF$1, 0), FALSE)</f>
        <v>1.3125</v>
      </c>
      <c r="O638">
        <f>VLOOKUP('full data'!$A638, Sheet11!$A$2:$AF$799, MATCH('full data'!O$1, Sheet11!$A$1:$AF$1, 0), FALSE)</f>
        <v>12.375</v>
      </c>
      <c r="P638">
        <f>VLOOKUP('full data'!$A638, Sheet11!$A$2:$AF$799, MATCH('full data'!P$1, Sheet11!$A$1:$AF$1, 0), FALSE)</f>
        <v>1.625</v>
      </c>
      <c r="Q638">
        <f>VLOOKUP('full data'!$A638, Sheet11!$A$2:$AF$799, MATCH('full data'!Q$1, Sheet11!$A$1:$AF$1, 0), FALSE)</f>
        <v>1.75</v>
      </c>
      <c r="R638">
        <f>VLOOKUP('full data'!$A638, Sheet11!$A$2:$AF$799, MATCH('full data'!R$1, Sheet11!$A$1:$AF$1, 0), FALSE)</f>
        <v>4</v>
      </c>
      <c r="S638">
        <f>VLOOKUP('full data'!$A638, Sheet11!$A$2:$AF$799, MATCH('full data'!S$1, Sheet11!$A$1:$AF$1, 0), FALSE)</f>
        <v>12</v>
      </c>
      <c r="T638">
        <f>VLOOKUP('full data'!$A638, Sheet11!$A$2:$AF$799, MATCH('full data'!T$1, Sheet11!$A$1:$AF$1, 0), FALSE)</f>
        <v>0</v>
      </c>
      <c r="U638">
        <f>VLOOKUP('full data'!$A638, Sheet11!$A$2:$AF$799, MATCH('full data'!U$1, Sheet11!$A$1:$AF$1, 0), FALSE)</f>
        <v>0.25</v>
      </c>
      <c r="V638">
        <f>VLOOKUP('full data'!$A638, Sheet11!$A$2:$AF$799, MATCH('full data'!V$1, Sheet11!$A$1:$AF$1, 0), FALSE)</f>
        <v>0.453125</v>
      </c>
      <c r="W638">
        <f>VLOOKUP('full data'!$A638, Sheet11!$A$2:$AF$799, MATCH('full data'!W$1, Sheet11!$A$1:$AF$1, 0), FALSE)</f>
        <v>0.52734375</v>
      </c>
      <c r="X638" t="str">
        <f>VLOOKUP('full data'!$A638, Sheet11!$A$2:$AF$799, MATCH('full data'!X$1, Sheet11!$A$1:$AF$1, 0), FALSE)</f>
        <v>0</v>
      </c>
      <c r="Y638">
        <f>VLOOKUP('full data'!$A638, Sheet11!$A$2:$AF$799, MATCH('full data'!Y$1, Sheet11!$A$1:$AF$1, 0), FALSE)</f>
        <v>4</v>
      </c>
      <c r="Z638" t="str">
        <f>VLOOKUP('full data'!$A638, Sheet11!$A$2:$AF$799, MATCH('full data'!Z$1, Sheet11!$A$1:$AF$1, 0), FALSE)</f>
        <v>AFC East</v>
      </c>
      <c r="AA638" t="s">
        <v>891</v>
      </c>
      <c r="AB638">
        <f>VLOOKUP('full data'!$A638, Sheet11!$A$2:$AF$799, MATCH('full data'!AB$1, Sheet11!$A$1:$AF$1, 0), FALSE)</f>
        <v>0.1891891891891892</v>
      </c>
      <c r="AC638">
        <f>VLOOKUP('full data'!$A638, Sheet11!$A$2:$AF$799, MATCH('full data'!AC$1, Sheet11!$A$1:$AF$1, 0), FALSE)</f>
        <v>0.30158730158730163</v>
      </c>
      <c r="AD638" t="str">
        <f>VLOOKUP('full data'!$A638, Sheet11!$A$2:$AF$799, MATCH('full data'!AD$1, Sheet11!$A$1:$AF$1, 0), FALSE)</f>
        <v>0</v>
      </c>
      <c r="AE638" t="str">
        <f>VLOOKUP('full data'!$A638, Sheet11!$A$2:$AF$799, MATCH('full data'!AE$1, Sheet11!$A$1:$AF$1, 0), FALSE)</f>
        <v>0</v>
      </c>
      <c r="AF638">
        <f>VLOOKUP('full data'!$A638, Sheet11!$A$2:$AF$799, MATCH('full data'!AF$1, Sheet11!$A$1:$AF$1, 0), FALSE)</f>
        <v>0.6875</v>
      </c>
      <c r="AG638">
        <f>VLOOKUP('full data'!$A638, Sheet11!$A$2:$AF$799, MATCH('full data'!AG$1, Sheet11!$A$1:$AF$1, 0), FALSE)</f>
        <v>0.5</v>
      </c>
      <c r="AH638" s="3">
        <f>VLOOKUP('full data'!$A638, Sheet11!$A$2:$AF$799, MATCH('full data'!AH$1, Sheet11!$A$1:$AF$1, 0), FALSE)</f>
        <v>3.3205773289078817E-4</v>
      </c>
      <c r="AI638" s="2">
        <f t="shared" si="9"/>
        <v>0.40596761607953918</v>
      </c>
      <c r="AJ638" s="2">
        <f>AH638/SUMIFS($AH$2:$AH$799, $B$2:$B$799, B638)</f>
        <v>1.7047942580474307E-4</v>
      </c>
      <c r="AK638">
        <f>IF(AJ638=_xlfn.MAXIFS($AJ$2:$AJ$799, $B$2:$B$799, B638, $AA$2:$AA$799, AA638), 1, 0)</f>
        <v>0</v>
      </c>
      <c r="AL638" s="2">
        <f>AJ638-AI638</f>
        <v>-0.40579713665373446</v>
      </c>
      <c r="AM638">
        <f>IF(AK638=AE638, 1, 0)</f>
        <v>0</v>
      </c>
    </row>
    <row r="639" spans="1:39" hidden="1" x14ac:dyDescent="0.45">
      <c r="A639" t="s">
        <v>274</v>
      </c>
      <c r="B639">
        <v>2005</v>
      </c>
      <c r="C639" t="s">
        <v>106</v>
      </c>
      <c r="D639" t="str">
        <f>VLOOKUP(C639, ids!$A$2:$B$37,2,FALSE)</f>
        <v>Tennessee Titans</v>
      </c>
      <c r="E639">
        <f>VLOOKUP('full data'!$A639, Sheet11!$A$2:$AF$799, MATCH('full data'!E$1, Sheet11!$A$1:$AF$1, 0), FALSE)</f>
        <v>16</v>
      </c>
      <c r="F639">
        <f>VLOOKUP('full data'!$A639, Sheet11!$A$2:$AF$799, MATCH('full data'!F$1, Sheet11!$A$1:$AF$1, 0), FALSE)</f>
        <v>-3.1634099253252002</v>
      </c>
      <c r="G639">
        <f>VLOOKUP('full data'!$A639, Sheet11!$A$2:$AF$799, MATCH('full data'!G$1, Sheet11!$A$1:$AF$1, 0), FALSE)</f>
        <v>-3.5954746798958799</v>
      </c>
      <c r="H639">
        <f>VLOOKUP('full data'!$A639, Sheet11!$A$2:$AF$799, MATCH('full data'!H$1, Sheet11!$A$1:$AF$1, 0), FALSE)</f>
        <v>16.963172055280779</v>
      </c>
      <c r="I639">
        <f>VLOOKUP('full data'!$A639, Sheet11!$A$2:$AF$799, MATCH('full data'!I$1, Sheet11!$A$1:$AF$1, 0), FALSE)</f>
        <v>62.625</v>
      </c>
      <c r="J639">
        <f>VLOOKUP('full data'!$A639, Sheet11!$A$2:$AF$799, MATCH('full data'!J$1, Sheet11!$A$1:$AF$1, 0), FALSE)</f>
        <v>0.7931034482758621</v>
      </c>
      <c r="K639">
        <f>VLOOKUP('full data'!$A639, Sheet11!$A$2:$AF$799, MATCH('full data'!K$1, Sheet11!$A$1:$AF$1, 0), FALSE)</f>
        <v>-11.6875</v>
      </c>
      <c r="L639">
        <f>VLOOKUP('full data'!$A639, Sheet11!$A$2:$AF$799, MATCH('full data'!L$1, Sheet11!$A$1:$AF$1, 0), FALSE)</f>
        <v>0.875</v>
      </c>
      <c r="M639">
        <f>VLOOKUP('full data'!$A639, Sheet11!$A$2:$AF$799, MATCH('full data'!M$1, Sheet11!$A$1:$AF$1, 0), FALSE)</f>
        <v>0.6875</v>
      </c>
      <c r="N639">
        <f>VLOOKUP('full data'!$A639, Sheet11!$A$2:$AF$799, MATCH('full data'!N$1, Sheet11!$A$1:$AF$1, 0), FALSE)</f>
        <v>0.5625</v>
      </c>
      <c r="O639">
        <f>VLOOKUP('full data'!$A639, Sheet11!$A$2:$AF$799, MATCH('full data'!O$1, Sheet11!$A$1:$AF$1, 0), FALSE)</f>
        <v>15.375</v>
      </c>
      <c r="P639">
        <f>VLOOKUP('full data'!$A639, Sheet11!$A$2:$AF$799, MATCH('full data'!P$1, Sheet11!$A$1:$AF$1, 0), FALSE)</f>
        <v>1.5</v>
      </c>
      <c r="Q639">
        <f>VLOOKUP('full data'!$A639, Sheet11!$A$2:$AF$799, MATCH('full data'!Q$1, Sheet11!$A$1:$AF$1, 0), FALSE)</f>
        <v>1.25</v>
      </c>
      <c r="R639">
        <f>VLOOKUP('full data'!$A639, Sheet11!$A$2:$AF$799, MATCH('full data'!R$1, Sheet11!$A$1:$AF$1, 0), FALSE)</f>
        <v>4</v>
      </c>
      <c r="S639">
        <f>VLOOKUP('full data'!$A639, Sheet11!$A$2:$AF$799, MATCH('full data'!S$1, Sheet11!$A$1:$AF$1, 0), FALSE)</f>
        <v>12</v>
      </c>
      <c r="T639">
        <f>VLOOKUP('full data'!$A639, Sheet11!$A$2:$AF$799, MATCH('full data'!T$1, Sheet11!$A$1:$AF$1, 0), FALSE)</f>
        <v>0</v>
      </c>
      <c r="U639">
        <f>VLOOKUP('full data'!$A639, Sheet11!$A$2:$AF$799, MATCH('full data'!U$1, Sheet11!$A$1:$AF$1, 0), FALSE)</f>
        <v>0.25</v>
      </c>
      <c r="V639">
        <f>VLOOKUP('full data'!$A639, Sheet11!$A$2:$AF$799, MATCH('full data'!V$1, Sheet11!$A$1:$AF$1, 0), FALSE)</f>
        <v>0.21875</v>
      </c>
      <c r="W639">
        <f>VLOOKUP('full data'!$A639, Sheet11!$A$2:$AF$799, MATCH('full data'!W$1, Sheet11!$A$1:$AF$1, 0), FALSE)</f>
        <v>0.51171875</v>
      </c>
      <c r="X639" t="str">
        <f>VLOOKUP('full data'!$A639, Sheet11!$A$2:$AF$799, MATCH('full data'!X$1, Sheet11!$A$1:$AF$1, 0), FALSE)</f>
        <v>0</v>
      </c>
      <c r="Y639">
        <f>VLOOKUP('full data'!$A639, Sheet11!$A$2:$AF$799, MATCH('full data'!Y$1, Sheet11!$A$1:$AF$1, 0), FALSE)</f>
        <v>3</v>
      </c>
      <c r="Z639" t="str">
        <f>VLOOKUP('full data'!$A639, Sheet11!$A$2:$AF$799, MATCH('full data'!Z$1, Sheet11!$A$1:$AF$1, 0), FALSE)</f>
        <v>AFC South</v>
      </c>
      <c r="AA639" t="s">
        <v>891</v>
      </c>
      <c r="AB639">
        <f>VLOOKUP('full data'!$A639, Sheet11!$A$2:$AF$799, MATCH('full data'!AB$1, Sheet11!$A$1:$AF$1, 0), FALSE)</f>
        <v>0.24</v>
      </c>
      <c r="AC639">
        <f>VLOOKUP('full data'!$A639, Sheet11!$A$2:$AF$799, MATCH('full data'!AC$1, Sheet11!$A$1:$AF$1, 0), FALSE)</f>
        <v>0.25806451612903231</v>
      </c>
      <c r="AD639" t="str">
        <f>VLOOKUP('full data'!$A639, Sheet11!$A$2:$AF$799, MATCH('full data'!AD$1, Sheet11!$A$1:$AF$1, 0), FALSE)</f>
        <v>0</v>
      </c>
      <c r="AE639" t="str">
        <f>VLOOKUP('full data'!$A639, Sheet11!$A$2:$AF$799, MATCH('full data'!AE$1, Sheet11!$A$1:$AF$1, 0), FALSE)</f>
        <v>0</v>
      </c>
      <c r="AF639">
        <f>VLOOKUP('full data'!$A639, Sheet11!$A$2:$AF$799, MATCH('full data'!AF$1, Sheet11!$A$1:$AF$1, 0), FALSE)</f>
        <v>0.625</v>
      </c>
      <c r="AG639">
        <f>VLOOKUP('full data'!$A639, Sheet11!$A$2:$AF$799, MATCH('full data'!AG$1, Sheet11!$A$1:$AF$1, 0), FALSE)</f>
        <v>0.5</v>
      </c>
      <c r="AH639" s="3">
        <f>VLOOKUP('full data'!$A639, Sheet11!$A$2:$AF$799, MATCH('full data'!AH$1, Sheet11!$A$1:$AF$1, 0), FALSE)</f>
        <v>2.796216531667527E-4</v>
      </c>
      <c r="AI639" s="2">
        <f t="shared" si="9"/>
        <v>0.40596761607953918</v>
      </c>
      <c r="AJ639" s="2">
        <f>AH639/SUMIFS($AH$2:$AH$799, $B$2:$B$799, B639)</f>
        <v>1.435585868139361E-4</v>
      </c>
      <c r="AK639">
        <f>IF(AJ639=_xlfn.MAXIFS($AJ$2:$AJ$799, $B$2:$B$799, B639, $AA$2:$AA$799, AA639), 1, 0)</f>
        <v>0</v>
      </c>
      <c r="AL639" s="2">
        <f>AJ639-AI639</f>
        <v>-0.40582405749272527</v>
      </c>
      <c r="AM639">
        <f>IF(AK639=AE639, 1, 0)</f>
        <v>0</v>
      </c>
    </row>
    <row r="640" spans="1:39" hidden="1" x14ac:dyDescent="0.45">
      <c r="A640" t="s">
        <v>256</v>
      </c>
      <c r="B640">
        <v>2005</v>
      </c>
      <c r="C640" t="s">
        <v>154</v>
      </c>
      <c r="D640" t="str">
        <f>VLOOKUP(C640, ids!$A$2:$B$37,2,FALSE)</f>
        <v>Houston Texans</v>
      </c>
      <c r="E640">
        <f>VLOOKUP('full data'!$A640, Sheet11!$A$2:$AF$799, MATCH('full data'!E$1, Sheet11!$A$1:$AF$1, 0), FALSE)</f>
        <v>16</v>
      </c>
      <c r="F640">
        <f>VLOOKUP('full data'!$A640, Sheet11!$A$2:$AF$799, MATCH('full data'!F$1, Sheet11!$A$1:$AF$1, 0), FALSE)</f>
        <v>-4.4936944426884677</v>
      </c>
      <c r="G640">
        <f>VLOOKUP('full data'!$A640, Sheet11!$A$2:$AF$799, MATCH('full data'!G$1, Sheet11!$A$1:$AF$1, 0), FALSE)</f>
        <v>-1.1978036581563209</v>
      </c>
      <c r="H640">
        <f>VLOOKUP('full data'!$A640, Sheet11!$A$2:$AF$799, MATCH('full data'!H$1, Sheet11!$A$1:$AF$1, 0), FALSE)</f>
        <v>14.14610159574236</v>
      </c>
      <c r="I640">
        <f>VLOOKUP('full data'!$A640, Sheet11!$A$2:$AF$799, MATCH('full data'!I$1, Sheet11!$A$1:$AF$1, 0), FALSE)</f>
        <v>53.375</v>
      </c>
      <c r="J640">
        <f>VLOOKUP('full data'!$A640, Sheet11!$A$2:$AF$799, MATCH('full data'!J$1, Sheet11!$A$1:$AF$1, 0), FALSE)</f>
        <v>0.76470588235294112</v>
      </c>
      <c r="K640">
        <f>VLOOKUP('full data'!$A640, Sheet11!$A$2:$AF$799, MATCH('full data'!K$1, Sheet11!$A$1:$AF$1, 0), FALSE)</f>
        <v>-26.5</v>
      </c>
      <c r="L640">
        <f>VLOOKUP('full data'!$A640, Sheet11!$A$2:$AF$799, MATCH('full data'!L$1, Sheet11!$A$1:$AF$1, 0), FALSE)</f>
        <v>0.8125</v>
      </c>
      <c r="M640">
        <f>VLOOKUP('full data'!$A640, Sheet11!$A$2:$AF$799, MATCH('full data'!M$1, Sheet11!$A$1:$AF$1, 0), FALSE)</f>
        <v>0.5625</v>
      </c>
      <c r="N640">
        <f>VLOOKUP('full data'!$A640, Sheet11!$A$2:$AF$799, MATCH('full data'!N$1, Sheet11!$A$1:$AF$1, 0), FALSE)</f>
        <v>0.4375</v>
      </c>
      <c r="O640">
        <f>VLOOKUP('full data'!$A640, Sheet11!$A$2:$AF$799, MATCH('full data'!O$1, Sheet11!$A$1:$AF$1, 0), FALSE)</f>
        <v>12.875</v>
      </c>
      <c r="P640">
        <f>VLOOKUP('full data'!$A640, Sheet11!$A$2:$AF$799, MATCH('full data'!P$1, Sheet11!$A$1:$AF$1, 0), FALSE)</f>
        <v>1.375</v>
      </c>
      <c r="Q640">
        <f>VLOOKUP('full data'!$A640, Sheet11!$A$2:$AF$799, MATCH('full data'!Q$1, Sheet11!$A$1:$AF$1, 0), FALSE)</f>
        <v>1</v>
      </c>
      <c r="R640">
        <f>VLOOKUP('full data'!$A640, Sheet11!$A$2:$AF$799, MATCH('full data'!R$1, Sheet11!$A$1:$AF$1, 0), FALSE)</f>
        <v>2</v>
      </c>
      <c r="S640">
        <f>VLOOKUP('full data'!$A640, Sheet11!$A$2:$AF$799, MATCH('full data'!S$1, Sheet11!$A$1:$AF$1, 0), FALSE)</f>
        <v>14</v>
      </c>
      <c r="T640">
        <f>VLOOKUP('full data'!$A640, Sheet11!$A$2:$AF$799, MATCH('full data'!T$1, Sheet11!$A$1:$AF$1, 0), FALSE)</f>
        <v>0</v>
      </c>
      <c r="U640">
        <f>VLOOKUP('full data'!$A640, Sheet11!$A$2:$AF$799, MATCH('full data'!U$1, Sheet11!$A$1:$AF$1, 0), FALSE)</f>
        <v>0.125</v>
      </c>
      <c r="V640">
        <f>VLOOKUP('full data'!$A640, Sheet11!$A$2:$AF$799, MATCH('full data'!V$1, Sheet11!$A$1:$AF$1, 0), FALSE)</f>
        <v>0.34375</v>
      </c>
      <c r="W640">
        <f>VLOOKUP('full data'!$A640, Sheet11!$A$2:$AF$799, MATCH('full data'!W$1, Sheet11!$A$1:$AF$1, 0), FALSE)</f>
        <v>0.53515625</v>
      </c>
      <c r="X640" t="str">
        <f>VLOOKUP('full data'!$A640, Sheet11!$A$2:$AF$799, MATCH('full data'!X$1, Sheet11!$A$1:$AF$1, 0), FALSE)</f>
        <v>0</v>
      </c>
      <c r="Y640">
        <f>VLOOKUP('full data'!$A640, Sheet11!$A$2:$AF$799, MATCH('full data'!Y$1, Sheet11!$A$1:$AF$1, 0), FALSE)</f>
        <v>4</v>
      </c>
      <c r="Z640" t="str">
        <f>VLOOKUP('full data'!$A640, Sheet11!$A$2:$AF$799, MATCH('full data'!Z$1, Sheet11!$A$1:$AF$1, 0), FALSE)</f>
        <v>AFC South</v>
      </c>
      <c r="AA640" t="s">
        <v>891</v>
      </c>
      <c r="AB640">
        <f>VLOOKUP('full data'!$A640, Sheet11!$A$2:$AF$799, MATCH('full data'!AB$1, Sheet11!$A$1:$AF$1, 0), FALSE)</f>
        <v>0.16666666666666671</v>
      </c>
      <c r="AC640">
        <f>VLOOKUP('full data'!$A640, Sheet11!$A$2:$AF$799, MATCH('full data'!AC$1, Sheet11!$A$1:$AF$1, 0), FALSE)</f>
        <v>0.3125</v>
      </c>
      <c r="AD640" t="str">
        <f>VLOOKUP('full data'!$A640, Sheet11!$A$2:$AF$799, MATCH('full data'!AD$1, Sheet11!$A$1:$AF$1, 0), FALSE)</f>
        <v>0</v>
      </c>
      <c r="AE640" t="str">
        <f>VLOOKUP('full data'!$A640, Sheet11!$A$2:$AF$799, MATCH('full data'!AE$1, Sheet11!$A$1:$AF$1, 0), FALSE)</f>
        <v>0</v>
      </c>
      <c r="AF640">
        <f>VLOOKUP('full data'!$A640, Sheet11!$A$2:$AF$799, MATCH('full data'!AF$1, Sheet11!$A$1:$AF$1, 0), FALSE)</f>
        <v>0.5625</v>
      </c>
      <c r="AG640">
        <f>VLOOKUP('full data'!$A640, Sheet11!$A$2:$AF$799, MATCH('full data'!AG$1, Sheet11!$A$1:$AF$1, 0), FALSE)</f>
        <v>0.5</v>
      </c>
      <c r="AH640" s="3">
        <f>VLOOKUP('full data'!$A640, Sheet11!$A$2:$AF$799, MATCH('full data'!AH$1, Sheet11!$A$1:$AF$1, 0), FALSE)</f>
        <v>7.5432317584099188E-5</v>
      </c>
      <c r="AI640" s="2">
        <f t="shared" si="9"/>
        <v>0.40596761607953918</v>
      </c>
      <c r="AJ640" s="2">
        <f>AH640/SUMIFS($AH$2:$AH$799, $B$2:$B$799, B640)</f>
        <v>3.8727175774243207E-5</v>
      </c>
      <c r="AK640">
        <f>IF(AJ640=_xlfn.MAXIFS($AJ$2:$AJ$799, $B$2:$B$799, B640, $AA$2:$AA$799, AA640), 1, 0)</f>
        <v>0</v>
      </c>
      <c r="AL640" s="2">
        <f>AJ640-AI640</f>
        <v>-0.40592888890376494</v>
      </c>
      <c r="AM640">
        <f>IF(AK640=AE640, 1, 0)</f>
        <v>0</v>
      </c>
    </row>
    <row r="641" spans="1:39" hidden="1" x14ac:dyDescent="0.45">
      <c r="A641" t="s">
        <v>266</v>
      </c>
      <c r="B641">
        <v>2005</v>
      </c>
      <c r="C641" t="s">
        <v>83</v>
      </c>
      <c r="D641" t="str">
        <f>VLOOKUP(C641, ids!$A$2:$B$37,2,FALSE)</f>
        <v>New Orleans Saints</v>
      </c>
      <c r="E641">
        <f>VLOOKUP('full data'!$A641, Sheet11!$A$2:$AF$799, MATCH('full data'!E$1, Sheet11!$A$1:$AF$1, 0), FALSE)</f>
        <v>16</v>
      </c>
      <c r="F641">
        <f>VLOOKUP('full data'!$A641, Sheet11!$A$2:$AF$799, MATCH('full data'!F$1, Sheet11!$A$1:$AF$1, 0), FALSE)</f>
        <v>-2.4625867084361772</v>
      </c>
      <c r="G641">
        <f>VLOOKUP('full data'!$A641, Sheet11!$A$2:$AF$799, MATCH('full data'!G$1, Sheet11!$A$1:$AF$1, 0), FALSE)</f>
        <v>-3.6001106165236689</v>
      </c>
      <c r="H641">
        <f>VLOOKUP('full data'!$A641, Sheet11!$A$2:$AF$799, MATCH('full data'!H$1, Sheet11!$A$1:$AF$1, 0), FALSE)</f>
        <v>16.813794363872759</v>
      </c>
      <c r="I641">
        <f>VLOOKUP('full data'!$A641, Sheet11!$A$2:$AF$799, MATCH('full data'!I$1, Sheet11!$A$1:$AF$1, 0), FALSE)</f>
        <v>70.625</v>
      </c>
      <c r="J641">
        <f>VLOOKUP('full data'!$A641, Sheet11!$A$2:$AF$799, MATCH('full data'!J$1, Sheet11!$A$1:$AF$1, 0), FALSE)</f>
        <v>0.78125</v>
      </c>
      <c r="K641">
        <f>VLOOKUP('full data'!$A641, Sheet11!$A$2:$AF$799, MATCH('full data'!K$1, Sheet11!$A$1:$AF$1, 0), FALSE)</f>
        <v>-16.3125</v>
      </c>
      <c r="L641">
        <f>VLOOKUP('full data'!$A641, Sheet11!$A$2:$AF$799, MATCH('full data'!L$1, Sheet11!$A$1:$AF$1, 0), FALSE)</f>
        <v>1.5</v>
      </c>
      <c r="M641">
        <f>VLOOKUP('full data'!$A641, Sheet11!$A$2:$AF$799, MATCH('full data'!M$1, Sheet11!$A$1:$AF$1, 0), FALSE)</f>
        <v>0.5625</v>
      </c>
      <c r="N641">
        <f>VLOOKUP('full data'!$A641, Sheet11!$A$2:$AF$799, MATCH('full data'!N$1, Sheet11!$A$1:$AF$1, 0), FALSE)</f>
        <v>0.625</v>
      </c>
      <c r="O641">
        <f>VLOOKUP('full data'!$A641, Sheet11!$A$2:$AF$799, MATCH('full data'!O$1, Sheet11!$A$1:$AF$1, 0), FALSE)</f>
        <v>10.375</v>
      </c>
      <c r="P641">
        <f>VLOOKUP('full data'!$A641, Sheet11!$A$2:$AF$799, MATCH('full data'!P$1, Sheet11!$A$1:$AF$1, 0), FALSE)</f>
        <v>2.0625</v>
      </c>
      <c r="Q641">
        <f>VLOOKUP('full data'!$A641, Sheet11!$A$2:$AF$799, MATCH('full data'!Q$1, Sheet11!$A$1:$AF$1, 0), FALSE)</f>
        <v>1.1875</v>
      </c>
      <c r="R641">
        <f>VLOOKUP('full data'!$A641, Sheet11!$A$2:$AF$799, MATCH('full data'!R$1, Sheet11!$A$1:$AF$1, 0), FALSE)</f>
        <v>3</v>
      </c>
      <c r="S641">
        <f>VLOOKUP('full data'!$A641, Sheet11!$A$2:$AF$799, MATCH('full data'!S$1, Sheet11!$A$1:$AF$1, 0), FALSE)</f>
        <v>13</v>
      </c>
      <c r="T641">
        <f>VLOOKUP('full data'!$A641, Sheet11!$A$2:$AF$799, MATCH('full data'!T$1, Sheet11!$A$1:$AF$1, 0), FALSE)</f>
        <v>0</v>
      </c>
      <c r="U641">
        <f>VLOOKUP('full data'!$A641, Sheet11!$A$2:$AF$799, MATCH('full data'!U$1, Sheet11!$A$1:$AF$1, 0), FALSE)</f>
        <v>0.1875</v>
      </c>
      <c r="V641">
        <f>VLOOKUP('full data'!$A641, Sheet11!$A$2:$AF$799, MATCH('full data'!V$1, Sheet11!$A$1:$AF$1, 0), FALSE)</f>
        <v>0.41666666666666669</v>
      </c>
      <c r="W641">
        <f>VLOOKUP('full data'!$A641, Sheet11!$A$2:$AF$799, MATCH('full data'!W$1, Sheet11!$A$1:$AF$1, 0), FALSE)</f>
        <v>0.5234375</v>
      </c>
      <c r="X641" t="str">
        <f>VLOOKUP('full data'!$A641, Sheet11!$A$2:$AF$799, MATCH('full data'!X$1, Sheet11!$A$1:$AF$1, 0), FALSE)</f>
        <v>0</v>
      </c>
      <c r="Y641">
        <f>VLOOKUP('full data'!$A641, Sheet11!$A$2:$AF$799, MATCH('full data'!Y$1, Sheet11!$A$1:$AF$1, 0), FALSE)</f>
        <v>4</v>
      </c>
      <c r="Z641" t="str">
        <f>VLOOKUP('full data'!$A641, Sheet11!$A$2:$AF$799, MATCH('full data'!Z$1, Sheet11!$A$1:$AF$1, 0), FALSE)</f>
        <v>NFC South</v>
      </c>
      <c r="AA641" t="s">
        <v>892</v>
      </c>
      <c r="AB641">
        <f>VLOOKUP('full data'!$A641, Sheet11!$A$2:$AF$799, MATCH('full data'!AB$1, Sheet11!$A$1:$AF$1, 0), FALSE)</f>
        <v>0.14285714285714279</v>
      </c>
      <c r="AC641">
        <f>VLOOKUP('full data'!$A641, Sheet11!$A$2:$AF$799, MATCH('full data'!AC$1, Sheet11!$A$1:$AF$1, 0), FALSE)</f>
        <v>0.27272727272727271</v>
      </c>
      <c r="AD641" t="str">
        <f>VLOOKUP('full data'!$A641, Sheet11!$A$2:$AF$799, MATCH('full data'!AD$1, Sheet11!$A$1:$AF$1, 0), FALSE)</f>
        <v>0</v>
      </c>
      <c r="AE641" t="str">
        <f>VLOOKUP('full data'!$A641, Sheet11!$A$2:$AF$799, MATCH('full data'!AE$1, Sheet11!$A$1:$AF$1, 0), FALSE)</f>
        <v>0</v>
      </c>
      <c r="AF641">
        <f>VLOOKUP('full data'!$A641, Sheet11!$A$2:$AF$799, MATCH('full data'!AF$1, Sheet11!$A$1:$AF$1, 0), FALSE)</f>
        <v>0.5625</v>
      </c>
      <c r="AG641">
        <f>VLOOKUP('full data'!$A641, Sheet11!$A$2:$AF$799, MATCH('full data'!AG$1, Sheet11!$A$1:$AF$1, 0), FALSE)</f>
        <v>0.5</v>
      </c>
      <c r="AH641" s="3">
        <f>VLOOKUP('full data'!$A641, Sheet11!$A$2:$AF$799, MATCH('full data'!AH$1, Sheet11!$A$1:$AF$1, 0), FALSE)</f>
        <v>5.9187429770917938E-5</v>
      </c>
      <c r="AI641" s="2">
        <f t="shared" si="9"/>
        <v>0.32171374715446799</v>
      </c>
      <c r="AJ641" s="2">
        <f>AH641/SUMIFS($AH$2:$AH$799, $B$2:$B$799, B641)</f>
        <v>3.0387002146772068E-5</v>
      </c>
      <c r="AK641">
        <f>IF(AJ641=_xlfn.MAXIFS($AJ$2:$AJ$799, $B$2:$B$799, B641, $AA$2:$AA$799, AA641), 1, 0)</f>
        <v>0</v>
      </c>
      <c r="AL641" s="2">
        <f>AJ641-AI641</f>
        <v>-0.32168336015232124</v>
      </c>
      <c r="AM641">
        <f>IF(AK641=AE641, 1, 0)</f>
        <v>0</v>
      </c>
    </row>
    <row r="642" spans="1:39" x14ac:dyDescent="0.45">
      <c r="A642" t="s">
        <v>238</v>
      </c>
      <c r="B642">
        <v>2004</v>
      </c>
      <c r="C642" t="s">
        <v>94</v>
      </c>
      <c r="D642" t="str">
        <f>VLOOKUP(C642, ids!$A$2:$B$37,2,FALSE)</f>
        <v>Pittsburgh Steelers</v>
      </c>
      <c r="E642">
        <f>VLOOKUP('full data'!$A642, Sheet11!$A$2:$AF$799, MATCH('full data'!E$1, Sheet11!$A$1:$AF$1, 0), FALSE)</f>
        <v>16</v>
      </c>
      <c r="F642">
        <f>VLOOKUP('full data'!$A642, Sheet11!$A$2:$AF$799, MATCH('full data'!F$1, Sheet11!$A$1:$AF$1, 0), FALSE)</f>
        <v>2.5696046739398741</v>
      </c>
      <c r="G642">
        <f>VLOOKUP('full data'!$A642, Sheet11!$A$2:$AF$799, MATCH('full data'!G$1, Sheet11!$A$1:$AF$1, 0), FALSE)</f>
        <v>-2.0237821383466819</v>
      </c>
      <c r="H642">
        <f>VLOOKUP('full data'!$A642, Sheet11!$A$2:$AF$799, MATCH('full data'!H$1, Sheet11!$A$1:$AF$1, 0), FALSE)</f>
        <v>15.51636256252435</v>
      </c>
      <c r="I642">
        <f>VLOOKUP('full data'!$A642, Sheet11!$A$2:$AF$799, MATCH('full data'!I$1, Sheet11!$A$1:$AF$1, 0), FALSE)</f>
        <v>52.1875</v>
      </c>
      <c r="J642">
        <f>VLOOKUP('full data'!$A642, Sheet11!$A$2:$AF$799, MATCH('full data'!J$1, Sheet11!$A$1:$AF$1, 0), FALSE)</f>
        <v>0.84848484848484851</v>
      </c>
      <c r="K642">
        <f>VLOOKUP('full data'!$A642, Sheet11!$A$2:$AF$799, MATCH('full data'!K$1, Sheet11!$A$1:$AF$1, 0), FALSE)</f>
        <v>-15.625</v>
      </c>
      <c r="L642">
        <f>VLOOKUP('full data'!$A642, Sheet11!$A$2:$AF$799, MATCH('full data'!L$1, Sheet11!$A$1:$AF$1, 0), FALSE)</f>
        <v>0.8125</v>
      </c>
      <c r="M642">
        <f>VLOOKUP('full data'!$A642, Sheet11!$A$2:$AF$799, MATCH('full data'!M$1, Sheet11!$A$1:$AF$1, 0), FALSE)</f>
        <v>0.8125</v>
      </c>
      <c r="N642">
        <f>VLOOKUP('full data'!$A642, Sheet11!$A$2:$AF$799, MATCH('full data'!N$1, Sheet11!$A$1:$AF$1, 0), FALSE)</f>
        <v>1.1875</v>
      </c>
      <c r="O642">
        <f>VLOOKUP('full data'!$A642, Sheet11!$A$2:$AF$799, MATCH('full data'!O$1, Sheet11!$A$1:$AF$1, 0), FALSE)</f>
        <v>13.9375</v>
      </c>
      <c r="P642">
        <f>VLOOKUP('full data'!$A642, Sheet11!$A$2:$AF$799, MATCH('full data'!P$1, Sheet11!$A$1:$AF$1, 0), FALSE)</f>
        <v>1.1875</v>
      </c>
      <c r="Q642">
        <f>VLOOKUP('full data'!$A642, Sheet11!$A$2:$AF$799, MATCH('full data'!Q$1, Sheet11!$A$1:$AF$1, 0), FALSE)</f>
        <v>2</v>
      </c>
      <c r="R642">
        <f>VLOOKUP('full data'!$A642, Sheet11!$A$2:$AF$799, MATCH('full data'!R$1, Sheet11!$A$1:$AF$1, 0), FALSE)</f>
        <v>15</v>
      </c>
      <c r="S642">
        <f>VLOOKUP('full data'!$A642, Sheet11!$A$2:$AF$799, MATCH('full data'!S$1, Sheet11!$A$1:$AF$1, 0), FALSE)</f>
        <v>1</v>
      </c>
      <c r="T642">
        <f>VLOOKUP('full data'!$A642, Sheet11!$A$2:$AF$799, MATCH('full data'!T$1, Sheet11!$A$1:$AF$1, 0), FALSE)</f>
        <v>0</v>
      </c>
      <c r="U642">
        <f>VLOOKUP('full data'!$A642, Sheet11!$A$2:$AF$799, MATCH('full data'!U$1, Sheet11!$A$1:$AF$1, 0), FALSE)</f>
        <v>0.9375</v>
      </c>
      <c r="V642">
        <f>VLOOKUP('full data'!$A642, Sheet11!$A$2:$AF$799, MATCH('full data'!V$1, Sheet11!$A$1:$AF$1, 0), FALSE)</f>
        <v>0.47916666666666669</v>
      </c>
      <c r="W642">
        <f>VLOOKUP('full data'!$A642, Sheet11!$A$2:$AF$799, MATCH('full data'!W$1, Sheet11!$A$1:$AF$1, 0), FALSE)</f>
        <v>0.484375</v>
      </c>
      <c r="X642" t="str">
        <f>VLOOKUP('full data'!$A642, Sheet11!$A$2:$AF$799, MATCH('full data'!X$1, Sheet11!$A$1:$AF$1, 0), FALSE)</f>
        <v>1</v>
      </c>
      <c r="Y642">
        <f>VLOOKUP('full data'!$A642, Sheet11!$A$2:$AF$799, MATCH('full data'!Y$1, Sheet11!$A$1:$AF$1, 0), FALSE)</f>
        <v>1</v>
      </c>
      <c r="Z642" t="str">
        <f>VLOOKUP('full data'!$A642, Sheet11!$A$2:$AF$799, MATCH('full data'!Z$1, Sheet11!$A$1:$AF$1, 0), FALSE)</f>
        <v>AFC North</v>
      </c>
      <c r="AA642" t="s">
        <v>891</v>
      </c>
      <c r="AB642">
        <f>VLOOKUP('full data'!$A642, Sheet11!$A$2:$AF$799, MATCH('full data'!AB$1, Sheet11!$A$1:$AF$1, 0), FALSE)</f>
        <v>0.2413793103448276</v>
      </c>
      <c r="AC642">
        <f>VLOOKUP('full data'!$A642, Sheet11!$A$2:$AF$799, MATCH('full data'!AC$1, Sheet11!$A$1:$AF$1, 0), FALSE)</f>
        <v>0.16</v>
      </c>
      <c r="AD642" t="str">
        <f>VLOOKUP('full data'!$A642, Sheet11!$A$2:$AF$799, MATCH('full data'!AD$1, Sheet11!$A$1:$AF$1, 0), FALSE)</f>
        <v>0</v>
      </c>
      <c r="AE642" t="str">
        <f>VLOOKUP('full data'!$A642, Sheet11!$A$2:$AF$799, MATCH('full data'!AE$1, Sheet11!$A$1:$AF$1, 0), FALSE)</f>
        <v>0</v>
      </c>
      <c r="AF642">
        <f>VLOOKUP('full data'!$A642, Sheet11!$A$2:$AF$799, MATCH('full data'!AF$1, Sheet11!$A$1:$AF$1, 0), FALSE)</f>
        <v>0.375</v>
      </c>
      <c r="AG642">
        <f>VLOOKUP('full data'!$A642, Sheet11!$A$2:$AF$799, MATCH('full data'!AG$1, Sheet11!$A$1:$AF$1, 0), FALSE)</f>
        <v>0.5</v>
      </c>
      <c r="AH642" s="3">
        <f>VLOOKUP('full data'!$A642, Sheet11!$A$2:$AF$799, MATCH('full data'!AH$1, Sheet11!$A$1:$AF$1, 0), FALSE)</f>
        <v>0.79313298564520185</v>
      </c>
      <c r="AI642" s="2">
        <f t="shared" si="9"/>
        <v>0.79313298564520185</v>
      </c>
      <c r="AJ642" s="2">
        <f>AH642/SUMIFS($AH$2:$AH$799, $B$2:$B$799, B642)</f>
        <v>0.33742485593581834</v>
      </c>
      <c r="AK642">
        <f>IF(AJ642=_xlfn.MAXIFS($AJ$2:$AJ$799, $B$2:$B$799, B642, $AA$2:$AA$799, AA642), 1, 0)</f>
        <v>1</v>
      </c>
      <c r="AL642" s="2">
        <f>AJ642-AI642</f>
        <v>-0.45570812970938351</v>
      </c>
      <c r="AM642">
        <f>IF(AK642=AE642, 1, 0)</f>
        <v>0</v>
      </c>
    </row>
    <row r="643" spans="1:39" hidden="1" x14ac:dyDescent="0.45">
      <c r="A643" t="s">
        <v>233</v>
      </c>
      <c r="B643">
        <v>2004</v>
      </c>
      <c r="C643" t="s">
        <v>81</v>
      </c>
      <c r="D643" t="str">
        <f>VLOOKUP(C643, ids!$A$2:$B$37,2,FALSE)</f>
        <v>New England Patriots</v>
      </c>
      <c r="E643">
        <f>VLOOKUP('full data'!$A643, Sheet11!$A$2:$AF$799, MATCH('full data'!E$1, Sheet11!$A$1:$AF$1, 0), FALSE)</f>
        <v>16</v>
      </c>
      <c r="F643">
        <f>VLOOKUP('full data'!$A643, Sheet11!$A$2:$AF$799, MATCH('full data'!F$1, Sheet11!$A$1:$AF$1, 0), FALSE)</f>
        <v>7.8963771740691344</v>
      </c>
      <c r="G643">
        <f>VLOOKUP('full data'!$A643, Sheet11!$A$2:$AF$799, MATCH('full data'!G$1, Sheet11!$A$1:$AF$1, 0), FALSE)</f>
        <v>-1.4552301917473811</v>
      </c>
      <c r="H643">
        <f>VLOOKUP('full data'!$A643, Sheet11!$A$2:$AF$799, MATCH('full data'!H$1, Sheet11!$A$1:$AF$1, 0), FALSE)</f>
        <v>20.478539343879952</v>
      </c>
      <c r="I643">
        <f>VLOOKUP('full data'!$A643, Sheet11!$A$2:$AF$799, MATCH('full data'!I$1, Sheet11!$A$1:$AF$1, 0), FALSE)</f>
        <v>51.375</v>
      </c>
      <c r="J643">
        <f>VLOOKUP('full data'!$A643, Sheet11!$A$2:$AF$799, MATCH('full data'!J$1, Sheet11!$A$1:$AF$1, 0), FALSE)</f>
        <v>0.93939393939393945</v>
      </c>
      <c r="K643">
        <f>VLOOKUP('full data'!$A643, Sheet11!$A$2:$AF$799, MATCH('full data'!K$1, Sheet11!$A$1:$AF$1, 0), FALSE)</f>
        <v>-10.125</v>
      </c>
      <c r="L643">
        <f>VLOOKUP('full data'!$A643, Sheet11!$A$2:$AF$799, MATCH('full data'!L$1, Sheet11!$A$1:$AF$1, 0), FALSE)</f>
        <v>0.875</v>
      </c>
      <c r="M643">
        <f>VLOOKUP('full data'!$A643, Sheet11!$A$2:$AF$799, MATCH('full data'!M$1, Sheet11!$A$1:$AF$1, 0), FALSE)</f>
        <v>1</v>
      </c>
      <c r="N643">
        <f>VLOOKUP('full data'!$A643, Sheet11!$A$2:$AF$799, MATCH('full data'!N$1, Sheet11!$A$1:$AF$1, 0), FALSE)</f>
        <v>1.25</v>
      </c>
      <c r="O643">
        <f>VLOOKUP('full data'!$A643, Sheet11!$A$2:$AF$799, MATCH('full data'!O$1, Sheet11!$A$1:$AF$1, 0), FALSE)</f>
        <v>20.375</v>
      </c>
      <c r="P643">
        <f>VLOOKUP('full data'!$A643, Sheet11!$A$2:$AF$799, MATCH('full data'!P$1, Sheet11!$A$1:$AF$1, 0), FALSE)</f>
        <v>1.4375</v>
      </c>
      <c r="Q643">
        <f>VLOOKUP('full data'!$A643, Sheet11!$A$2:$AF$799, MATCH('full data'!Q$1, Sheet11!$A$1:$AF$1, 0), FALSE)</f>
        <v>2.25</v>
      </c>
      <c r="R643">
        <f>VLOOKUP('full data'!$A643, Sheet11!$A$2:$AF$799, MATCH('full data'!R$1, Sheet11!$A$1:$AF$1, 0), FALSE)</f>
        <v>14</v>
      </c>
      <c r="S643">
        <f>VLOOKUP('full data'!$A643, Sheet11!$A$2:$AF$799, MATCH('full data'!S$1, Sheet11!$A$1:$AF$1, 0), FALSE)</f>
        <v>2</v>
      </c>
      <c r="T643">
        <f>VLOOKUP('full data'!$A643, Sheet11!$A$2:$AF$799, MATCH('full data'!T$1, Sheet11!$A$1:$AF$1, 0), FALSE)</f>
        <v>0</v>
      </c>
      <c r="U643">
        <f>VLOOKUP('full data'!$A643, Sheet11!$A$2:$AF$799, MATCH('full data'!U$1, Sheet11!$A$1:$AF$1, 0), FALSE)</f>
        <v>0.875</v>
      </c>
      <c r="V643">
        <f>VLOOKUP('full data'!$A643, Sheet11!$A$2:$AF$799, MATCH('full data'!V$1, Sheet11!$A$1:$AF$1, 0), FALSE)</f>
        <v>0.47767857142857151</v>
      </c>
      <c r="W643">
        <f>VLOOKUP('full data'!$A643, Sheet11!$A$2:$AF$799, MATCH('full data'!W$1, Sheet11!$A$1:$AF$1, 0), FALSE)</f>
        <v>0.4921875</v>
      </c>
      <c r="X643" t="str">
        <f>VLOOKUP('full data'!$A643, Sheet11!$A$2:$AF$799, MATCH('full data'!X$1, Sheet11!$A$1:$AF$1, 0), FALSE)</f>
        <v>2</v>
      </c>
      <c r="Y643">
        <f>VLOOKUP('full data'!$A643, Sheet11!$A$2:$AF$799, MATCH('full data'!Y$1, Sheet11!$A$1:$AF$1, 0), FALSE)</f>
        <v>1</v>
      </c>
      <c r="Z643" t="str">
        <f>VLOOKUP('full data'!$A643, Sheet11!$A$2:$AF$799, MATCH('full data'!Z$1, Sheet11!$A$1:$AF$1, 0), FALSE)</f>
        <v>AFC East</v>
      </c>
      <c r="AA643" t="s">
        <v>891</v>
      </c>
      <c r="AB643">
        <f>VLOOKUP('full data'!$A643, Sheet11!$A$2:$AF$799, MATCH('full data'!AB$1, Sheet11!$A$1:$AF$1, 0), FALSE)</f>
        <v>0.16964285714285721</v>
      </c>
      <c r="AC643">
        <f>VLOOKUP('full data'!$A643, Sheet11!$A$2:$AF$799, MATCH('full data'!AC$1, Sheet11!$A$1:$AF$1, 0), FALSE)</f>
        <v>0.2192982456140351</v>
      </c>
      <c r="AD643" t="str">
        <f>VLOOKUP('full data'!$A643, Sheet11!$A$2:$AF$799, MATCH('full data'!AD$1, Sheet11!$A$1:$AF$1, 0), FALSE)</f>
        <v>1</v>
      </c>
      <c r="AE643" t="str">
        <f>VLOOKUP('full data'!$A643, Sheet11!$A$2:$AF$799, MATCH('full data'!AE$1, Sheet11!$A$1:$AF$1, 0), FALSE)</f>
        <v>1</v>
      </c>
      <c r="AF643">
        <f>VLOOKUP('full data'!$A643, Sheet11!$A$2:$AF$799, MATCH('full data'!AF$1, Sheet11!$A$1:$AF$1, 0), FALSE)</f>
        <v>0.5625</v>
      </c>
      <c r="AG643">
        <f>VLOOKUP('full data'!$A643, Sheet11!$A$2:$AF$799, MATCH('full data'!AG$1, Sheet11!$A$1:$AF$1, 0), FALSE)</f>
        <v>9.5</v>
      </c>
      <c r="AH643" s="3">
        <f>VLOOKUP('full data'!$A643, Sheet11!$A$2:$AF$799, MATCH('full data'!AH$1, Sheet11!$A$1:$AF$1, 0), FALSE)</f>
        <v>0.51063044728687745</v>
      </c>
      <c r="AI643" s="2">
        <f t="shared" ref="AI643:AI706" si="10">_xlfn.MAXIFS($AH$2:$AH$799, $B$2:$B$799, B643, $AA$2:$AA$799,AA643)</f>
        <v>0.79313298564520185</v>
      </c>
      <c r="AJ643" s="2">
        <f>AH643/SUMIFS($AH$2:$AH$799, $B$2:$B$799, B643)</f>
        <v>0.21723898542947892</v>
      </c>
      <c r="AK643">
        <f>IF(AJ643=_xlfn.MAXIFS($AJ$2:$AJ$799, $B$2:$B$799, B643, $AA$2:$AA$799, AA643), 1, 0)</f>
        <v>0</v>
      </c>
      <c r="AL643" s="2">
        <f>AJ643-AI643</f>
        <v>-0.5758940002157229</v>
      </c>
      <c r="AM643">
        <f>IF(AK643=AE643, 1, 0)</f>
        <v>0</v>
      </c>
    </row>
    <row r="644" spans="1:39" x14ac:dyDescent="0.45">
      <c r="A644" t="s">
        <v>237</v>
      </c>
      <c r="B644">
        <v>2004</v>
      </c>
      <c r="C644" t="s">
        <v>92</v>
      </c>
      <c r="D644" t="str">
        <f>VLOOKUP(C644, ids!$A$2:$B$37,2,FALSE)</f>
        <v>Philadelphia Eagles</v>
      </c>
      <c r="E644">
        <f>VLOOKUP('full data'!$A644, Sheet11!$A$2:$AF$799, MATCH('full data'!E$1, Sheet11!$A$1:$AF$1, 0), FALSE)</f>
        <v>16</v>
      </c>
      <c r="F644">
        <f>VLOOKUP('full data'!$A644, Sheet11!$A$2:$AF$799, MATCH('full data'!F$1, Sheet11!$A$1:$AF$1, 0), FALSE)</f>
        <v>5.0699483568476902</v>
      </c>
      <c r="G644">
        <f>VLOOKUP('full data'!$A644, Sheet11!$A$2:$AF$799, MATCH('full data'!G$1, Sheet11!$A$1:$AF$1, 0), FALSE)</f>
        <v>-1.081760160690074</v>
      </c>
      <c r="H644">
        <f>VLOOKUP('full data'!$A644, Sheet11!$A$2:$AF$799, MATCH('full data'!H$1, Sheet11!$A$1:$AF$1, 0), FALSE)</f>
        <v>20.469862867218701</v>
      </c>
      <c r="I644">
        <f>VLOOKUP('full data'!$A644, Sheet11!$A$2:$AF$799, MATCH('full data'!I$1, Sheet11!$A$1:$AF$1, 0), FALSE)</f>
        <v>59.5</v>
      </c>
      <c r="J644">
        <f>VLOOKUP('full data'!$A644, Sheet11!$A$2:$AF$799, MATCH('full data'!J$1, Sheet11!$A$1:$AF$1, 0), FALSE)</f>
        <v>0.84375</v>
      </c>
      <c r="K644">
        <f>VLOOKUP('full data'!$A644, Sheet11!$A$2:$AF$799, MATCH('full data'!K$1, Sheet11!$A$1:$AF$1, 0), FALSE)</f>
        <v>-14.0625</v>
      </c>
      <c r="L644">
        <f>VLOOKUP('full data'!$A644, Sheet11!$A$2:$AF$799, MATCH('full data'!L$1, Sheet11!$A$1:$AF$1, 0), FALSE)</f>
        <v>0.6875</v>
      </c>
      <c r="M644">
        <f>VLOOKUP('full data'!$A644, Sheet11!$A$2:$AF$799, MATCH('full data'!M$1, Sheet11!$A$1:$AF$1, 0), FALSE)</f>
        <v>0.6875</v>
      </c>
      <c r="N644">
        <f>VLOOKUP('full data'!$A644, Sheet11!$A$2:$AF$799, MATCH('full data'!N$1, Sheet11!$A$1:$AF$1, 0), FALSE)</f>
        <v>1.0625</v>
      </c>
      <c r="O644">
        <f>VLOOKUP('full data'!$A644, Sheet11!$A$2:$AF$799, MATCH('full data'!O$1, Sheet11!$A$1:$AF$1, 0), FALSE)</f>
        <v>15.875</v>
      </c>
      <c r="P644">
        <f>VLOOKUP('full data'!$A644, Sheet11!$A$2:$AF$799, MATCH('full data'!P$1, Sheet11!$A$1:$AF$1, 0), FALSE)</f>
        <v>1.1875</v>
      </c>
      <c r="Q644">
        <f>VLOOKUP('full data'!$A644, Sheet11!$A$2:$AF$799, MATCH('full data'!Q$1, Sheet11!$A$1:$AF$1, 0), FALSE)</f>
        <v>1.75</v>
      </c>
      <c r="R644">
        <f>VLOOKUP('full data'!$A644, Sheet11!$A$2:$AF$799, MATCH('full data'!R$1, Sheet11!$A$1:$AF$1, 0), FALSE)</f>
        <v>13</v>
      </c>
      <c r="S644">
        <f>VLOOKUP('full data'!$A644, Sheet11!$A$2:$AF$799, MATCH('full data'!S$1, Sheet11!$A$1:$AF$1, 0), FALSE)</f>
        <v>3</v>
      </c>
      <c r="T644">
        <f>VLOOKUP('full data'!$A644, Sheet11!$A$2:$AF$799, MATCH('full data'!T$1, Sheet11!$A$1:$AF$1, 0), FALSE)</f>
        <v>0</v>
      </c>
      <c r="U644">
        <f>VLOOKUP('full data'!$A644, Sheet11!$A$2:$AF$799, MATCH('full data'!U$1, Sheet11!$A$1:$AF$1, 0), FALSE)</f>
        <v>0.8125</v>
      </c>
      <c r="V644">
        <f>VLOOKUP('full data'!$A644, Sheet11!$A$2:$AF$799, MATCH('full data'!V$1, Sheet11!$A$1:$AF$1, 0), FALSE)</f>
        <v>0.40865384615384609</v>
      </c>
      <c r="W644">
        <f>VLOOKUP('full data'!$A644, Sheet11!$A$2:$AF$799, MATCH('full data'!W$1, Sheet11!$A$1:$AF$1, 0), FALSE)</f>
        <v>0.453125</v>
      </c>
      <c r="X644" t="str">
        <f>VLOOKUP('full data'!$A644, Sheet11!$A$2:$AF$799, MATCH('full data'!X$1, Sheet11!$A$1:$AF$1, 0), FALSE)</f>
        <v>1</v>
      </c>
      <c r="Y644">
        <f>VLOOKUP('full data'!$A644, Sheet11!$A$2:$AF$799, MATCH('full data'!Y$1, Sheet11!$A$1:$AF$1, 0), FALSE)</f>
        <v>1</v>
      </c>
      <c r="Z644" t="str">
        <f>VLOOKUP('full data'!$A644, Sheet11!$A$2:$AF$799, MATCH('full data'!Z$1, Sheet11!$A$1:$AF$1, 0), FALSE)</f>
        <v>NFC East</v>
      </c>
      <c r="AA644" t="s">
        <v>892</v>
      </c>
      <c r="AB644">
        <f>VLOOKUP('full data'!$A644, Sheet11!$A$2:$AF$799, MATCH('full data'!AB$1, Sheet11!$A$1:$AF$1, 0), FALSE)</f>
        <v>0.2446043165467626</v>
      </c>
      <c r="AC644">
        <f>VLOOKUP('full data'!$A644, Sheet11!$A$2:$AF$799, MATCH('full data'!AC$1, Sheet11!$A$1:$AF$1, 0), FALSE)</f>
        <v>0.20289855072463769</v>
      </c>
      <c r="AD644" t="str">
        <f>VLOOKUP('full data'!$A644, Sheet11!$A$2:$AF$799, MATCH('full data'!AD$1, Sheet11!$A$1:$AF$1, 0), FALSE)</f>
        <v>0</v>
      </c>
      <c r="AE644" t="str">
        <f>VLOOKUP('full data'!$A644, Sheet11!$A$2:$AF$799, MATCH('full data'!AE$1, Sheet11!$A$1:$AF$1, 0), FALSE)</f>
        <v>1</v>
      </c>
      <c r="AF644">
        <f>VLOOKUP('full data'!$A644, Sheet11!$A$2:$AF$799, MATCH('full data'!AF$1, Sheet11!$A$1:$AF$1, 0), FALSE)</f>
        <v>0.5</v>
      </c>
      <c r="AG644">
        <f>VLOOKUP('full data'!$A644, Sheet11!$A$2:$AF$799, MATCH('full data'!AG$1, Sheet11!$A$1:$AF$1, 0), FALSE)</f>
        <v>9.5</v>
      </c>
      <c r="AH644" s="3">
        <f>VLOOKUP('full data'!$A644, Sheet11!$A$2:$AF$799, MATCH('full data'!AH$1, Sheet11!$A$1:$AF$1, 0), FALSE)</f>
        <v>0.42400818683027469</v>
      </c>
      <c r="AI644" s="2">
        <f t="shared" si="10"/>
        <v>0.42400818683027469</v>
      </c>
      <c r="AJ644" s="2">
        <f>AH644/SUMIFS($AH$2:$AH$799, $B$2:$B$799, B644)</f>
        <v>0.18038702707645798</v>
      </c>
      <c r="AK644">
        <f>IF(AJ644=_xlfn.MAXIFS($AJ$2:$AJ$799, $B$2:$B$799, B644, $AA$2:$AA$799, AA644), 1, 0)</f>
        <v>1</v>
      </c>
      <c r="AL644" s="2">
        <f>AJ644-AI644</f>
        <v>-0.24362115975381671</v>
      </c>
      <c r="AM644">
        <f>IF(AK644=AE644, 1, 0)</f>
        <v>0</v>
      </c>
    </row>
    <row r="645" spans="1:39" hidden="1" x14ac:dyDescent="0.45">
      <c r="A645" t="s">
        <v>212</v>
      </c>
      <c r="B645">
        <v>2004</v>
      </c>
      <c r="C645" t="s">
        <v>37</v>
      </c>
      <c r="D645" t="str">
        <f>VLOOKUP(C645, ids!$A$2:$B$37,2,FALSE)</f>
        <v>Atlanta Falcons</v>
      </c>
      <c r="E645">
        <f>VLOOKUP('full data'!$A645, Sheet11!$A$2:$AF$799, MATCH('full data'!E$1, Sheet11!$A$1:$AF$1, 0), FALSE)</f>
        <v>16</v>
      </c>
      <c r="F645">
        <f>VLOOKUP('full data'!$A645, Sheet11!$A$2:$AF$799, MATCH('full data'!F$1, Sheet11!$A$1:$AF$1, 0), FALSE)</f>
        <v>-5.2131091771066558</v>
      </c>
      <c r="G645">
        <f>VLOOKUP('full data'!$A645, Sheet11!$A$2:$AF$799, MATCH('full data'!G$1, Sheet11!$A$1:$AF$1, 0), FALSE)</f>
        <v>2.4053325095472862</v>
      </c>
      <c r="H645">
        <f>VLOOKUP('full data'!$A645, Sheet11!$A$2:$AF$799, MATCH('full data'!H$1, Sheet11!$A$1:$AF$1, 0), FALSE)</f>
        <v>12.01570344349417</v>
      </c>
      <c r="I645">
        <f>VLOOKUP('full data'!$A645, Sheet11!$A$2:$AF$799, MATCH('full data'!I$1, Sheet11!$A$1:$AF$1, 0), FALSE)</f>
        <v>56.5</v>
      </c>
      <c r="J645">
        <f>VLOOKUP('full data'!$A645, Sheet11!$A$2:$AF$799, MATCH('full data'!J$1, Sheet11!$A$1:$AF$1, 0), FALSE)</f>
        <v>0.78260869565217395</v>
      </c>
      <c r="K645">
        <f>VLOOKUP('full data'!$A645, Sheet11!$A$2:$AF$799, MATCH('full data'!K$1, Sheet11!$A$1:$AF$1, 0), FALSE)</f>
        <v>-17.1875</v>
      </c>
      <c r="L645">
        <f>VLOOKUP('full data'!$A645, Sheet11!$A$2:$AF$799, MATCH('full data'!L$1, Sheet11!$A$1:$AF$1, 0), FALSE)</f>
        <v>1</v>
      </c>
      <c r="M645">
        <f>VLOOKUP('full data'!$A645, Sheet11!$A$2:$AF$799, MATCH('full data'!M$1, Sheet11!$A$1:$AF$1, 0), FALSE)</f>
        <v>0.8125</v>
      </c>
      <c r="N645">
        <f>VLOOKUP('full data'!$A645, Sheet11!$A$2:$AF$799, MATCH('full data'!N$1, Sheet11!$A$1:$AF$1, 0), FALSE)</f>
        <v>1.1875</v>
      </c>
      <c r="O645">
        <f>VLOOKUP('full data'!$A645, Sheet11!$A$2:$AF$799, MATCH('full data'!O$1, Sheet11!$A$1:$AF$1, 0), FALSE)</f>
        <v>18.625</v>
      </c>
      <c r="P645">
        <f>VLOOKUP('full data'!$A645, Sheet11!$A$2:$AF$799, MATCH('full data'!P$1, Sheet11!$A$1:$AF$1, 0), FALSE)</f>
        <v>1.6875</v>
      </c>
      <c r="Q645">
        <f>VLOOKUP('full data'!$A645, Sheet11!$A$2:$AF$799, MATCH('full data'!Q$1, Sheet11!$A$1:$AF$1, 0), FALSE)</f>
        <v>2</v>
      </c>
      <c r="R645">
        <f>VLOOKUP('full data'!$A645, Sheet11!$A$2:$AF$799, MATCH('full data'!R$1, Sheet11!$A$1:$AF$1, 0), FALSE)</f>
        <v>11</v>
      </c>
      <c r="S645">
        <f>VLOOKUP('full data'!$A645, Sheet11!$A$2:$AF$799, MATCH('full data'!S$1, Sheet11!$A$1:$AF$1, 0), FALSE)</f>
        <v>5</v>
      </c>
      <c r="T645">
        <f>VLOOKUP('full data'!$A645, Sheet11!$A$2:$AF$799, MATCH('full data'!T$1, Sheet11!$A$1:$AF$1, 0), FALSE)</f>
        <v>0</v>
      </c>
      <c r="U645">
        <f>VLOOKUP('full data'!$A645, Sheet11!$A$2:$AF$799, MATCH('full data'!U$1, Sheet11!$A$1:$AF$1, 0), FALSE)</f>
        <v>0.6875</v>
      </c>
      <c r="V645">
        <f>VLOOKUP('full data'!$A645, Sheet11!$A$2:$AF$799, MATCH('full data'!V$1, Sheet11!$A$1:$AF$1, 0), FALSE)</f>
        <v>0.43181818181818182</v>
      </c>
      <c r="W645">
        <f>VLOOKUP('full data'!$A645, Sheet11!$A$2:$AF$799, MATCH('full data'!W$1, Sheet11!$A$1:$AF$1, 0), FALSE)</f>
        <v>0.43359375</v>
      </c>
      <c r="X645" t="str">
        <f>VLOOKUP('full data'!$A645, Sheet11!$A$2:$AF$799, MATCH('full data'!X$1, Sheet11!$A$1:$AF$1, 0), FALSE)</f>
        <v>2</v>
      </c>
      <c r="Y645">
        <f>VLOOKUP('full data'!$A645, Sheet11!$A$2:$AF$799, MATCH('full data'!Y$1, Sheet11!$A$1:$AF$1, 0), FALSE)</f>
        <v>1</v>
      </c>
      <c r="Z645" t="str">
        <f>VLOOKUP('full data'!$A645, Sheet11!$A$2:$AF$799, MATCH('full data'!Z$1, Sheet11!$A$1:$AF$1, 0), FALSE)</f>
        <v>NFC South</v>
      </c>
      <c r="AA645" t="s">
        <v>892</v>
      </c>
      <c r="AB645">
        <f>VLOOKUP('full data'!$A645, Sheet11!$A$2:$AF$799, MATCH('full data'!AB$1, Sheet11!$A$1:$AF$1, 0), FALSE)</f>
        <v>0.26027397260273971</v>
      </c>
      <c r="AC645">
        <f>VLOOKUP('full data'!$A645, Sheet11!$A$2:$AF$799, MATCH('full data'!AC$1, Sheet11!$A$1:$AF$1, 0), FALSE)</f>
        <v>0.22222222222222221</v>
      </c>
      <c r="AD645" t="str">
        <f>VLOOKUP('full data'!$A645, Sheet11!$A$2:$AF$799, MATCH('full data'!AD$1, Sheet11!$A$1:$AF$1, 0), FALSE)</f>
        <v>0</v>
      </c>
      <c r="AE645" t="str">
        <f>VLOOKUP('full data'!$A645, Sheet11!$A$2:$AF$799, MATCH('full data'!AE$1, Sheet11!$A$1:$AF$1, 0), FALSE)</f>
        <v>0</v>
      </c>
      <c r="AF645">
        <f>VLOOKUP('full data'!$A645, Sheet11!$A$2:$AF$799, MATCH('full data'!AF$1, Sheet11!$A$1:$AF$1, 0), FALSE)</f>
        <v>0.6875</v>
      </c>
      <c r="AG645">
        <f>VLOOKUP('full data'!$A645, Sheet11!$A$2:$AF$799, MATCH('full data'!AG$1, Sheet11!$A$1:$AF$1, 0), FALSE)</f>
        <v>0.5</v>
      </c>
      <c r="AH645" s="3">
        <f>VLOOKUP('full data'!$A645, Sheet11!$A$2:$AF$799, MATCH('full data'!AH$1, Sheet11!$A$1:$AF$1, 0), FALSE)</f>
        <v>0.18722388378263091</v>
      </c>
      <c r="AI645" s="2">
        <f t="shared" si="10"/>
        <v>0.42400818683027469</v>
      </c>
      <c r="AJ645" s="2">
        <f>AH645/SUMIFS($AH$2:$AH$799, $B$2:$B$799, B645)</f>
        <v>7.9651197411374261E-2</v>
      </c>
      <c r="AK645">
        <f>IF(AJ645=_xlfn.MAXIFS($AJ$2:$AJ$799, $B$2:$B$799, B645, $AA$2:$AA$799, AA645), 1, 0)</f>
        <v>0</v>
      </c>
      <c r="AL645" s="2">
        <f>AJ645-AI645</f>
        <v>-0.34435698941890042</v>
      </c>
      <c r="AM645">
        <f>IF(AK645=AE645, 1, 0)</f>
        <v>0</v>
      </c>
    </row>
    <row r="646" spans="1:39" hidden="1" x14ac:dyDescent="0.45">
      <c r="A646" t="s">
        <v>224</v>
      </c>
      <c r="B646">
        <v>2004</v>
      </c>
      <c r="C646" t="s">
        <v>68</v>
      </c>
      <c r="D646" t="str">
        <f>VLOOKUP(C646, ids!$A$2:$B$37,2,FALSE)</f>
        <v>Indiannapolis Colts</v>
      </c>
      <c r="E646">
        <f>VLOOKUP('full data'!$A646, Sheet11!$A$2:$AF$799, MATCH('full data'!E$1, Sheet11!$A$1:$AF$1, 0), FALSE)</f>
        <v>16</v>
      </c>
      <c r="F646">
        <f>VLOOKUP('full data'!$A646, Sheet11!$A$2:$AF$799, MATCH('full data'!F$1, Sheet11!$A$1:$AF$1, 0), FALSE)</f>
        <v>13.871763990846731</v>
      </c>
      <c r="G646">
        <f>VLOOKUP('full data'!$A646, Sheet11!$A$2:$AF$799, MATCH('full data'!G$1, Sheet11!$A$1:$AF$1, 0), FALSE)</f>
        <v>-0.63124870663796506</v>
      </c>
      <c r="H646">
        <f>VLOOKUP('full data'!$A646, Sheet11!$A$2:$AF$799, MATCH('full data'!H$1, Sheet11!$A$1:$AF$1, 0), FALSE)</f>
        <v>25.005691595975751</v>
      </c>
      <c r="I646">
        <f>VLOOKUP('full data'!$A646, Sheet11!$A$2:$AF$799, MATCH('full data'!I$1, Sheet11!$A$1:$AF$1, 0), FALSE)</f>
        <v>50.0625</v>
      </c>
      <c r="J646">
        <f>VLOOKUP('full data'!$A646, Sheet11!$A$2:$AF$799, MATCH('full data'!J$1, Sheet11!$A$1:$AF$1, 0), FALSE)</f>
        <v>0.76923076923076927</v>
      </c>
      <c r="K646">
        <f>VLOOKUP('full data'!$A646, Sheet11!$A$2:$AF$799, MATCH('full data'!K$1, Sheet11!$A$1:$AF$1, 0), FALSE)</f>
        <v>-6.8125</v>
      </c>
      <c r="L646">
        <f>VLOOKUP('full data'!$A646, Sheet11!$A$2:$AF$799, MATCH('full data'!L$1, Sheet11!$A$1:$AF$1, 0), FALSE)</f>
        <v>0.625</v>
      </c>
      <c r="M646">
        <f>VLOOKUP('full data'!$A646, Sheet11!$A$2:$AF$799, MATCH('full data'!M$1, Sheet11!$A$1:$AF$1, 0), FALSE)</f>
        <v>1.0625</v>
      </c>
      <c r="N646">
        <f>VLOOKUP('full data'!$A646, Sheet11!$A$2:$AF$799, MATCH('full data'!N$1, Sheet11!$A$1:$AF$1, 0), FALSE)</f>
        <v>1.1875</v>
      </c>
      <c r="O646">
        <f>VLOOKUP('full data'!$A646, Sheet11!$A$2:$AF$799, MATCH('full data'!O$1, Sheet11!$A$1:$AF$1, 0), FALSE)</f>
        <v>21.25</v>
      </c>
      <c r="P646">
        <f>VLOOKUP('full data'!$A646, Sheet11!$A$2:$AF$799, MATCH('full data'!P$1, Sheet11!$A$1:$AF$1, 0), FALSE)</f>
        <v>0.875</v>
      </c>
      <c r="Q646">
        <f>VLOOKUP('full data'!$A646, Sheet11!$A$2:$AF$799, MATCH('full data'!Q$1, Sheet11!$A$1:$AF$1, 0), FALSE)</f>
        <v>2.25</v>
      </c>
      <c r="R646">
        <f>VLOOKUP('full data'!$A646, Sheet11!$A$2:$AF$799, MATCH('full data'!R$1, Sheet11!$A$1:$AF$1, 0), FALSE)</f>
        <v>12</v>
      </c>
      <c r="S646">
        <f>VLOOKUP('full data'!$A646, Sheet11!$A$2:$AF$799, MATCH('full data'!S$1, Sheet11!$A$1:$AF$1, 0), FALSE)</f>
        <v>4</v>
      </c>
      <c r="T646">
        <f>VLOOKUP('full data'!$A646, Sheet11!$A$2:$AF$799, MATCH('full data'!T$1, Sheet11!$A$1:$AF$1, 0), FALSE)</f>
        <v>0</v>
      </c>
      <c r="U646">
        <f>VLOOKUP('full data'!$A646, Sheet11!$A$2:$AF$799, MATCH('full data'!U$1, Sheet11!$A$1:$AF$1, 0), FALSE)</f>
        <v>0.75</v>
      </c>
      <c r="V646">
        <f>VLOOKUP('full data'!$A646, Sheet11!$A$2:$AF$799, MATCH('full data'!V$1, Sheet11!$A$1:$AF$1, 0), FALSE)</f>
        <v>0.45833333333333331</v>
      </c>
      <c r="W646">
        <f>VLOOKUP('full data'!$A646, Sheet11!$A$2:$AF$799, MATCH('full data'!W$1, Sheet11!$A$1:$AF$1, 0), FALSE)</f>
        <v>0.5</v>
      </c>
      <c r="X646" t="str">
        <f>VLOOKUP('full data'!$A646, Sheet11!$A$2:$AF$799, MATCH('full data'!X$1, Sheet11!$A$1:$AF$1, 0), FALSE)</f>
        <v>3</v>
      </c>
      <c r="Y646">
        <f>VLOOKUP('full data'!$A646, Sheet11!$A$2:$AF$799, MATCH('full data'!Y$1, Sheet11!$A$1:$AF$1, 0), FALSE)</f>
        <v>1</v>
      </c>
      <c r="Z646" t="str">
        <f>VLOOKUP('full data'!$A646, Sheet11!$A$2:$AF$799, MATCH('full data'!Z$1, Sheet11!$A$1:$AF$1, 0), FALSE)</f>
        <v>AFC South</v>
      </c>
      <c r="AA646" t="s">
        <v>891</v>
      </c>
      <c r="AB646">
        <f>VLOOKUP('full data'!$A646, Sheet11!$A$2:$AF$799, MATCH('full data'!AB$1, Sheet11!$A$1:$AF$1, 0), FALSE)</f>
        <v>0.19736842105263161</v>
      </c>
      <c r="AC646">
        <f>VLOOKUP('full data'!$A646, Sheet11!$A$2:$AF$799, MATCH('full data'!AC$1, Sheet11!$A$1:$AF$1, 0), FALSE)</f>
        <v>0.20238095238095241</v>
      </c>
      <c r="AD646" t="str">
        <f>VLOOKUP('full data'!$A646, Sheet11!$A$2:$AF$799, MATCH('full data'!AD$1, Sheet11!$A$1:$AF$1, 0), FALSE)</f>
        <v>0</v>
      </c>
      <c r="AE646" t="str">
        <f>VLOOKUP('full data'!$A646, Sheet11!$A$2:$AF$799, MATCH('full data'!AE$1, Sheet11!$A$1:$AF$1, 0), FALSE)</f>
        <v>0</v>
      </c>
      <c r="AF646">
        <f>VLOOKUP('full data'!$A646, Sheet11!$A$2:$AF$799, MATCH('full data'!AF$1, Sheet11!$A$1:$AF$1, 0), FALSE)</f>
        <v>0.25</v>
      </c>
      <c r="AG646">
        <f>VLOOKUP('full data'!$A646, Sheet11!$A$2:$AF$799, MATCH('full data'!AG$1, Sheet11!$A$1:$AF$1, 0), FALSE)</f>
        <v>0.5</v>
      </c>
      <c r="AH646" s="3">
        <f>VLOOKUP('full data'!$A646, Sheet11!$A$2:$AF$799, MATCH('full data'!AH$1, Sheet11!$A$1:$AF$1, 0), FALSE)</f>
        <v>0.16279959735959679</v>
      </c>
      <c r="AI646" s="2">
        <f t="shared" si="10"/>
        <v>0.79313298564520185</v>
      </c>
      <c r="AJ646" s="2">
        <f>AH646/SUMIFS($AH$2:$AH$799, $B$2:$B$799, B646)</f>
        <v>6.9260302723110553E-2</v>
      </c>
      <c r="AK646">
        <f>IF(AJ646=_xlfn.MAXIFS($AJ$2:$AJ$799, $B$2:$B$799, B646, $AA$2:$AA$799, AA646), 1, 0)</f>
        <v>0</v>
      </c>
      <c r="AL646" s="2">
        <f>AJ646-AI646</f>
        <v>-0.72387268292209128</v>
      </c>
      <c r="AM646">
        <f>IF(AK646=AE646, 1, 0)</f>
        <v>0</v>
      </c>
    </row>
    <row r="647" spans="1:39" hidden="1" x14ac:dyDescent="0.45">
      <c r="A647" t="s">
        <v>228</v>
      </c>
      <c r="B647">
        <v>2004</v>
      </c>
      <c r="C647" t="s">
        <v>195</v>
      </c>
      <c r="D647" t="str">
        <f>VLOOKUP(C647, ids!$A$2:$B$37,2,FALSE)</f>
        <v>Los Angeles Chargers</v>
      </c>
      <c r="E647">
        <f>VLOOKUP('full data'!$A647, Sheet11!$A$2:$AF$799, MATCH('full data'!E$1, Sheet11!$A$1:$AF$1, 0), FALSE)</f>
        <v>16</v>
      </c>
      <c r="F647">
        <f>VLOOKUP('full data'!$A647, Sheet11!$A$2:$AF$799, MATCH('full data'!F$1, Sheet11!$A$1:$AF$1, 0), FALSE)</f>
        <v>8.6386230721168751</v>
      </c>
      <c r="G647">
        <f>VLOOKUP('full data'!$A647, Sheet11!$A$2:$AF$799, MATCH('full data'!G$1, Sheet11!$A$1:$AF$1, 0), FALSE)</f>
        <v>5.2751696608412252E-2</v>
      </c>
      <c r="H647">
        <f>VLOOKUP('full data'!$A647, Sheet11!$A$2:$AF$799, MATCH('full data'!H$1, Sheet11!$A$1:$AF$1, 0), FALSE)</f>
        <v>19.021732525154849</v>
      </c>
      <c r="I647">
        <f>VLOOKUP('full data'!$A647, Sheet11!$A$2:$AF$799, MATCH('full data'!I$1, Sheet11!$A$1:$AF$1, 0), FALSE)</f>
        <v>54.6875</v>
      </c>
      <c r="J647">
        <f>VLOOKUP('full data'!$A647, Sheet11!$A$2:$AF$799, MATCH('full data'!J$1, Sheet11!$A$1:$AF$1, 0), FALSE)</f>
        <v>0.8</v>
      </c>
      <c r="K647">
        <f>VLOOKUP('full data'!$A647, Sheet11!$A$2:$AF$799, MATCH('full data'!K$1, Sheet11!$A$1:$AF$1, 0), FALSE)</f>
        <v>-8.6875</v>
      </c>
      <c r="L647">
        <f>VLOOKUP('full data'!$A647, Sheet11!$A$2:$AF$799, MATCH('full data'!L$1, Sheet11!$A$1:$AF$1, 0), FALSE)</f>
        <v>0.5</v>
      </c>
      <c r="M647">
        <f>VLOOKUP('full data'!$A647, Sheet11!$A$2:$AF$799, MATCH('full data'!M$1, Sheet11!$A$1:$AF$1, 0), FALSE)</f>
        <v>0.625</v>
      </c>
      <c r="N647">
        <f>VLOOKUP('full data'!$A647, Sheet11!$A$2:$AF$799, MATCH('full data'!N$1, Sheet11!$A$1:$AF$1, 0), FALSE)</f>
        <v>1.4375</v>
      </c>
      <c r="O647">
        <f>VLOOKUP('full data'!$A647, Sheet11!$A$2:$AF$799, MATCH('full data'!O$1, Sheet11!$A$1:$AF$1, 0), FALSE)</f>
        <v>8.875</v>
      </c>
      <c r="P647">
        <f>VLOOKUP('full data'!$A647, Sheet11!$A$2:$AF$799, MATCH('full data'!P$1, Sheet11!$A$1:$AF$1, 0), FALSE)</f>
        <v>0.8125</v>
      </c>
      <c r="Q647">
        <f>VLOOKUP('full data'!$A647, Sheet11!$A$2:$AF$799, MATCH('full data'!Q$1, Sheet11!$A$1:$AF$1, 0), FALSE)</f>
        <v>2.0625</v>
      </c>
      <c r="R647">
        <f>VLOOKUP('full data'!$A647, Sheet11!$A$2:$AF$799, MATCH('full data'!R$1, Sheet11!$A$1:$AF$1, 0), FALSE)</f>
        <v>12</v>
      </c>
      <c r="S647">
        <f>VLOOKUP('full data'!$A647, Sheet11!$A$2:$AF$799, MATCH('full data'!S$1, Sheet11!$A$1:$AF$1, 0), FALSE)</f>
        <v>4</v>
      </c>
      <c r="T647">
        <f>VLOOKUP('full data'!$A647, Sheet11!$A$2:$AF$799, MATCH('full data'!T$1, Sheet11!$A$1:$AF$1, 0), FALSE)</f>
        <v>0</v>
      </c>
      <c r="U647">
        <f>VLOOKUP('full data'!$A647, Sheet11!$A$2:$AF$799, MATCH('full data'!U$1, Sheet11!$A$1:$AF$1, 0), FALSE)</f>
        <v>0.75</v>
      </c>
      <c r="V647">
        <f>VLOOKUP('full data'!$A647, Sheet11!$A$2:$AF$799, MATCH('full data'!V$1, Sheet11!$A$1:$AF$1, 0), FALSE)</f>
        <v>0.4114583</v>
      </c>
      <c r="W647">
        <f>VLOOKUP('full data'!$A647, Sheet11!$A$2:$AF$799, MATCH('full data'!W$1, Sheet11!$A$1:$AF$1, 0), FALSE)</f>
        <v>0.4765625</v>
      </c>
      <c r="X647" t="str">
        <f>VLOOKUP('full data'!$A647, Sheet11!$A$2:$AF$799, MATCH('full data'!X$1, Sheet11!$A$1:$AF$1, 0), FALSE)</f>
        <v>4</v>
      </c>
      <c r="Y647">
        <f>VLOOKUP('full data'!$A647, Sheet11!$A$2:$AF$799, MATCH('full data'!Y$1, Sheet11!$A$1:$AF$1, 0), FALSE)</f>
        <v>1</v>
      </c>
      <c r="Z647" t="str">
        <f>VLOOKUP('full data'!$A647, Sheet11!$A$2:$AF$799, MATCH('full data'!Z$1, Sheet11!$A$1:$AF$1, 0), FALSE)</f>
        <v>AFC West</v>
      </c>
      <c r="AA647" t="s">
        <v>891</v>
      </c>
      <c r="AB647">
        <f>VLOOKUP('full data'!$A647, Sheet11!$A$2:$AF$799, MATCH('full data'!AB$1, Sheet11!$A$1:$AF$1, 0), FALSE)</f>
        <v>0.18032786885245899</v>
      </c>
      <c r="AC647">
        <f>VLOOKUP('full data'!$A647, Sheet11!$A$2:$AF$799, MATCH('full data'!AC$1, Sheet11!$A$1:$AF$1, 0), FALSE)</f>
        <v>0.203125</v>
      </c>
      <c r="AD647" t="str">
        <f>VLOOKUP('full data'!$A647, Sheet11!$A$2:$AF$799, MATCH('full data'!AD$1, Sheet11!$A$1:$AF$1, 0), FALSE)</f>
        <v>0</v>
      </c>
      <c r="AE647" t="str">
        <f>VLOOKUP('full data'!$A647, Sheet11!$A$2:$AF$799, MATCH('full data'!AE$1, Sheet11!$A$1:$AF$1, 0), FALSE)</f>
        <v>0</v>
      </c>
      <c r="AF647">
        <f>VLOOKUP('full data'!$A647, Sheet11!$A$2:$AF$799, MATCH('full data'!AF$1, Sheet11!$A$1:$AF$1, 0), FALSE)</f>
        <v>0.3125</v>
      </c>
      <c r="AG647">
        <f>VLOOKUP('full data'!$A647, Sheet11!$A$2:$AF$799, MATCH('full data'!AG$1, Sheet11!$A$1:$AF$1, 0), FALSE)</f>
        <v>0.5</v>
      </c>
      <c r="AH647" s="3">
        <f>VLOOKUP('full data'!$A647, Sheet11!$A$2:$AF$799, MATCH('full data'!AH$1, Sheet11!$A$1:$AF$1, 0), FALSE)</f>
        <v>7.5896481072659283E-2</v>
      </c>
      <c r="AI647" s="2">
        <f t="shared" si="10"/>
        <v>0.79313298564520185</v>
      </c>
      <c r="AJ647" s="2">
        <f>AH647/SUMIFS($AH$2:$AH$799, $B$2:$B$799, B647)</f>
        <v>3.2288859063331975E-2</v>
      </c>
      <c r="AK647">
        <f>IF(AJ647=_xlfn.MAXIFS($AJ$2:$AJ$799, $B$2:$B$799, B647, $AA$2:$AA$799, AA647), 1, 0)</f>
        <v>0</v>
      </c>
      <c r="AL647" s="2">
        <f>AJ647-AI647</f>
        <v>-0.76084412658186984</v>
      </c>
      <c r="AM647">
        <f>IF(AK647=AE647, 1, 0)</f>
        <v>0</v>
      </c>
    </row>
    <row r="648" spans="1:39" hidden="1" x14ac:dyDescent="0.45">
      <c r="A648" t="s">
        <v>225</v>
      </c>
      <c r="B648">
        <v>2004</v>
      </c>
      <c r="C648" t="s">
        <v>72</v>
      </c>
      <c r="D648" t="str">
        <f>VLOOKUP(C648, ids!$A$2:$B$37,2,FALSE)</f>
        <v>Jacksonville Jaguars</v>
      </c>
      <c r="E648">
        <f>VLOOKUP('full data'!$A648, Sheet11!$A$2:$AF$799, MATCH('full data'!E$1, Sheet11!$A$1:$AF$1, 0), FALSE)</f>
        <v>16</v>
      </c>
      <c r="F648">
        <f>VLOOKUP('full data'!$A648, Sheet11!$A$2:$AF$799, MATCH('full data'!F$1, Sheet11!$A$1:$AF$1, 0), FALSE)</f>
        <v>1.016150004422341</v>
      </c>
      <c r="G648">
        <f>VLOOKUP('full data'!$A648, Sheet11!$A$2:$AF$799, MATCH('full data'!G$1, Sheet11!$A$1:$AF$1, 0), FALSE)</f>
        <v>-2.3296352403151031</v>
      </c>
      <c r="H648">
        <f>VLOOKUP('full data'!$A648, Sheet11!$A$2:$AF$799, MATCH('full data'!H$1, Sheet11!$A$1:$AF$1, 0), FALSE)</f>
        <v>15.01874765656099</v>
      </c>
      <c r="I648">
        <f>VLOOKUP('full data'!$A648, Sheet11!$A$2:$AF$799, MATCH('full data'!I$1, Sheet11!$A$1:$AF$1, 0), FALSE)</f>
        <v>58.75</v>
      </c>
      <c r="J648">
        <f>VLOOKUP('full data'!$A648, Sheet11!$A$2:$AF$799, MATCH('full data'!J$1, Sheet11!$A$1:$AF$1, 0), FALSE)</f>
        <v>0.77419354838709675</v>
      </c>
      <c r="K648">
        <f>VLOOKUP('full data'!$A648, Sheet11!$A$2:$AF$799, MATCH('full data'!K$1, Sheet11!$A$1:$AF$1, 0), FALSE)</f>
        <v>-9.75</v>
      </c>
      <c r="L648">
        <f>VLOOKUP('full data'!$A648, Sheet11!$A$2:$AF$799, MATCH('full data'!L$1, Sheet11!$A$1:$AF$1, 0), FALSE)</f>
        <v>0.6875</v>
      </c>
      <c r="M648">
        <f>VLOOKUP('full data'!$A648, Sheet11!$A$2:$AF$799, MATCH('full data'!M$1, Sheet11!$A$1:$AF$1, 0), FALSE)</f>
        <v>0.6875</v>
      </c>
      <c r="N648">
        <f>VLOOKUP('full data'!$A648, Sheet11!$A$2:$AF$799, MATCH('full data'!N$1, Sheet11!$A$1:$AF$1, 0), FALSE)</f>
        <v>1</v>
      </c>
      <c r="O648">
        <f>VLOOKUP('full data'!$A648, Sheet11!$A$2:$AF$799, MATCH('full data'!O$1, Sheet11!$A$1:$AF$1, 0), FALSE)</f>
        <v>12.875</v>
      </c>
      <c r="P648">
        <f>VLOOKUP('full data'!$A648, Sheet11!$A$2:$AF$799, MATCH('full data'!P$1, Sheet11!$A$1:$AF$1, 0), FALSE)</f>
        <v>0.875</v>
      </c>
      <c r="Q648">
        <f>VLOOKUP('full data'!$A648, Sheet11!$A$2:$AF$799, MATCH('full data'!Q$1, Sheet11!$A$1:$AF$1, 0), FALSE)</f>
        <v>1.6875</v>
      </c>
      <c r="R648">
        <f>VLOOKUP('full data'!$A648, Sheet11!$A$2:$AF$799, MATCH('full data'!R$1, Sheet11!$A$1:$AF$1, 0), FALSE)</f>
        <v>9</v>
      </c>
      <c r="S648">
        <f>VLOOKUP('full data'!$A648, Sheet11!$A$2:$AF$799, MATCH('full data'!S$1, Sheet11!$A$1:$AF$1, 0), FALSE)</f>
        <v>7</v>
      </c>
      <c r="T648">
        <f>VLOOKUP('full data'!$A648, Sheet11!$A$2:$AF$799, MATCH('full data'!T$1, Sheet11!$A$1:$AF$1, 0), FALSE)</f>
        <v>0</v>
      </c>
      <c r="U648">
        <f>VLOOKUP('full data'!$A648, Sheet11!$A$2:$AF$799, MATCH('full data'!U$1, Sheet11!$A$1:$AF$1, 0), FALSE)</f>
        <v>0.5625</v>
      </c>
      <c r="V648">
        <f>VLOOKUP('full data'!$A648, Sheet11!$A$2:$AF$799, MATCH('full data'!V$1, Sheet11!$A$1:$AF$1, 0), FALSE)</f>
        <v>0.47916666666666669</v>
      </c>
      <c r="W648">
        <f>VLOOKUP('full data'!$A648, Sheet11!$A$2:$AF$799, MATCH('full data'!W$1, Sheet11!$A$1:$AF$1, 0), FALSE)</f>
        <v>0.52734375</v>
      </c>
      <c r="X648" t="str">
        <f>VLOOKUP('full data'!$A648, Sheet11!$A$2:$AF$799, MATCH('full data'!X$1, Sheet11!$A$1:$AF$1, 0), FALSE)</f>
        <v>0</v>
      </c>
      <c r="Y648">
        <f>VLOOKUP('full data'!$A648, Sheet11!$A$2:$AF$799, MATCH('full data'!Y$1, Sheet11!$A$1:$AF$1, 0), FALSE)</f>
        <v>2</v>
      </c>
      <c r="Z648" t="str">
        <f>VLOOKUP('full data'!$A648, Sheet11!$A$2:$AF$799, MATCH('full data'!Z$1, Sheet11!$A$1:$AF$1, 0), FALSE)</f>
        <v>AFC South</v>
      </c>
      <c r="AA648" t="s">
        <v>891</v>
      </c>
      <c r="AB648">
        <f>VLOOKUP('full data'!$A648, Sheet11!$A$2:$AF$799, MATCH('full data'!AB$1, Sheet11!$A$1:$AF$1, 0), FALSE)</f>
        <v>0.33333333333333331</v>
      </c>
      <c r="AC648">
        <f>VLOOKUP('full data'!$A648, Sheet11!$A$2:$AF$799, MATCH('full data'!AC$1, Sheet11!$A$1:$AF$1, 0), FALSE)</f>
        <v>0.2142857142857143</v>
      </c>
      <c r="AD648" t="str">
        <f>VLOOKUP('full data'!$A648, Sheet11!$A$2:$AF$799, MATCH('full data'!AD$1, Sheet11!$A$1:$AF$1, 0), FALSE)</f>
        <v>0</v>
      </c>
      <c r="AE648" t="str">
        <f>VLOOKUP('full data'!$A648, Sheet11!$A$2:$AF$799, MATCH('full data'!AE$1, Sheet11!$A$1:$AF$1, 0), FALSE)</f>
        <v>0</v>
      </c>
      <c r="AF648">
        <f>VLOOKUP('full data'!$A648, Sheet11!$A$2:$AF$799, MATCH('full data'!AF$1, Sheet11!$A$1:$AF$1, 0), FALSE)</f>
        <v>0.1875</v>
      </c>
      <c r="AG648">
        <f>VLOOKUP('full data'!$A648, Sheet11!$A$2:$AF$799, MATCH('full data'!AG$1, Sheet11!$A$1:$AF$1, 0), FALSE)</f>
        <v>0.5</v>
      </c>
      <c r="AH648" s="3">
        <f>VLOOKUP('full data'!$A648, Sheet11!$A$2:$AF$799, MATCH('full data'!AH$1, Sheet11!$A$1:$AF$1, 0), FALSE)</f>
        <v>2.662574013205837E-2</v>
      </c>
      <c r="AI648" s="2">
        <f t="shared" si="10"/>
        <v>0.79313298564520185</v>
      </c>
      <c r="AJ648" s="2">
        <f>AH648/SUMIFS($AH$2:$AH$799, $B$2:$B$799, B648)</f>
        <v>1.1327465495506823E-2</v>
      </c>
      <c r="AK648">
        <f>IF(AJ648=_xlfn.MAXIFS($AJ$2:$AJ$799, $B$2:$B$799, B648, $AA$2:$AA$799, AA648), 1, 0)</f>
        <v>0</v>
      </c>
      <c r="AL648" s="2">
        <f>AJ648-AI648</f>
        <v>-0.78180552014969507</v>
      </c>
      <c r="AM648">
        <f>IF(AK648=AE648, 1, 0)</f>
        <v>0</v>
      </c>
    </row>
    <row r="649" spans="1:39" hidden="1" x14ac:dyDescent="0.45">
      <c r="A649" t="s">
        <v>213</v>
      </c>
      <c r="B649">
        <v>2004</v>
      </c>
      <c r="C649" t="s">
        <v>40</v>
      </c>
      <c r="D649" t="str">
        <f>VLOOKUP(C649, ids!$A$2:$B$37,2,FALSE)</f>
        <v>Baltimore Ravens</v>
      </c>
      <c r="E649">
        <f>VLOOKUP('full data'!$A649, Sheet11!$A$2:$AF$799, MATCH('full data'!E$1, Sheet11!$A$1:$AF$1, 0), FALSE)</f>
        <v>16</v>
      </c>
      <c r="F649">
        <f>VLOOKUP('full data'!$A649, Sheet11!$A$2:$AF$799, MATCH('full data'!F$1, Sheet11!$A$1:$AF$1, 0), FALSE)</f>
        <v>-4.9548810808850403</v>
      </c>
      <c r="G649">
        <f>VLOOKUP('full data'!$A649, Sheet11!$A$2:$AF$799, MATCH('full data'!G$1, Sheet11!$A$1:$AF$1, 0), FALSE)</f>
        <v>-2.3460471746644518</v>
      </c>
      <c r="H649">
        <f>VLOOKUP('full data'!$A649, Sheet11!$A$2:$AF$799, MATCH('full data'!H$1, Sheet11!$A$1:$AF$1, 0), FALSE)</f>
        <v>11.85697966227932</v>
      </c>
      <c r="I649">
        <f>VLOOKUP('full data'!$A649, Sheet11!$A$2:$AF$799, MATCH('full data'!I$1, Sheet11!$A$1:$AF$1, 0), FALSE)</f>
        <v>55.875</v>
      </c>
      <c r="J649">
        <f>VLOOKUP('full data'!$A649, Sheet11!$A$2:$AF$799, MATCH('full data'!J$1, Sheet11!$A$1:$AF$1, 0), FALSE)</f>
        <v>0.90625</v>
      </c>
      <c r="K649">
        <f>VLOOKUP('full data'!$A649, Sheet11!$A$2:$AF$799, MATCH('full data'!K$1, Sheet11!$A$1:$AF$1, 0), FALSE)</f>
        <v>-15.4375</v>
      </c>
      <c r="L649">
        <f>VLOOKUP('full data'!$A649, Sheet11!$A$2:$AF$799, MATCH('full data'!L$1, Sheet11!$A$1:$AF$1, 0), FALSE)</f>
        <v>0.6875</v>
      </c>
      <c r="M649">
        <f>VLOOKUP('full data'!$A649, Sheet11!$A$2:$AF$799, MATCH('full data'!M$1, Sheet11!$A$1:$AF$1, 0), FALSE)</f>
        <v>0.8125</v>
      </c>
      <c r="N649">
        <f>VLOOKUP('full data'!$A649, Sheet11!$A$2:$AF$799, MATCH('full data'!N$1, Sheet11!$A$1:$AF$1, 0), FALSE)</f>
        <v>1.3125</v>
      </c>
      <c r="O649">
        <f>VLOOKUP('full data'!$A649, Sheet11!$A$2:$AF$799, MATCH('full data'!O$1, Sheet11!$A$1:$AF$1, 0), FALSE)</f>
        <v>16.5</v>
      </c>
      <c r="P649">
        <f>VLOOKUP('full data'!$A649, Sheet11!$A$2:$AF$799, MATCH('full data'!P$1, Sheet11!$A$1:$AF$1, 0), FALSE)</f>
        <v>1.1875</v>
      </c>
      <c r="Q649">
        <f>VLOOKUP('full data'!$A649, Sheet11!$A$2:$AF$799, MATCH('full data'!Q$1, Sheet11!$A$1:$AF$1, 0), FALSE)</f>
        <v>2.125</v>
      </c>
      <c r="R649">
        <f>VLOOKUP('full data'!$A649, Sheet11!$A$2:$AF$799, MATCH('full data'!R$1, Sheet11!$A$1:$AF$1, 0), FALSE)</f>
        <v>9</v>
      </c>
      <c r="S649">
        <f>VLOOKUP('full data'!$A649, Sheet11!$A$2:$AF$799, MATCH('full data'!S$1, Sheet11!$A$1:$AF$1, 0), FALSE)</f>
        <v>7</v>
      </c>
      <c r="T649">
        <f>VLOOKUP('full data'!$A649, Sheet11!$A$2:$AF$799, MATCH('full data'!T$1, Sheet11!$A$1:$AF$1, 0), FALSE)</f>
        <v>0</v>
      </c>
      <c r="U649">
        <f>VLOOKUP('full data'!$A649, Sheet11!$A$2:$AF$799, MATCH('full data'!U$1, Sheet11!$A$1:$AF$1, 0), FALSE)</f>
        <v>0.5625</v>
      </c>
      <c r="V649">
        <f>VLOOKUP('full data'!$A649, Sheet11!$A$2:$AF$799, MATCH('full data'!V$1, Sheet11!$A$1:$AF$1, 0), FALSE)</f>
        <v>0.47222222222222221</v>
      </c>
      <c r="W649">
        <f>VLOOKUP('full data'!$A649, Sheet11!$A$2:$AF$799, MATCH('full data'!W$1, Sheet11!$A$1:$AF$1, 0), FALSE)</f>
        <v>0.55078125</v>
      </c>
      <c r="X649" t="str">
        <f>VLOOKUP('full data'!$A649, Sheet11!$A$2:$AF$799, MATCH('full data'!X$1, Sheet11!$A$1:$AF$1, 0), FALSE)</f>
        <v>0</v>
      </c>
      <c r="Y649">
        <f>VLOOKUP('full data'!$A649, Sheet11!$A$2:$AF$799, MATCH('full data'!Y$1, Sheet11!$A$1:$AF$1, 0), FALSE)</f>
        <v>2</v>
      </c>
      <c r="Z649" t="str">
        <f>VLOOKUP('full data'!$A649, Sheet11!$A$2:$AF$799, MATCH('full data'!Z$1, Sheet11!$A$1:$AF$1, 0), FALSE)</f>
        <v>AFC North</v>
      </c>
      <c r="AA649" t="s">
        <v>891</v>
      </c>
      <c r="AB649">
        <f>VLOOKUP('full data'!$A649, Sheet11!$A$2:$AF$799, MATCH('full data'!AB$1, Sheet11!$A$1:$AF$1, 0), FALSE)</f>
        <v>0.22580645161290319</v>
      </c>
      <c r="AC649">
        <f>VLOOKUP('full data'!$A649, Sheet11!$A$2:$AF$799, MATCH('full data'!AC$1, Sheet11!$A$1:$AF$1, 0), FALSE)</f>
        <v>0.1785714285714286</v>
      </c>
      <c r="AD649" t="str">
        <f>VLOOKUP('full data'!$A649, Sheet11!$A$2:$AF$799, MATCH('full data'!AD$1, Sheet11!$A$1:$AF$1, 0), FALSE)</f>
        <v>0</v>
      </c>
      <c r="AE649" t="str">
        <f>VLOOKUP('full data'!$A649, Sheet11!$A$2:$AF$799, MATCH('full data'!AE$1, Sheet11!$A$1:$AF$1, 0), FALSE)</f>
        <v>0</v>
      </c>
      <c r="AF649">
        <f>VLOOKUP('full data'!$A649, Sheet11!$A$2:$AF$799, MATCH('full data'!AF$1, Sheet11!$A$1:$AF$1, 0), FALSE)</f>
        <v>0.5</v>
      </c>
      <c r="AG649">
        <f>VLOOKUP('full data'!$A649, Sheet11!$A$2:$AF$799, MATCH('full data'!AG$1, Sheet11!$A$1:$AF$1, 0), FALSE)</f>
        <v>0.5</v>
      </c>
      <c r="AH649" s="3">
        <f>VLOOKUP('full data'!$A649, Sheet11!$A$2:$AF$799, MATCH('full data'!AH$1, Sheet11!$A$1:$AF$1, 0), FALSE)</f>
        <v>2.44259921283973E-2</v>
      </c>
      <c r="AI649" s="2">
        <f t="shared" si="10"/>
        <v>0.79313298564520185</v>
      </c>
      <c r="AJ649" s="2">
        <f>AH649/SUMIFS($AH$2:$AH$799, $B$2:$B$799, B649)</f>
        <v>1.039162035142089E-2</v>
      </c>
      <c r="AK649">
        <f>IF(AJ649=_xlfn.MAXIFS($AJ$2:$AJ$799, $B$2:$B$799, B649, $AA$2:$AA$799, AA649), 1, 0)</f>
        <v>0</v>
      </c>
      <c r="AL649" s="2">
        <f>AJ649-AI649</f>
        <v>-0.78274136529378091</v>
      </c>
      <c r="AM649">
        <f>IF(AK649=AE649, 1, 0)</f>
        <v>0</v>
      </c>
    </row>
    <row r="650" spans="1:39" hidden="1" x14ac:dyDescent="0.45">
      <c r="A650" t="s">
        <v>236</v>
      </c>
      <c r="B650">
        <v>2004</v>
      </c>
      <c r="C650" t="s">
        <v>88</v>
      </c>
      <c r="D650" t="str">
        <f>VLOOKUP(C650, ids!$A$2:$B$37,2,FALSE)</f>
        <v>New York Jets</v>
      </c>
      <c r="E650">
        <f>VLOOKUP('full data'!$A650, Sheet11!$A$2:$AF$799, MATCH('full data'!E$1, Sheet11!$A$1:$AF$1, 0), FALSE)</f>
        <v>16</v>
      </c>
      <c r="F650">
        <f>VLOOKUP('full data'!$A650, Sheet11!$A$2:$AF$799, MATCH('full data'!F$1, Sheet11!$A$1:$AF$1, 0), FALSE)</f>
        <v>1.325092006800604</v>
      </c>
      <c r="G650">
        <f>VLOOKUP('full data'!$A650, Sheet11!$A$2:$AF$799, MATCH('full data'!G$1, Sheet11!$A$1:$AF$1, 0), FALSE)</f>
        <v>1.1935337665609611</v>
      </c>
      <c r="H650">
        <f>VLOOKUP('full data'!$A650, Sheet11!$A$2:$AF$799, MATCH('full data'!H$1, Sheet11!$A$1:$AF$1, 0), FALSE)</f>
        <v>14.36789376474969</v>
      </c>
      <c r="I650">
        <f>VLOOKUP('full data'!$A650, Sheet11!$A$2:$AF$799, MATCH('full data'!I$1, Sheet11!$A$1:$AF$1, 0), FALSE)</f>
        <v>43.3125</v>
      </c>
      <c r="J650">
        <f>VLOOKUP('full data'!$A650, Sheet11!$A$2:$AF$799, MATCH('full data'!J$1, Sheet11!$A$1:$AF$1, 0), FALSE)</f>
        <v>0.82758620689655171</v>
      </c>
      <c r="K650">
        <f>VLOOKUP('full data'!$A650, Sheet11!$A$2:$AF$799, MATCH('full data'!K$1, Sheet11!$A$1:$AF$1, 0), FALSE)</f>
        <v>-11.3125</v>
      </c>
      <c r="L650">
        <f>VLOOKUP('full data'!$A650, Sheet11!$A$2:$AF$799, MATCH('full data'!L$1, Sheet11!$A$1:$AF$1, 0), FALSE)</f>
        <v>0.6875</v>
      </c>
      <c r="M650">
        <f>VLOOKUP('full data'!$A650, Sheet11!$A$2:$AF$799, MATCH('full data'!M$1, Sheet11!$A$1:$AF$1, 0), FALSE)</f>
        <v>0.875</v>
      </c>
      <c r="N650">
        <f>VLOOKUP('full data'!$A650, Sheet11!$A$2:$AF$799, MATCH('full data'!N$1, Sheet11!$A$1:$AF$1, 0), FALSE)</f>
        <v>1.1875</v>
      </c>
      <c r="O650">
        <f>VLOOKUP('full data'!$A650, Sheet11!$A$2:$AF$799, MATCH('full data'!O$1, Sheet11!$A$1:$AF$1, 0), FALSE)</f>
        <v>13.75</v>
      </c>
      <c r="P650">
        <f>VLOOKUP('full data'!$A650, Sheet11!$A$2:$AF$799, MATCH('full data'!P$1, Sheet11!$A$1:$AF$1, 0), FALSE)</f>
        <v>0.8125</v>
      </c>
      <c r="Q650">
        <f>VLOOKUP('full data'!$A650, Sheet11!$A$2:$AF$799, MATCH('full data'!Q$1, Sheet11!$A$1:$AF$1, 0), FALSE)</f>
        <v>2.0625</v>
      </c>
      <c r="R650">
        <f>VLOOKUP('full data'!$A650, Sheet11!$A$2:$AF$799, MATCH('full data'!R$1, Sheet11!$A$1:$AF$1, 0), FALSE)</f>
        <v>10</v>
      </c>
      <c r="S650">
        <f>VLOOKUP('full data'!$A650, Sheet11!$A$2:$AF$799, MATCH('full data'!S$1, Sheet11!$A$1:$AF$1, 0), FALSE)</f>
        <v>6</v>
      </c>
      <c r="T650">
        <f>VLOOKUP('full data'!$A650, Sheet11!$A$2:$AF$799, MATCH('full data'!T$1, Sheet11!$A$1:$AF$1, 0), FALSE)</f>
        <v>0</v>
      </c>
      <c r="U650">
        <f>VLOOKUP('full data'!$A650, Sheet11!$A$2:$AF$799, MATCH('full data'!U$1, Sheet11!$A$1:$AF$1, 0), FALSE)</f>
        <v>0.625</v>
      </c>
      <c r="V650">
        <f>VLOOKUP('full data'!$A650, Sheet11!$A$2:$AF$799, MATCH('full data'!V$1, Sheet11!$A$1:$AF$1, 0), FALSE)</f>
        <v>0.40625</v>
      </c>
      <c r="W650">
        <f>VLOOKUP('full data'!$A650, Sheet11!$A$2:$AF$799, MATCH('full data'!W$1, Sheet11!$A$1:$AF$1, 0), FALSE)</f>
        <v>0.5234375</v>
      </c>
      <c r="X650" t="str">
        <f>VLOOKUP('full data'!$A650, Sheet11!$A$2:$AF$799, MATCH('full data'!X$1, Sheet11!$A$1:$AF$1, 0), FALSE)</f>
        <v>5</v>
      </c>
      <c r="Y650">
        <f>VLOOKUP('full data'!$A650, Sheet11!$A$2:$AF$799, MATCH('full data'!Y$1, Sheet11!$A$1:$AF$1, 0), FALSE)</f>
        <v>2</v>
      </c>
      <c r="Z650" t="str">
        <f>VLOOKUP('full data'!$A650, Sheet11!$A$2:$AF$799, MATCH('full data'!Z$1, Sheet11!$A$1:$AF$1, 0), FALSE)</f>
        <v>AFC East</v>
      </c>
      <c r="AA650" t="s">
        <v>891</v>
      </c>
      <c r="AB650">
        <f>VLOOKUP('full data'!$A650, Sheet11!$A$2:$AF$799, MATCH('full data'!AB$1, Sheet11!$A$1:$AF$1, 0), FALSE)</f>
        <v>0.15909090909090909</v>
      </c>
      <c r="AC650">
        <f>VLOOKUP('full data'!$A650, Sheet11!$A$2:$AF$799, MATCH('full data'!AC$1, Sheet11!$A$1:$AF$1, 0), FALSE)</f>
        <v>0.19587628865979381</v>
      </c>
      <c r="AD650" t="str">
        <f>VLOOKUP('full data'!$A650, Sheet11!$A$2:$AF$799, MATCH('full data'!AD$1, Sheet11!$A$1:$AF$1, 0), FALSE)</f>
        <v>0</v>
      </c>
      <c r="AE650" t="str">
        <f>VLOOKUP('full data'!$A650, Sheet11!$A$2:$AF$799, MATCH('full data'!AE$1, Sheet11!$A$1:$AF$1, 0), FALSE)</f>
        <v>0</v>
      </c>
      <c r="AF650">
        <f>VLOOKUP('full data'!$A650, Sheet11!$A$2:$AF$799, MATCH('full data'!AF$1, Sheet11!$A$1:$AF$1, 0), FALSE)</f>
        <v>0.125</v>
      </c>
      <c r="AG650">
        <f>VLOOKUP('full data'!$A650, Sheet11!$A$2:$AF$799, MATCH('full data'!AG$1, Sheet11!$A$1:$AF$1, 0), FALSE)</f>
        <v>0.5</v>
      </c>
      <c r="AH650" s="3">
        <f>VLOOKUP('full data'!$A650, Sheet11!$A$2:$AF$799, MATCH('full data'!AH$1, Sheet11!$A$1:$AF$1, 0), FALSE)</f>
        <v>2.1702858080618011E-2</v>
      </c>
      <c r="AI650" s="2">
        <f t="shared" si="10"/>
        <v>0.79313298564520185</v>
      </c>
      <c r="AJ650" s="2">
        <f>AH650/SUMIFS($AH$2:$AH$799, $B$2:$B$799, B650)</f>
        <v>9.2331095715188598E-3</v>
      </c>
      <c r="AK650">
        <f>IF(AJ650=_xlfn.MAXIFS($AJ$2:$AJ$799, $B$2:$B$799, B650, $AA$2:$AA$799, AA650), 1, 0)</f>
        <v>0</v>
      </c>
      <c r="AL650" s="2">
        <f>AJ650-AI650</f>
        <v>-0.78389987607368294</v>
      </c>
      <c r="AM650">
        <f>IF(AK650=AE650, 1, 0)</f>
        <v>0</v>
      </c>
    </row>
    <row r="651" spans="1:39" hidden="1" x14ac:dyDescent="0.45">
      <c r="A651" t="s">
        <v>227</v>
      </c>
      <c r="B651">
        <v>2004</v>
      </c>
      <c r="C651" t="s">
        <v>192</v>
      </c>
      <c r="D651" t="str">
        <f>VLOOKUP(C651, ids!$A$2:$B$37,2,FALSE)</f>
        <v>Los Angeles Rams</v>
      </c>
      <c r="E651">
        <f>VLOOKUP('full data'!$A651, Sheet11!$A$2:$AF$799, MATCH('full data'!E$1, Sheet11!$A$1:$AF$1, 0), FALSE)</f>
        <v>16</v>
      </c>
      <c r="F651">
        <f>VLOOKUP('full data'!$A651, Sheet11!$A$2:$AF$799, MATCH('full data'!F$1, Sheet11!$A$1:$AF$1, 0), FALSE)</f>
        <v>3.577861313630228</v>
      </c>
      <c r="G651">
        <f>VLOOKUP('full data'!$A651, Sheet11!$A$2:$AF$799, MATCH('full data'!G$1, Sheet11!$A$1:$AF$1, 0), FALSE)</f>
        <v>-0.46021941396602872</v>
      </c>
      <c r="H651">
        <f>VLOOKUP('full data'!$A651, Sheet11!$A$2:$AF$799, MATCH('full data'!H$1, Sheet11!$A$1:$AF$1, 0), FALSE)</f>
        <v>20.204656736793169</v>
      </c>
      <c r="I651">
        <f>VLOOKUP('full data'!$A651, Sheet11!$A$2:$AF$799, MATCH('full data'!I$1, Sheet11!$A$1:$AF$1, 0), FALSE)</f>
        <v>62.0625</v>
      </c>
      <c r="J651">
        <f>VLOOKUP('full data'!$A651, Sheet11!$A$2:$AF$799, MATCH('full data'!J$1, Sheet11!$A$1:$AF$1, 0), FALSE)</f>
        <v>0.79166666666666663</v>
      </c>
      <c r="K651">
        <f>VLOOKUP('full data'!$A651, Sheet11!$A$2:$AF$799, MATCH('full data'!K$1, Sheet11!$A$1:$AF$1, 0), FALSE)</f>
        <v>-22.625</v>
      </c>
      <c r="L651">
        <f>VLOOKUP('full data'!$A651, Sheet11!$A$2:$AF$799, MATCH('full data'!L$1, Sheet11!$A$1:$AF$1, 0), FALSE)</f>
        <v>1.375</v>
      </c>
      <c r="M651">
        <f>VLOOKUP('full data'!$A651, Sheet11!$A$2:$AF$799, MATCH('full data'!M$1, Sheet11!$A$1:$AF$1, 0), FALSE)</f>
        <v>0.5625</v>
      </c>
      <c r="N651">
        <f>VLOOKUP('full data'!$A651, Sheet11!$A$2:$AF$799, MATCH('full data'!N$1, Sheet11!$A$1:$AF$1, 0), FALSE)</f>
        <v>0.375</v>
      </c>
      <c r="O651">
        <f>VLOOKUP('full data'!$A651, Sheet11!$A$2:$AF$799, MATCH('full data'!O$1, Sheet11!$A$1:$AF$1, 0), FALSE)</f>
        <v>15.625</v>
      </c>
      <c r="P651">
        <f>VLOOKUP('full data'!$A651, Sheet11!$A$2:$AF$799, MATCH('full data'!P$1, Sheet11!$A$1:$AF$1, 0), FALSE)</f>
        <v>1.8125</v>
      </c>
      <c r="Q651">
        <f>VLOOKUP('full data'!$A651, Sheet11!$A$2:$AF$799, MATCH('full data'!Q$1, Sheet11!$A$1:$AF$1, 0), FALSE)</f>
        <v>0.9375</v>
      </c>
      <c r="R651">
        <f>VLOOKUP('full data'!$A651, Sheet11!$A$2:$AF$799, MATCH('full data'!R$1, Sheet11!$A$1:$AF$1, 0), FALSE)</f>
        <v>8</v>
      </c>
      <c r="S651">
        <f>VLOOKUP('full data'!$A651, Sheet11!$A$2:$AF$799, MATCH('full data'!S$1, Sheet11!$A$1:$AF$1, 0), FALSE)</f>
        <v>8</v>
      </c>
      <c r="T651">
        <f>VLOOKUP('full data'!$A651, Sheet11!$A$2:$AF$799, MATCH('full data'!T$1, Sheet11!$A$1:$AF$1, 0), FALSE)</f>
        <v>0</v>
      </c>
      <c r="U651">
        <f>VLOOKUP('full data'!$A651, Sheet11!$A$2:$AF$799, MATCH('full data'!U$1, Sheet11!$A$1:$AF$1, 0), FALSE)</f>
        <v>0.5</v>
      </c>
      <c r="V651">
        <f>VLOOKUP('full data'!$A651, Sheet11!$A$2:$AF$799, MATCH('full data'!V$1, Sheet11!$A$1:$AF$1, 0), FALSE)</f>
        <v>0.4375</v>
      </c>
      <c r="W651">
        <f>VLOOKUP('full data'!$A651, Sheet11!$A$2:$AF$799, MATCH('full data'!W$1, Sheet11!$A$1:$AF$1, 0), FALSE)</f>
        <v>0.48828120000000003</v>
      </c>
      <c r="X651" t="str">
        <f>VLOOKUP('full data'!$A651, Sheet11!$A$2:$AF$799, MATCH('full data'!X$1, Sheet11!$A$1:$AF$1, 0), FALSE)</f>
        <v>5</v>
      </c>
      <c r="Y651">
        <f>VLOOKUP('full data'!$A651, Sheet11!$A$2:$AF$799, MATCH('full data'!Y$1, Sheet11!$A$1:$AF$1, 0), FALSE)</f>
        <v>2</v>
      </c>
      <c r="Z651" t="str">
        <f>VLOOKUP('full data'!$A651, Sheet11!$A$2:$AF$799, MATCH('full data'!Z$1, Sheet11!$A$1:$AF$1, 0), FALSE)</f>
        <v>NFC West</v>
      </c>
      <c r="AA651" t="s">
        <v>892</v>
      </c>
      <c r="AB651">
        <f>VLOOKUP('full data'!$A651, Sheet11!$A$2:$AF$799, MATCH('full data'!AB$1, Sheet11!$A$1:$AF$1, 0), FALSE)</f>
        <v>0.26050420168067229</v>
      </c>
      <c r="AC651">
        <f>VLOOKUP('full data'!$A651, Sheet11!$A$2:$AF$799, MATCH('full data'!AC$1, Sheet11!$A$1:$AF$1, 0), FALSE)</f>
        <v>0.2095238095238095</v>
      </c>
      <c r="AD651" t="str">
        <f>VLOOKUP('full data'!$A651, Sheet11!$A$2:$AF$799, MATCH('full data'!AD$1, Sheet11!$A$1:$AF$1, 0), FALSE)</f>
        <v>0</v>
      </c>
      <c r="AE651" t="str">
        <f>VLOOKUP('full data'!$A651, Sheet11!$A$2:$AF$799, MATCH('full data'!AE$1, Sheet11!$A$1:$AF$1, 0), FALSE)</f>
        <v>0</v>
      </c>
      <c r="AF651">
        <f>VLOOKUP('full data'!$A651, Sheet11!$A$2:$AF$799, MATCH('full data'!AF$1, Sheet11!$A$1:$AF$1, 0), FALSE)</f>
        <v>0.4375</v>
      </c>
      <c r="AG651">
        <f>VLOOKUP('full data'!$A651, Sheet11!$A$2:$AF$799, MATCH('full data'!AG$1, Sheet11!$A$1:$AF$1, 0), FALSE)</f>
        <v>0.5</v>
      </c>
      <c r="AH651" s="3">
        <f>VLOOKUP('full data'!$A651, Sheet11!$A$2:$AF$799, MATCH('full data'!AH$1, Sheet11!$A$1:$AF$1, 0), FALSE)</f>
        <v>2.1320160279767492E-2</v>
      </c>
      <c r="AI651" s="2">
        <f t="shared" si="10"/>
        <v>0.42400818683027469</v>
      </c>
      <c r="AJ651" s="2">
        <f>AH651/SUMIFS($AH$2:$AH$799, $B$2:$B$799, B651)</f>
        <v>9.0702973412169086E-3</v>
      </c>
      <c r="AK651">
        <f>IF(AJ651=_xlfn.MAXIFS($AJ$2:$AJ$799, $B$2:$B$799, B651, $AA$2:$AA$799, AA651), 1, 0)</f>
        <v>0</v>
      </c>
      <c r="AL651" s="2">
        <f>AJ651-AI651</f>
        <v>-0.4149378894890578</v>
      </c>
      <c r="AM651">
        <f>IF(AK651=AE651, 1, 0)</f>
        <v>0</v>
      </c>
    </row>
    <row r="652" spans="1:39" hidden="1" x14ac:dyDescent="0.45">
      <c r="A652" t="s">
        <v>222</v>
      </c>
      <c r="B652">
        <v>2004</v>
      </c>
      <c r="C652" t="s">
        <v>66</v>
      </c>
      <c r="D652" t="str">
        <f>VLOOKUP(C652, ids!$A$2:$B$37,2,FALSE)</f>
        <v>Green Bay Packers</v>
      </c>
      <c r="E652">
        <f>VLOOKUP('full data'!$A652, Sheet11!$A$2:$AF$799, MATCH('full data'!E$1, Sheet11!$A$1:$AF$1, 0), FALSE)</f>
        <v>16</v>
      </c>
      <c r="F652">
        <f>VLOOKUP('full data'!$A652, Sheet11!$A$2:$AF$799, MATCH('full data'!F$1, Sheet11!$A$1:$AF$1, 0), FALSE)</f>
        <v>9.8205805488218889</v>
      </c>
      <c r="G652">
        <f>VLOOKUP('full data'!$A652, Sheet11!$A$2:$AF$799, MATCH('full data'!G$1, Sheet11!$A$1:$AF$1, 0), FALSE)</f>
        <v>-2.0463199067446531</v>
      </c>
      <c r="H652">
        <f>VLOOKUP('full data'!$A652, Sheet11!$A$2:$AF$799, MATCH('full data'!H$1, Sheet11!$A$1:$AF$1, 0), FALSE)</f>
        <v>22.818372557783821</v>
      </c>
      <c r="I652">
        <f>VLOOKUP('full data'!$A652, Sheet11!$A$2:$AF$799, MATCH('full data'!I$1, Sheet11!$A$1:$AF$1, 0), FALSE)</f>
        <v>59.375</v>
      </c>
      <c r="J652">
        <f>VLOOKUP('full data'!$A652, Sheet11!$A$2:$AF$799, MATCH('full data'!J$1, Sheet11!$A$1:$AF$1, 0), FALSE)</f>
        <v>0.8571428571428571</v>
      </c>
      <c r="K652">
        <f>VLOOKUP('full data'!$A652, Sheet11!$A$2:$AF$799, MATCH('full data'!K$1, Sheet11!$A$1:$AF$1, 0), FALSE)</f>
        <v>-6.8125</v>
      </c>
      <c r="L652">
        <f>VLOOKUP('full data'!$A652, Sheet11!$A$2:$AF$799, MATCH('full data'!L$1, Sheet11!$A$1:$AF$1, 0), FALSE)</f>
        <v>1.1875</v>
      </c>
      <c r="M652">
        <f>VLOOKUP('full data'!$A652, Sheet11!$A$2:$AF$799, MATCH('full data'!M$1, Sheet11!$A$1:$AF$1, 0), FALSE)</f>
        <v>0.4375</v>
      </c>
      <c r="N652">
        <f>VLOOKUP('full data'!$A652, Sheet11!$A$2:$AF$799, MATCH('full data'!N$1, Sheet11!$A$1:$AF$1, 0), FALSE)</f>
        <v>0.5</v>
      </c>
      <c r="O652">
        <f>VLOOKUP('full data'!$A652, Sheet11!$A$2:$AF$799, MATCH('full data'!O$1, Sheet11!$A$1:$AF$1, 0), FALSE)</f>
        <v>17.5</v>
      </c>
      <c r="P652">
        <f>VLOOKUP('full data'!$A652, Sheet11!$A$2:$AF$799, MATCH('full data'!P$1, Sheet11!$A$1:$AF$1, 0), FALSE)</f>
        <v>1.5625</v>
      </c>
      <c r="Q652">
        <f>VLOOKUP('full data'!$A652, Sheet11!$A$2:$AF$799, MATCH('full data'!Q$1, Sheet11!$A$1:$AF$1, 0), FALSE)</f>
        <v>0.9375</v>
      </c>
      <c r="R652">
        <f>VLOOKUP('full data'!$A652, Sheet11!$A$2:$AF$799, MATCH('full data'!R$1, Sheet11!$A$1:$AF$1, 0), FALSE)</f>
        <v>10</v>
      </c>
      <c r="S652">
        <f>VLOOKUP('full data'!$A652, Sheet11!$A$2:$AF$799, MATCH('full data'!S$1, Sheet11!$A$1:$AF$1, 0), FALSE)</f>
        <v>6</v>
      </c>
      <c r="T652">
        <f>VLOOKUP('full data'!$A652, Sheet11!$A$2:$AF$799, MATCH('full data'!T$1, Sheet11!$A$1:$AF$1, 0), FALSE)</f>
        <v>0</v>
      </c>
      <c r="U652">
        <f>VLOOKUP('full data'!$A652, Sheet11!$A$2:$AF$799, MATCH('full data'!U$1, Sheet11!$A$1:$AF$1, 0), FALSE)</f>
        <v>0.625</v>
      </c>
      <c r="V652">
        <f>VLOOKUP('full data'!$A652, Sheet11!$A$2:$AF$799, MATCH('full data'!V$1, Sheet11!$A$1:$AF$1, 0), FALSE)</f>
        <v>0.41875000000000001</v>
      </c>
      <c r="W652">
        <f>VLOOKUP('full data'!$A652, Sheet11!$A$2:$AF$799, MATCH('full data'!W$1, Sheet11!$A$1:$AF$1, 0), FALSE)</f>
        <v>0.45703125</v>
      </c>
      <c r="X652" t="str">
        <f>VLOOKUP('full data'!$A652, Sheet11!$A$2:$AF$799, MATCH('full data'!X$1, Sheet11!$A$1:$AF$1, 0), FALSE)</f>
        <v>3</v>
      </c>
      <c r="Y652">
        <f>VLOOKUP('full data'!$A652, Sheet11!$A$2:$AF$799, MATCH('full data'!Y$1, Sheet11!$A$1:$AF$1, 0), FALSE)</f>
        <v>1</v>
      </c>
      <c r="Z652" t="str">
        <f>VLOOKUP('full data'!$A652, Sheet11!$A$2:$AF$799, MATCH('full data'!Z$1, Sheet11!$A$1:$AF$1, 0), FALSE)</f>
        <v>NFC North</v>
      </c>
      <c r="AA652" t="s">
        <v>892</v>
      </c>
      <c r="AB652">
        <f>VLOOKUP('full data'!$A652, Sheet11!$A$2:$AF$799, MATCH('full data'!AB$1, Sheet11!$A$1:$AF$1, 0), FALSE)</f>
        <v>0.15789473684210531</v>
      </c>
      <c r="AC652">
        <f>VLOOKUP('full data'!$A652, Sheet11!$A$2:$AF$799, MATCH('full data'!AC$1, Sheet11!$A$1:$AF$1, 0), FALSE)</f>
        <v>0.15686274509803921</v>
      </c>
      <c r="AD652" t="str">
        <f>VLOOKUP('full data'!$A652, Sheet11!$A$2:$AF$799, MATCH('full data'!AD$1, Sheet11!$A$1:$AF$1, 0), FALSE)</f>
        <v>0</v>
      </c>
      <c r="AE652" t="str">
        <f>VLOOKUP('full data'!$A652, Sheet11!$A$2:$AF$799, MATCH('full data'!AE$1, Sheet11!$A$1:$AF$1, 0), FALSE)</f>
        <v>0</v>
      </c>
      <c r="AF652">
        <f>VLOOKUP('full data'!$A652, Sheet11!$A$2:$AF$799, MATCH('full data'!AF$1, Sheet11!$A$1:$AF$1, 0), FALSE)</f>
        <v>0.375</v>
      </c>
      <c r="AG652">
        <f>VLOOKUP('full data'!$A652, Sheet11!$A$2:$AF$799, MATCH('full data'!AG$1, Sheet11!$A$1:$AF$1, 0), FALSE)</f>
        <v>0.5</v>
      </c>
      <c r="AH652" s="3">
        <f>VLOOKUP('full data'!$A652, Sheet11!$A$2:$AF$799, MATCH('full data'!AH$1, Sheet11!$A$1:$AF$1, 0), FALSE)</f>
        <v>2.024025135092224E-2</v>
      </c>
      <c r="AI652" s="2">
        <f t="shared" si="10"/>
        <v>0.42400818683027469</v>
      </c>
      <c r="AJ652" s="2">
        <f>AH652/SUMIFS($AH$2:$AH$799, $B$2:$B$799, B652)</f>
        <v>8.6108685678151966E-3</v>
      </c>
      <c r="AK652">
        <f>IF(AJ652=_xlfn.MAXIFS($AJ$2:$AJ$799, $B$2:$B$799, B652, $AA$2:$AA$799, AA652), 1, 0)</f>
        <v>0</v>
      </c>
      <c r="AL652" s="2">
        <f>AJ652-AI652</f>
        <v>-0.41539731826245951</v>
      </c>
      <c r="AM652">
        <f>IF(AK652=AE652, 1, 0)</f>
        <v>0</v>
      </c>
    </row>
    <row r="653" spans="1:39" hidden="1" x14ac:dyDescent="0.45">
      <c r="A653" t="s">
        <v>220</v>
      </c>
      <c r="B653">
        <v>2004</v>
      </c>
      <c r="C653" t="s">
        <v>60</v>
      </c>
      <c r="D653" t="str">
        <f>VLOOKUP(C653, ids!$A$2:$B$37,2,FALSE)</f>
        <v>Denver Broncos</v>
      </c>
      <c r="E653">
        <f>VLOOKUP('full data'!$A653, Sheet11!$A$2:$AF$799, MATCH('full data'!E$1, Sheet11!$A$1:$AF$1, 0), FALSE)</f>
        <v>16</v>
      </c>
      <c r="F653">
        <f>VLOOKUP('full data'!$A653, Sheet11!$A$2:$AF$799, MATCH('full data'!F$1, Sheet11!$A$1:$AF$1, 0), FALSE)</f>
        <v>4.091107864445636</v>
      </c>
      <c r="G653">
        <f>VLOOKUP('full data'!$A653, Sheet11!$A$2:$AF$799, MATCH('full data'!G$1, Sheet11!$A$1:$AF$1, 0), FALSE)</f>
        <v>-1.4366601452433341</v>
      </c>
      <c r="H653">
        <f>VLOOKUP('full data'!$A653, Sheet11!$A$2:$AF$799, MATCH('full data'!H$1, Sheet11!$A$1:$AF$1, 0), FALSE)</f>
        <v>19.951188311541308</v>
      </c>
      <c r="I653">
        <f>VLOOKUP('full data'!$A653, Sheet11!$A$2:$AF$799, MATCH('full data'!I$1, Sheet11!$A$1:$AF$1, 0), FALSE)</f>
        <v>55</v>
      </c>
      <c r="J653">
        <f>VLOOKUP('full data'!$A653, Sheet11!$A$2:$AF$799, MATCH('full data'!J$1, Sheet11!$A$1:$AF$1, 0), FALSE)</f>
        <v>0.8529411764705882</v>
      </c>
      <c r="K653">
        <f>VLOOKUP('full data'!$A653, Sheet11!$A$2:$AF$799, MATCH('full data'!K$1, Sheet11!$A$1:$AF$1, 0), FALSE)</f>
        <v>-6.4375</v>
      </c>
      <c r="L653">
        <f>VLOOKUP('full data'!$A653, Sheet11!$A$2:$AF$799, MATCH('full data'!L$1, Sheet11!$A$1:$AF$1, 0), FALSE)</f>
        <v>1.25</v>
      </c>
      <c r="M653">
        <f>VLOOKUP('full data'!$A653, Sheet11!$A$2:$AF$799, MATCH('full data'!M$1, Sheet11!$A$1:$AF$1, 0), FALSE)</f>
        <v>0.5</v>
      </c>
      <c r="N653">
        <f>VLOOKUP('full data'!$A653, Sheet11!$A$2:$AF$799, MATCH('full data'!N$1, Sheet11!$A$1:$AF$1, 0), FALSE)</f>
        <v>0.75</v>
      </c>
      <c r="O653">
        <f>VLOOKUP('full data'!$A653, Sheet11!$A$2:$AF$799, MATCH('full data'!O$1, Sheet11!$A$1:$AF$1, 0), FALSE)</f>
        <v>16.625</v>
      </c>
      <c r="P653">
        <f>VLOOKUP('full data'!$A653, Sheet11!$A$2:$AF$799, MATCH('full data'!P$1, Sheet11!$A$1:$AF$1, 0), FALSE)</f>
        <v>1.625</v>
      </c>
      <c r="Q653">
        <f>VLOOKUP('full data'!$A653, Sheet11!$A$2:$AF$799, MATCH('full data'!Q$1, Sheet11!$A$1:$AF$1, 0), FALSE)</f>
        <v>1.25</v>
      </c>
      <c r="R653">
        <f>VLOOKUP('full data'!$A653, Sheet11!$A$2:$AF$799, MATCH('full data'!R$1, Sheet11!$A$1:$AF$1, 0), FALSE)</f>
        <v>10</v>
      </c>
      <c r="S653">
        <f>VLOOKUP('full data'!$A653, Sheet11!$A$2:$AF$799, MATCH('full data'!S$1, Sheet11!$A$1:$AF$1, 0), FALSE)</f>
        <v>6</v>
      </c>
      <c r="T653">
        <f>VLOOKUP('full data'!$A653, Sheet11!$A$2:$AF$799, MATCH('full data'!T$1, Sheet11!$A$1:$AF$1, 0), FALSE)</f>
        <v>0</v>
      </c>
      <c r="U653">
        <f>VLOOKUP('full data'!$A653, Sheet11!$A$2:$AF$799, MATCH('full data'!U$1, Sheet11!$A$1:$AF$1, 0), FALSE)</f>
        <v>0.625</v>
      </c>
      <c r="V653">
        <f>VLOOKUP('full data'!$A653, Sheet11!$A$2:$AF$799, MATCH('full data'!V$1, Sheet11!$A$1:$AF$1, 0), FALSE)</f>
        <v>0.45</v>
      </c>
      <c r="W653">
        <f>VLOOKUP('full data'!$A653, Sheet11!$A$2:$AF$799, MATCH('full data'!W$1, Sheet11!$A$1:$AF$1, 0), FALSE)</f>
        <v>0.484375</v>
      </c>
      <c r="X653" t="str">
        <f>VLOOKUP('full data'!$A653, Sheet11!$A$2:$AF$799, MATCH('full data'!X$1, Sheet11!$A$1:$AF$1, 0), FALSE)</f>
        <v>6</v>
      </c>
      <c r="Y653">
        <f>VLOOKUP('full data'!$A653, Sheet11!$A$2:$AF$799, MATCH('full data'!Y$1, Sheet11!$A$1:$AF$1, 0), FALSE)</f>
        <v>2</v>
      </c>
      <c r="Z653" t="str">
        <f>VLOOKUP('full data'!$A653, Sheet11!$A$2:$AF$799, MATCH('full data'!Z$1, Sheet11!$A$1:$AF$1, 0), FALSE)</f>
        <v>AFC West</v>
      </c>
      <c r="AA653" t="s">
        <v>891</v>
      </c>
      <c r="AB653">
        <f>VLOOKUP('full data'!$A653, Sheet11!$A$2:$AF$799, MATCH('full data'!AB$1, Sheet11!$A$1:$AF$1, 0), FALSE)</f>
        <v>0.1607142857142857</v>
      </c>
      <c r="AC653">
        <f>VLOOKUP('full data'!$A653, Sheet11!$A$2:$AF$799, MATCH('full data'!AC$1, Sheet11!$A$1:$AF$1, 0), FALSE)</f>
        <v>0.1875</v>
      </c>
      <c r="AD653" t="str">
        <f>VLOOKUP('full data'!$A653, Sheet11!$A$2:$AF$799, MATCH('full data'!AD$1, Sheet11!$A$1:$AF$1, 0), FALSE)</f>
        <v>0</v>
      </c>
      <c r="AE653" t="str">
        <f>VLOOKUP('full data'!$A653, Sheet11!$A$2:$AF$799, MATCH('full data'!AE$1, Sheet11!$A$1:$AF$1, 0), FALSE)</f>
        <v>0</v>
      </c>
      <c r="AF653">
        <f>VLOOKUP('full data'!$A653, Sheet11!$A$2:$AF$799, MATCH('full data'!AF$1, Sheet11!$A$1:$AF$1, 0), FALSE)</f>
        <v>0.375</v>
      </c>
      <c r="AG653">
        <f>VLOOKUP('full data'!$A653, Sheet11!$A$2:$AF$799, MATCH('full data'!AG$1, Sheet11!$A$1:$AF$1, 0), FALSE)</f>
        <v>0.5</v>
      </c>
      <c r="AH653" s="3">
        <f>VLOOKUP('full data'!$A653, Sheet11!$A$2:$AF$799, MATCH('full data'!AH$1, Sheet11!$A$1:$AF$1, 0), FALSE)</f>
        <v>1.8906187129700939E-2</v>
      </c>
      <c r="AI653" s="2">
        <f t="shared" si="10"/>
        <v>0.79313298564520185</v>
      </c>
      <c r="AJ653" s="2">
        <f>AH653/SUMIFS($AH$2:$AH$799, $B$2:$B$799, B653)</f>
        <v>8.0433137746066651E-3</v>
      </c>
      <c r="AK653">
        <f>IF(AJ653=_xlfn.MAXIFS($AJ$2:$AJ$799, $B$2:$B$799, B653, $AA$2:$AA$799, AA653), 1, 0)</f>
        <v>0</v>
      </c>
      <c r="AL653" s="2">
        <f>AJ653-AI653</f>
        <v>-0.7850896718705952</v>
      </c>
      <c r="AM653">
        <f>IF(AK653=AE653, 1, 0)</f>
        <v>0</v>
      </c>
    </row>
    <row r="654" spans="1:39" hidden="1" x14ac:dyDescent="0.45">
      <c r="A654" t="s">
        <v>239</v>
      </c>
      <c r="B654">
        <v>2004</v>
      </c>
      <c r="C654" t="s">
        <v>98</v>
      </c>
      <c r="D654" t="str">
        <f>VLOOKUP(C654, ids!$A$2:$B$37,2,FALSE)</f>
        <v>Seattle Seahawks</v>
      </c>
      <c r="E654">
        <f>VLOOKUP('full data'!$A654, Sheet11!$A$2:$AF$799, MATCH('full data'!E$1, Sheet11!$A$1:$AF$1, 0), FALSE)</f>
        <v>16</v>
      </c>
      <c r="F654">
        <f>VLOOKUP('full data'!$A654, Sheet11!$A$2:$AF$799, MATCH('full data'!F$1, Sheet11!$A$1:$AF$1, 0), FALSE)</f>
        <v>2.9927697515639671</v>
      </c>
      <c r="G654">
        <f>VLOOKUP('full data'!$A654, Sheet11!$A$2:$AF$799, MATCH('full data'!G$1, Sheet11!$A$1:$AF$1, 0), FALSE)</f>
        <v>-1.309168855876959</v>
      </c>
      <c r="H654">
        <f>VLOOKUP('full data'!$A654, Sheet11!$A$2:$AF$799, MATCH('full data'!H$1, Sheet11!$A$1:$AF$1, 0), FALSE)</f>
        <v>18.648524455555989</v>
      </c>
      <c r="I654">
        <f>VLOOKUP('full data'!$A654, Sheet11!$A$2:$AF$799, MATCH('full data'!I$1, Sheet11!$A$1:$AF$1, 0), FALSE)</f>
        <v>41.8125</v>
      </c>
      <c r="J654">
        <f>VLOOKUP('full data'!$A654, Sheet11!$A$2:$AF$799, MATCH('full data'!J$1, Sheet11!$A$1:$AF$1, 0), FALSE)</f>
        <v>0.92</v>
      </c>
      <c r="K654">
        <f>VLOOKUP('full data'!$A654, Sheet11!$A$2:$AF$799, MATCH('full data'!K$1, Sheet11!$A$1:$AF$1, 0), FALSE)</f>
        <v>-11.25</v>
      </c>
      <c r="L654">
        <f>VLOOKUP('full data'!$A654, Sheet11!$A$2:$AF$799, MATCH('full data'!L$1, Sheet11!$A$1:$AF$1, 0), FALSE)</f>
        <v>1.125</v>
      </c>
      <c r="M654">
        <f>VLOOKUP('full data'!$A654, Sheet11!$A$2:$AF$799, MATCH('full data'!M$1, Sheet11!$A$1:$AF$1, 0), FALSE)</f>
        <v>0.75</v>
      </c>
      <c r="N654">
        <f>VLOOKUP('full data'!$A654, Sheet11!$A$2:$AF$799, MATCH('full data'!N$1, Sheet11!$A$1:$AF$1, 0), FALSE)</f>
        <v>1.4375</v>
      </c>
      <c r="O654">
        <f>VLOOKUP('full data'!$A654, Sheet11!$A$2:$AF$799, MATCH('full data'!O$1, Sheet11!$A$1:$AF$1, 0), FALSE)</f>
        <v>13.625</v>
      </c>
      <c r="P654">
        <f>VLOOKUP('full data'!$A654, Sheet11!$A$2:$AF$799, MATCH('full data'!P$1, Sheet11!$A$1:$AF$1, 0), FALSE)</f>
        <v>1.4375</v>
      </c>
      <c r="Q654">
        <f>VLOOKUP('full data'!$A654, Sheet11!$A$2:$AF$799, MATCH('full data'!Q$1, Sheet11!$A$1:$AF$1, 0), FALSE)</f>
        <v>2.1875</v>
      </c>
      <c r="R654">
        <f>VLOOKUP('full data'!$A654, Sheet11!$A$2:$AF$799, MATCH('full data'!R$1, Sheet11!$A$1:$AF$1, 0), FALSE)</f>
        <v>9</v>
      </c>
      <c r="S654">
        <f>VLOOKUP('full data'!$A654, Sheet11!$A$2:$AF$799, MATCH('full data'!S$1, Sheet11!$A$1:$AF$1, 0), FALSE)</f>
        <v>7</v>
      </c>
      <c r="T654">
        <f>VLOOKUP('full data'!$A654, Sheet11!$A$2:$AF$799, MATCH('full data'!T$1, Sheet11!$A$1:$AF$1, 0), FALSE)</f>
        <v>0</v>
      </c>
      <c r="U654">
        <f>VLOOKUP('full data'!$A654, Sheet11!$A$2:$AF$799, MATCH('full data'!U$1, Sheet11!$A$1:$AF$1, 0), FALSE)</f>
        <v>0.5625</v>
      </c>
      <c r="V654">
        <f>VLOOKUP('full data'!$A654, Sheet11!$A$2:$AF$799, MATCH('full data'!V$1, Sheet11!$A$1:$AF$1, 0), FALSE)</f>
        <v>0.36805555555555558</v>
      </c>
      <c r="W654">
        <f>VLOOKUP('full data'!$A654, Sheet11!$A$2:$AF$799, MATCH('full data'!W$1, Sheet11!$A$1:$AF$1, 0), FALSE)</f>
        <v>0.4453125</v>
      </c>
      <c r="X654" t="str">
        <f>VLOOKUP('full data'!$A654, Sheet11!$A$2:$AF$799, MATCH('full data'!X$1, Sheet11!$A$1:$AF$1, 0), FALSE)</f>
        <v>4</v>
      </c>
      <c r="Y654">
        <f>VLOOKUP('full data'!$A654, Sheet11!$A$2:$AF$799, MATCH('full data'!Y$1, Sheet11!$A$1:$AF$1, 0), FALSE)</f>
        <v>1</v>
      </c>
      <c r="Z654" t="str">
        <f>VLOOKUP('full data'!$A654, Sheet11!$A$2:$AF$799, MATCH('full data'!Z$1, Sheet11!$A$1:$AF$1, 0), FALSE)</f>
        <v>NFC West</v>
      </c>
      <c r="AA654" t="s">
        <v>892</v>
      </c>
      <c r="AB654">
        <f>VLOOKUP('full data'!$A654, Sheet11!$A$2:$AF$799, MATCH('full data'!AB$1, Sheet11!$A$1:$AF$1, 0), FALSE)</f>
        <v>0.18072289156626509</v>
      </c>
      <c r="AC654">
        <f>VLOOKUP('full data'!$A654, Sheet11!$A$2:$AF$799, MATCH('full data'!AC$1, Sheet11!$A$1:$AF$1, 0), FALSE)</f>
        <v>0.29411764705882348</v>
      </c>
      <c r="AD654" t="str">
        <f>VLOOKUP('full data'!$A654, Sheet11!$A$2:$AF$799, MATCH('full data'!AD$1, Sheet11!$A$1:$AF$1, 0), FALSE)</f>
        <v>0</v>
      </c>
      <c r="AE654" t="str">
        <f>VLOOKUP('full data'!$A654, Sheet11!$A$2:$AF$799, MATCH('full data'!AE$1, Sheet11!$A$1:$AF$1, 0), FALSE)</f>
        <v>0</v>
      </c>
      <c r="AF654">
        <f>VLOOKUP('full data'!$A654, Sheet11!$A$2:$AF$799, MATCH('full data'!AF$1, Sheet11!$A$1:$AF$1, 0), FALSE)</f>
        <v>0.3125</v>
      </c>
      <c r="AG654">
        <f>VLOOKUP('full data'!$A654, Sheet11!$A$2:$AF$799, MATCH('full data'!AG$1, Sheet11!$A$1:$AF$1, 0), FALSE)</f>
        <v>0.5</v>
      </c>
      <c r="AH654" s="3">
        <f>VLOOKUP('full data'!$A654, Sheet11!$A$2:$AF$799, MATCH('full data'!AH$1, Sheet11!$A$1:$AF$1, 0), FALSE)</f>
        <v>1.0805819434049509E-2</v>
      </c>
      <c r="AI654" s="2">
        <f t="shared" si="10"/>
        <v>0.42400818683027469</v>
      </c>
      <c r="AJ654" s="2">
        <f>AH654/SUMIFS($AH$2:$AH$799, $B$2:$B$799, B654)</f>
        <v>4.5971509592890427E-3</v>
      </c>
      <c r="AK654">
        <f>IF(AJ654=_xlfn.MAXIFS($AJ$2:$AJ$799, $B$2:$B$799, B654, $AA$2:$AA$799, AA654), 1, 0)</f>
        <v>0</v>
      </c>
      <c r="AL654" s="2">
        <f>AJ654-AI654</f>
        <v>-0.41941103587098566</v>
      </c>
      <c r="AM654">
        <f>IF(AK654=AE654, 1, 0)</f>
        <v>0</v>
      </c>
    </row>
    <row r="655" spans="1:39" hidden="1" x14ac:dyDescent="0.45">
      <c r="A655" t="s">
        <v>214</v>
      </c>
      <c r="B655">
        <v>2004</v>
      </c>
      <c r="C655" t="s">
        <v>45</v>
      </c>
      <c r="D655" t="str">
        <f>VLOOKUP(C655, ids!$A$2:$B$37,2,FALSE)</f>
        <v>Buffalo Bills</v>
      </c>
      <c r="E655">
        <f>VLOOKUP('full data'!$A655, Sheet11!$A$2:$AF$799, MATCH('full data'!E$1, Sheet11!$A$1:$AF$1, 0), FALSE)</f>
        <v>16</v>
      </c>
      <c r="F655">
        <f>VLOOKUP('full data'!$A655, Sheet11!$A$2:$AF$799, MATCH('full data'!F$1, Sheet11!$A$1:$AF$1, 0), FALSE)</f>
        <v>-0.80942959221067079</v>
      </c>
      <c r="G655">
        <f>VLOOKUP('full data'!$A655, Sheet11!$A$2:$AF$799, MATCH('full data'!G$1, Sheet11!$A$1:$AF$1, 0), FALSE)</f>
        <v>-3.8949593929542501</v>
      </c>
      <c r="H655">
        <f>VLOOKUP('full data'!$A655, Sheet11!$A$2:$AF$799, MATCH('full data'!H$1, Sheet11!$A$1:$AF$1, 0), FALSE)</f>
        <v>16.338867993004762</v>
      </c>
      <c r="I655">
        <f>VLOOKUP('full data'!$A655, Sheet11!$A$2:$AF$799, MATCH('full data'!I$1, Sheet11!$A$1:$AF$1, 0), FALSE)</f>
        <v>65.4375</v>
      </c>
      <c r="J655">
        <f>VLOOKUP('full data'!$A655, Sheet11!$A$2:$AF$799, MATCH('full data'!J$1, Sheet11!$A$1:$AF$1, 0), FALSE)</f>
        <v>0.8571428571428571</v>
      </c>
      <c r="K655">
        <f>VLOOKUP('full data'!$A655, Sheet11!$A$2:$AF$799, MATCH('full data'!K$1, Sheet11!$A$1:$AF$1, 0), FALSE)</f>
        <v>-14.375</v>
      </c>
      <c r="L655">
        <f>VLOOKUP('full data'!$A655, Sheet11!$A$2:$AF$799, MATCH('full data'!L$1, Sheet11!$A$1:$AF$1, 0), FALSE)</f>
        <v>1.0625</v>
      </c>
      <c r="M655">
        <f>VLOOKUP('full data'!$A655, Sheet11!$A$2:$AF$799, MATCH('full data'!M$1, Sheet11!$A$1:$AF$1, 0), FALSE)</f>
        <v>0.9375</v>
      </c>
      <c r="N655">
        <f>VLOOKUP('full data'!$A655, Sheet11!$A$2:$AF$799, MATCH('full data'!N$1, Sheet11!$A$1:$AF$1, 0), FALSE)</f>
        <v>1.5</v>
      </c>
      <c r="O655">
        <f>VLOOKUP('full data'!$A655, Sheet11!$A$2:$AF$799, MATCH('full data'!O$1, Sheet11!$A$1:$AF$1, 0), FALSE)</f>
        <v>20.5</v>
      </c>
      <c r="P655">
        <f>VLOOKUP('full data'!$A655, Sheet11!$A$2:$AF$799, MATCH('full data'!P$1, Sheet11!$A$1:$AF$1, 0), FALSE)</f>
        <v>1.5625</v>
      </c>
      <c r="Q655">
        <f>VLOOKUP('full data'!$A655, Sheet11!$A$2:$AF$799, MATCH('full data'!Q$1, Sheet11!$A$1:$AF$1, 0), FALSE)</f>
        <v>2.4375</v>
      </c>
      <c r="R655">
        <f>VLOOKUP('full data'!$A655, Sheet11!$A$2:$AF$799, MATCH('full data'!R$1, Sheet11!$A$1:$AF$1, 0), FALSE)</f>
        <v>9</v>
      </c>
      <c r="S655">
        <f>VLOOKUP('full data'!$A655, Sheet11!$A$2:$AF$799, MATCH('full data'!S$1, Sheet11!$A$1:$AF$1, 0), FALSE)</f>
        <v>7</v>
      </c>
      <c r="T655">
        <f>VLOOKUP('full data'!$A655, Sheet11!$A$2:$AF$799, MATCH('full data'!T$1, Sheet11!$A$1:$AF$1, 0), FALSE)</f>
        <v>0</v>
      </c>
      <c r="U655">
        <f>VLOOKUP('full data'!$A655, Sheet11!$A$2:$AF$799, MATCH('full data'!U$1, Sheet11!$A$1:$AF$1, 0), FALSE)</f>
        <v>0.5625</v>
      </c>
      <c r="V655">
        <f>VLOOKUP('full data'!$A655, Sheet11!$A$2:$AF$799, MATCH('full data'!V$1, Sheet11!$A$1:$AF$1, 0), FALSE)</f>
        <v>0.38194444444444442</v>
      </c>
      <c r="W655">
        <f>VLOOKUP('full data'!$A655, Sheet11!$A$2:$AF$799, MATCH('full data'!W$1, Sheet11!$A$1:$AF$1, 0), FALSE)</f>
        <v>0.51171875</v>
      </c>
      <c r="X655" t="str">
        <f>VLOOKUP('full data'!$A655, Sheet11!$A$2:$AF$799, MATCH('full data'!X$1, Sheet11!$A$1:$AF$1, 0), FALSE)</f>
        <v>0</v>
      </c>
      <c r="Y655">
        <f>VLOOKUP('full data'!$A655, Sheet11!$A$2:$AF$799, MATCH('full data'!Y$1, Sheet11!$A$1:$AF$1, 0), FALSE)</f>
        <v>3</v>
      </c>
      <c r="Z655" t="str">
        <f>VLOOKUP('full data'!$A655, Sheet11!$A$2:$AF$799, MATCH('full data'!Z$1, Sheet11!$A$1:$AF$1, 0), FALSE)</f>
        <v>AFC East</v>
      </c>
      <c r="AA655" t="s">
        <v>891</v>
      </c>
      <c r="AB655">
        <f>VLOOKUP('full data'!$A655, Sheet11!$A$2:$AF$799, MATCH('full data'!AB$1, Sheet11!$A$1:$AF$1, 0), FALSE)</f>
        <v>7.6923076923076927E-2</v>
      </c>
      <c r="AC655">
        <f>VLOOKUP('full data'!$A655, Sheet11!$A$2:$AF$799, MATCH('full data'!AC$1, Sheet11!$A$1:$AF$1, 0), FALSE)</f>
        <v>0.34615384615384609</v>
      </c>
      <c r="AD655" t="str">
        <f>VLOOKUP('full data'!$A655, Sheet11!$A$2:$AF$799, MATCH('full data'!AD$1, Sheet11!$A$1:$AF$1, 0), FALSE)</f>
        <v>0</v>
      </c>
      <c r="AE655" t="str">
        <f>VLOOKUP('full data'!$A655, Sheet11!$A$2:$AF$799, MATCH('full data'!AE$1, Sheet11!$A$1:$AF$1, 0), FALSE)</f>
        <v>0</v>
      </c>
      <c r="AF655">
        <f>VLOOKUP('full data'!$A655, Sheet11!$A$2:$AF$799, MATCH('full data'!AF$1, Sheet11!$A$1:$AF$1, 0), FALSE)</f>
        <v>0.5</v>
      </c>
      <c r="AG655">
        <f>VLOOKUP('full data'!$A655, Sheet11!$A$2:$AF$799, MATCH('full data'!AG$1, Sheet11!$A$1:$AF$1, 0), FALSE)</f>
        <v>0.5</v>
      </c>
      <c r="AH655" s="3">
        <f>VLOOKUP('full data'!$A655, Sheet11!$A$2:$AF$799, MATCH('full data'!AH$1, Sheet11!$A$1:$AF$1, 0), FALSE)</f>
        <v>1.060727885510571E-2</v>
      </c>
      <c r="AI655" s="2">
        <f t="shared" si="10"/>
        <v>0.79313298564520185</v>
      </c>
      <c r="AJ655" s="2">
        <f>AH655/SUMIFS($AH$2:$AH$799, $B$2:$B$799, B655)</f>
        <v>4.5126852675828428E-3</v>
      </c>
      <c r="AK655">
        <f>IF(AJ655=_xlfn.MAXIFS($AJ$2:$AJ$799, $B$2:$B$799, B655, $AA$2:$AA$799, AA655), 1, 0)</f>
        <v>0</v>
      </c>
      <c r="AL655" s="2">
        <f>AJ655-AI655</f>
        <v>-0.78862030037761899</v>
      </c>
      <c r="AM655">
        <f>IF(AK655=AE655, 1, 0)</f>
        <v>0</v>
      </c>
    </row>
    <row r="656" spans="1:39" hidden="1" x14ac:dyDescent="0.45">
      <c r="A656" t="s">
        <v>232</v>
      </c>
      <c r="B656">
        <v>2004</v>
      </c>
      <c r="C656" t="s">
        <v>79</v>
      </c>
      <c r="D656" t="str">
        <f>VLOOKUP(C656, ids!$A$2:$B$37,2,FALSE)</f>
        <v>Minnesota Vikings</v>
      </c>
      <c r="E656">
        <f>VLOOKUP('full data'!$A656, Sheet11!$A$2:$AF$799, MATCH('full data'!E$1, Sheet11!$A$1:$AF$1, 0), FALSE)</f>
        <v>16</v>
      </c>
      <c r="F656">
        <f>VLOOKUP('full data'!$A656, Sheet11!$A$2:$AF$799, MATCH('full data'!F$1, Sheet11!$A$1:$AF$1, 0), FALSE)</f>
        <v>10.991487306294051</v>
      </c>
      <c r="G656">
        <f>VLOOKUP('full data'!$A656, Sheet11!$A$2:$AF$799, MATCH('full data'!G$1, Sheet11!$A$1:$AF$1, 0), FALSE)</f>
        <v>-1.143544308075275</v>
      </c>
      <c r="H656">
        <f>VLOOKUP('full data'!$A656, Sheet11!$A$2:$AF$799, MATCH('full data'!H$1, Sheet11!$A$1:$AF$1, 0), FALSE)</f>
        <v>24.84215867325544</v>
      </c>
      <c r="I656">
        <f>VLOOKUP('full data'!$A656, Sheet11!$A$2:$AF$799, MATCH('full data'!I$1, Sheet11!$A$1:$AF$1, 0), FALSE)</f>
        <v>55.25</v>
      </c>
      <c r="J656">
        <f>VLOOKUP('full data'!$A656, Sheet11!$A$2:$AF$799, MATCH('full data'!J$1, Sheet11!$A$1:$AF$1, 0), FALSE)</f>
        <v>0.81818181818181823</v>
      </c>
      <c r="K656">
        <f>VLOOKUP('full data'!$A656, Sheet11!$A$2:$AF$799, MATCH('full data'!K$1, Sheet11!$A$1:$AF$1, 0), FALSE)</f>
        <v>-14.875</v>
      </c>
      <c r="L656">
        <f>VLOOKUP('full data'!$A656, Sheet11!$A$2:$AF$799, MATCH('full data'!L$1, Sheet11!$A$1:$AF$1, 0), FALSE)</f>
        <v>0.75</v>
      </c>
      <c r="M656">
        <f>VLOOKUP('full data'!$A656, Sheet11!$A$2:$AF$799, MATCH('full data'!M$1, Sheet11!$A$1:$AF$1, 0), FALSE)</f>
        <v>0.6875</v>
      </c>
      <c r="N656">
        <f>VLOOKUP('full data'!$A656, Sheet11!$A$2:$AF$799, MATCH('full data'!N$1, Sheet11!$A$1:$AF$1, 0), FALSE)</f>
        <v>0.6875</v>
      </c>
      <c r="O656">
        <f>VLOOKUP('full data'!$A656, Sheet11!$A$2:$AF$799, MATCH('full data'!O$1, Sheet11!$A$1:$AF$1, 0), FALSE)</f>
        <v>14.9375</v>
      </c>
      <c r="P656">
        <f>VLOOKUP('full data'!$A656, Sheet11!$A$2:$AF$799, MATCH('full data'!P$1, Sheet11!$A$1:$AF$1, 0), FALSE)</f>
        <v>1.125</v>
      </c>
      <c r="Q656">
        <f>VLOOKUP('full data'!$A656, Sheet11!$A$2:$AF$799, MATCH('full data'!Q$1, Sheet11!$A$1:$AF$1, 0), FALSE)</f>
        <v>1.375</v>
      </c>
      <c r="R656">
        <f>VLOOKUP('full data'!$A656, Sheet11!$A$2:$AF$799, MATCH('full data'!R$1, Sheet11!$A$1:$AF$1, 0), FALSE)</f>
        <v>8</v>
      </c>
      <c r="S656">
        <f>VLOOKUP('full data'!$A656, Sheet11!$A$2:$AF$799, MATCH('full data'!S$1, Sheet11!$A$1:$AF$1, 0), FALSE)</f>
        <v>8</v>
      </c>
      <c r="T656">
        <f>VLOOKUP('full data'!$A656, Sheet11!$A$2:$AF$799, MATCH('full data'!T$1, Sheet11!$A$1:$AF$1, 0), FALSE)</f>
        <v>0</v>
      </c>
      <c r="U656">
        <f>VLOOKUP('full data'!$A656, Sheet11!$A$2:$AF$799, MATCH('full data'!U$1, Sheet11!$A$1:$AF$1, 0), FALSE)</f>
        <v>0.5</v>
      </c>
      <c r="V656">
        <f>VLOOKUP('full data'!$A656, Sheet11!$A$2:$AF$799, MATCH('full data'!V$1, Sheet11!$A$1:$AF$1, 0), FALSE)</f>
        <v>0.40625</v>
      </c>
      <c r="W656">
        <f>VLOOKUP('full data'!$A656, Sheet11!$A$2:$AF$799, MATCH('full data'!W$1, Sheet11!$A$1:$AF$1, 0), FALSE)</f>
        <v>0.48046875</v>
      </c>
      <c r="X656" t="str">
        <f>VLOOKUP('full data'!$A656, Sheet11!$A$2:$AF$799, MATCH('full data'!X$1, Sheet11!$A$1:$AF$1, 0), FALSE)</f>
        <v>6</v>
      </c>
      <c r="Y656">
        <f>VLOOKUP('full data'!$A656, Sheet11!$A$2:$AF$799, MATCH('full data'!Y$1, Sheet11!$A$1:$AF$1, 0), FALSE)</f>
        <v>2</v>
      </c>
      <c r="Z656" t="str">
        <f>VLOOKUP('full data'!$A656, Sheet11!$A$2:$AF$799, MATCH('full data'!Z$1, Sheet11!$A$1:$AF$1, 0), FALSE)</f>
        <v>NFC North</v>
      </c>
      <c r="AA656" t="s">
        <v>892</v>
      </c>
      <c r="AB656">
        <f>VLOOKUP('full data'!$A656, Sheet11!$A$2:$AF$799, MATCH('full data'!AB$1, Sheet11!$A$1:$AF$1, 0), FALSE)</f>
        <v>0.2289156626506024</v>
      </c>
      <c r="AC656">
        <f>VLOOKUP('full data'!$A656, Sheet11!$A$2:$AF$799, MATCH('full data'!AC$1, Sheet11!$A$1:$AF$1, 0), FALSE)</f>
        <v>0.20224719101123589</v>
      </c>
      <c r="AD656" t="str">
        <f>VLOOKUP('full data'!$A656, Sheet11!$A$2:$AF$799, MATCH('full data'!AD$1, Sheet11!$A$1:$AF$1, 0), FALSE)</f>
        <v>0</v>
      </c>
      <c r="AE656" t="str">
        <f>VLOOKUP('full data'!$A656, Sheet11!$A$2:$AF$799, MATCH('full data'!AE$1, Sheet11!$A$1:$AF$1, 0), FALSE)</f>
        <v>0</v>
      </c>
      <c r="AF656">
        <f>VLOOKUP('full data'!$A656, Sheet11!$A$2:$AF$799, MATCH('full data'!AF$1, Sheet11!$A$1:$AF$1, 0), FALSE)</f>
        <v>0.375</v>
      </c>
      <c r="AG656">
        <f>VLOOKUP('full data'!$A656, Sheet11!$A$2:$AF$799, MATCH('full data'!AG$1, Sheet11!$A$1:$AF$1, 0), FALSE)</f>
        <v>0.5</v>
      </c>
      <c r="AH656" s="3">
        <f>VLOOKUP('full data'!$A656, Sheet11!$A$2:$AF$799, MATCH('full data'!AH$1, Sheet11!$A$1:$AF$1, 0), FALSE)</f>
        <v>9.3261260246851139E-3</v>
      </c>
      <c r="AI656" s="2">
        <f t="shared" si="10"/>
        <v>0.42400818683027469</v>
      </c>
      <c r="AJ656" s="2">
        <f>AH656/SUMIFS($AH$2:$AH$799, $B$2:$B$799, B656)</f>
        <v>3.9676407201230347E-3</v>
      </c>
      <c r="AK656">
        <f>IF(AJ656=_xlfn.MAXIFS($AJ$2:$AJ$799, $B$2:$B$799, B656, $AA$2:$AA$799, AA656), 1, 0)</f>
        <v>0</v>
      </c>
      <c r="AL656" s="2">
        <f>AJ656-AI656</f>
        <v>-0.42004054611015168</v>
      </c>
      <c r="AM656">
        <f>IF(AK656=AE656, 1, 0)</f>
        <v>0</v>
      </c>
    </row>
    <row r="657" spans="1:39" hidden="1" x14ac:dyDescent="0.45">
      <c r="A657" t="s">
        <v>217</v>
      </c>
      <c r="B657">
        <v>2004</v>
      </c>
      <c r="C657" t="s">
        <v>53</v>
      </c>
      <c r="D657" t="str">
        <f>VLOOKUP(C657, ids!$A$2:$B$37,2,FALSE)</f>
        <v>Cincinnati Bengals</v>
      </c>
      <c r="E657">
        <f>VLOOKUP('full data'!$A657, Sheet11!$A$2:$AF$799, MATCH('full data'!E$1, Sheet11!$A$1:$AF$1, 0), FALSE)</f>
        <v>16</v>
      </c>
      <c r="F657">
        <f>VLOOKUP('full data'!$A657, Sheet11!$A$2:$AF$799, MATCH('full data'!F$1, Sheet11!$A$1:$AF$1, 0), FALSE)</f>
        <v>-1.6648584531613859</v>
      </c>
      <c r="G657">
        <f>VLOOKUP('full data'!$A657, Sheet11!$A$2:$AF$799, MATCH('full data'!G$1, Sheet11!$A$1:$AF$1, 0), FALSE)</f>
        <v>-2.7694456311680882</v>
      </c>
      <c r="H657">
        <f>VLOOKUP('full data'!$A657, Sheet11!$A$2:$AF$799, MATCH('full data'!H$1, Sheet11!$A$1:$AF$1, 0), FALSE)</f>
        <v>17.692790373093651</v>
      </c>
      <c r="I657">
        <f>VLOOKUP('full data'!$A657, Sheet11!$A$2:$AF$799, MATCH('full data'!I$1, Sheet11!$A$1:$AF$1, 0), FALSE)</f>
        <v>50.625</v>
      </c>
      <c r="J657">
        <f>VLOOKUP('full data'!$A657, Sheet11!$A$2:$AF$799, MATCH('full data'!J$1, Sheet11!$A$1:$AF$1, 0), FALSE)</f>
        <v>0.87096774193548387</v>
      </c>
      <c r="K657">
        <f>VLOOKUP('full data'!$A657, Sheet11!$A$2:$AF$799, MATCH('full data'!K$1, Sheet11!$A$1:$AF$1, 0), FALSE)</f>
        <v>-13.6875</v>
      </c>
      <c r="L657">
        <f>VLOOKUP('full data'!$A657, Sheet11!$A$2:$AF$799, MATCH('full data'!L$1, Sheet11!$A$1:$AF$1, 0), FALSE)</f>
        <v>1.375</v>
      </c>
      <c r="M657">
        <f>VLOOKUP('full data'!$A657, Sheet11!$A$2:$AF$799, MATCH('full data'!M$1, Sheet11!$A$1:$AF$1, 0), FALSE)</f>
        <v>1</v>
      </c>
      <c r="N657">
        <f>VLOOKUP('full data'!$A657, Sheet11!$A$2:$AF$799, MATCH('full data'!N$1, Sheet11!$A$1:$AF$1, 0), FALSE)</f>
        <v>1.25</v>
      </c>
      <c r="O657">
        <f>VLOOKUP('full data'!$A657, Sheet11!$A$2:$AF$799, MATCH('full data'!O$1, Sheet11!$A$1:$AF$1, 0), FALSE)</f>
        <v>15.75</v>
      </c>
      <c r="P657">
        <f>VLOOKUP('full data'!$A657, Sheet11!$A$2:$AF$799, MATCH('full data'!P$1, Sheet11!$A$1:$AF$1, 0), FALSE)</f>
        <v>1.9375</v>
      </c>
      <c r="Q657">
        <f>VLOOKUP('full data'!$A657, Sheet11!$A$2:$AF$799, MATCH('full data'!Q$1, Sheet11!$A$1:$AF$1, 0), FALSE)</f>
        <v>2.25</v>
      </c>
      <c r="R657">
        <f>VLOOKUP('full data'!$A657, Sheet11!$A$2:$AF$799, MATCH('full data'!R$1, Sheet11!$A$1:$AF$1, 0), FALSE)</f>
        <v>8</v>
      </c>
      <c r="S657">
        <f>VLOOKUP('full data'!$A657, Sheet11!$A$2:$AF$799, MATCH('full data'!S$1, Sheet11!$A$1:$AF$1, 0), FALSE)</f>
        <v>8</v>
      </c>
      <c r="T657">
        <f>VLOOKUP('full data'!$A657, Sheet11!$A$2:$AF$799, MATCH('full data'!T$1, Sheet11!$A$1:$AF$1, 0), FALSE)</f>
        <v>0</v>
      </c>
      <c r="U657">
        <f>VLOOKUP('full data'!$A657, Sheet11!$A$2:$AF$799, MATCH('full data'!U$1, Sheet11!$A$1:$AF$1, 0), FALSE)</f>
        <v>0.5</v>
      </c>
      <c r="V657">
        <f>VLOOKUP('full data'!$A657, Sheet11!$A$2:$AF$799, MATCH('full data'!V$1, Sheet11!$A$1:$AF$1, 0), FALSE)</f>
        <v>0.453125</v>
      </c>
      <c r="W657">
        <f>VLOOKUP('full data'!$A657, Sheet11!$A$2:$AF$799, MATCH('full data'!W$1, Sheet11!$A$1:$AF$1, 0), FALSE)</f>
        <v>0.54296875</v>
      </c>
      <c r="X657" t="str">
        <f>VLOOKUP('full data'!$A657, Sheet11!$A$2:$AF$799, MATCH('full data'!X$1, Sheet11!$A$1:$AF$1, 0), FALSE)</f>
        <v>0</v>
      </c>
      <c r="Y657">
        <f>VLOOKUP('full data'!$A657, Sheet11!$A$2:$AF$799, MATCH('full data'!Y$1, Sheet11!$A$1:$AF$1, 0), FALSE)</f>
        <v>3</v>
      </c>
      <c r="Z657" t="str">
        <f>VLOOKUP('full data'!$A657, Sheet11!$A$2:$AF$799, MATCH('full data'!Z$1, Sheet11!$A$1:$AF$1, 0), FALSE)</f>
        <v>AFC North</v>
      </c>
      <c r="AA657" t="s">
        <v>891</v>
      </c>
      <c r="AB657">
        <f>VLOOKUP('full data'!$A657, Sheet11!$A$2:$AF$799, MATCH('full data'!AB$1, Sheet11!$A$1:$AF$1, 0), FALSE)</f>
        <v>0.2</v>
      </c>
      <c r="AC657">
        <f>VLOOKUP('full data'!$A657, Sheet11!$A$2:$AF$799, MATCH('full data'!AC$1, Sheet11!$A$1:$AF$1, 0), FALSE)</f>
        <v>0.23333333333333331</v>
      </c>
      <c r="AD657" t="str">
        <f>VLOOKUP('full data'!$A657, Sheet11!$A$2:$AF$799, MATCH('full data'!AD$1, Sheet11!$A$1:$AF$1, 0), FALSE)</f>
        <v>0</v>
      </c>
      <c r="AE657" t="str">
        <f>VLOOKUP('full data'!$A657, Sheet11!$A$2:$AF$799, MATCH('full data'!AE$1, Sheet11!$A$1:$AF$1, 0), FALSE)</f>
        <v>0</v>
      </c>
      <c r="AF657">
        <f>VLOOKUP('full data'!$A657, Sheet11!$A$2:$AF$799, MATCH('full data'!AF$1, Sheet11!$A$1:$AF$1, 0), FALSE)</f>
        <v>0.5625</v>
      </c>
      <c r="AG657">
        <f>VLOOKUP('full data'!$A657, Sheet11!$A$2:$AF$799, MATCH('full data'!AG$1, Sheet11!$A$1:$AF$1, 0), FALSE)</f>
        <v>0.5</v>
      </c>
      <c r="AH657" s="3">
        <f>VLOOKUP('full data'!$A657, Sheet11!$A$2:$AF$799, MATCH('full data'!AH$1, Sheet11!$A$1:$AF$1, 0), FALSE)</f>
        <v>7.3953143208544143E-3</v>
      </c>
      <c r="AI657" s="2">
        <f t="shared" si="10"/>
        <v>0.79313298564520185</v>
      </c>
      <c r="AJ657" s="2">
        <f>AH657/SUMIFS($AH$2:$AH$799, $B$2:$B$799, B657)</f>
        <v>3.1462099225194307E-3</v>
      </c>
      <c r="AK657">
        <f>IF(AJ657=_xlfn.MAXIFS($AJ$2:$AJ$799, $B$2:$B$799, B657, $AA$2:$AA$799, AA657), 1, 0)</f>
        <v>0</v>
      </c>
      <c r="AL657" s="2">
        <f>AJ657-AI657</f>
        <v>-0.78998677572268239</v>
      </c>
      <c r="AM657">
        <f>IF(AK657=AE657, 1, 0)</f>
        <v>0</v>
      </c>
    </row>
    <row r="658" spans="1:39" hidden="1" x14ac:dyDescent="0.45">
      <c r="A658" t="s">
        <v>234</v>
      </c>
      <c r="B658">
        <v>2004</v>
      </c>
      <c r="C658" t="s">
        <v>83</v>
      </c>
      <c r="D658" t="str">
        <f>VLOOKUP(C658, ids!$A$2:$B$37,2,FALSE)</f>
        <v>New Orleans Saints</v>
      </c>
      <c r="E658">
        <f>VLOOKUP('full data'!$A658, Sheet11!$A$2:$AF$799, MATCH('full data'!E$1, Sheet11!$A$1:$AF$1, 0), FALSE)</f>
        <v>16</v>
      </c>
      <c r="F658">
        <f>VLOOKUP('full data'!$A658, Sheet11!$A$2:$AF$799, MATCH('full data'!F$1, Sheet11!$A$1:$AF$1, 0), FALSE)</f>
        <v>1.247426567755141</v>
      </c>
      <c r="G658">
        <f>VLOOKUP('full data'!$A658, Sheet11!$A$2:$AF$799, MATCH('full data'!G$1, Sheet11!$A$1:$AF$1, 0), FALSE)</f>
        <v>-3.3603110355407719</v>
      </c>
      <c r="H658">
        <f>VLOOKUP('full data'!$A658, Sheet11!$A$2:$AF$799, MATCH('full data'!H$1, Sheet11!$A$1:$AF$1, 0), FALSE)</f>
        <v>18.734596432449589</v>
      </c>
      <c r="I658">
        <f>VLOOKUP('full data'!$A658, Sheet11!$A$2:$AF$799, MATCH('full data'!I$1, Sheet11!$A$1:$AF$1, 0), FALSE)</f>
        <v>71.3125</v>
      </c>
      <c r="J658">
        <f>VLOOKUP('full data'!$A658, Sheet11!$A$2:$AF$799, MATCH('full data'!J$1, Sheet11!$A$1:$AF$1, 0), FALSE)</f>
        <v>0.81481481481481477</v>
      </c>
      <c r="K658">
        <f>VLOOKUP('full data'!$A658, Sheet11!$A$2:$AF$799, MATCH('full data'!K$1, Sheet11!$A$1:$AF$1, 0), FALSE)</f>
        <v>-14.125</v>
      </c>
      <c r="L658">
        <f>VLOOKUP('full data'!$A658, Sheet11!$A$2:$AF$799, MATCH('full data'!L$1, Sheet11!$A$1:$AF$1, 0), FALSE)</f>
        <v>1</v>
      </c>
      <c r="M658">
        <f>VLOOKUP('full data'!$A658, Sheet11!$A$2:$AF$799, MATCH('full data'!M$1, Sheet11!$A$1:$AF$1, 0), FALSE)</f>
        <v>1.1875</v>
      </c>
      <c r="N658">
        <f>VLOOKUP('full data'!$A658, Sheet11!$A$2:$AF$799, MATCH('full data'!N$1, Sheet11!$A$1:$AF$1, 0), FALSE)</f>
        <v>0.8125</v>
      </c>
      <c r="O658">
        <f>VLOOKUP('full data'!$A658, Sheet11!$A$2:$AF$799, MATCH('full data'!O$1, Sheet11!$A$1:$AF$1, 0), FALSE)</f>
        <v>12.9375</v>
      </c>
      <c r="P658">
        <f>VLOOKUP('full data'!$A658, Sheet11!$A$2:$AF$799, MATCH('full data'!P$1, Sheet11!$A$1:$AF$1, 0), FALSE)</f>
        <v>1.4375</v>
      </c>
      <c r="Q658">
        <f>VLOOKUP('full data'!$A658, Sheet11!$A$2:$AF$799, MATCH('full data'!Q$1, Sheet11!$A$1:$AF$1, 0), FALSE)</f>
        <v>2</v>
      </c>
      <c r="R658">
        <f>VLOOKUP('full data'!$A658, Sheet11!$A$2:$AF$799, MATCH('full data'!R$1, Sheet11!$A$1:$AF$1, 0), FALSE)</f>
        <v>8</v>
      </c>
      <c r="S658">
        <f>VLOOKUP('full data'!$A658, Sheet11!$A$2:$AF$799, MATCH('full data'!S$1, Sheet11!$A$1:$AF$1, 0), FALSE)</f>
        <v>8</v>
      </c>
      <c r="T658">
        <f>VLOOKUP('full data'!$A658, Sheet11!$A$2:$AF$799, MATCH('full data'!T$1, Sheet11!$A$1:$AF$1, 0), FALSE)</f>
        <v>0</v>
      </c>
      <c r="U658">
        <f>VLOOKUP('full data'!$A658, Sheet11!$A$2:$AF$799, MATCH('full data'!U$1, Sheet11!$A$1:$AF$1, 0), FALSE)</f>
        <v>0.5</v>
      </c>
      <c r="V658">
        <f>VLOOKUP('full data'!$A658, Sheet11!$A$2:$AF$799, MATCH('full data'!V$1, Sheet11!$A$1:$AF$1, 0), FALSE)</f>
        <v>0.3984375</v>
      </c>
      <c r="W658">
        <f>VLOOKUP('full data'!$A658, Sheet11!$A$2:$AF$799, MATCH('full data'!W$1, Sheet11!$A$1:$AF$1, 0), FALSE)</f>
        <v>0.46484375</v>
      </c>
      <c r="X658" t="str">
        <f>VLOOKUP('full data'!$A658, Sheet11!$A$2:$AF$799, MATCH('full data'!X$1, Sheet11!$A$1:$AF$1, 0), FALSE)</f>
        <v>0</v>
      </c>
      <c r="Y658">
        <f>VLOOKUP('full data'!$A658, Sheet11!$A$2:$AF$799, MATCH('full data'!Y$1, Sheet11!$A$1:$AF$1, 0), FALSE)</f>
        <v>2</v>
      </c>
      <c r="Z658" t="str">
        <f>VLOOKUP('full data'!$A658, Sheet11!$A$2:$AF$799, MATCH('full data'!Z$1, Sheet11!$A$1:$AF$1, 0), FALSE)</f>
        <v>NFC South</v>
      </c>
      <c r="AA658" t="s">
        <v>892</v>
      </c>
      <c r="AB658">
        <f>VLOOKUP('full data'!$A658, Sheet11!$A$2:$AF$799, MATCH('full data'!AB$1, Sheet11!$A$1:$AF$1, 0), FALSE)</f>
        <v>0.19230769230769229</v>
      </c>
      <c r="AC658">
        <f>VLOOKUP('full data'!$A658, Sheet11!$A$2:$AF$799, MATCH('full data'!AC$1, Sheet11!$A$1:$AF$1, 0), FALSE)</f>
        <v>0.15151515151515149</v>
      </c>
      <c r="AD658" t="str">
        <f>VLOOKUP('full data'!$A658, Sheet11!$A$2:$AF$799, MATCH('full data'!AD$1, Sheet11!$A$1:$AF$1, 0), FALSE)</f>
        <v>0</v>
      </c>
      <c r="AE658" t="str">
        <f>VLOOKUP('full data'!$A658, Sheet11!$A$2:$AF$799, MATCH('full data'!AE$1, Sheet11!$A$1:$AF$1, 0), FALSE)</f>
        <v>0</v>
      </c>
      <c r="AF658">
        <f>VLOOKUP('full data'!$A658, Sheet11!$A$2:$AF$799, MATCH('full data'!AF$1, Sheet11!$A$1:$AF$1, 0), FALSE)</f>
        <v>0.4375</v>
      </c>
      <c r="AG658">
        <f>VLOOKUP('full data'!$A658, Sheet11!$A$2:$AF$799, MATCH('full data'!AG$1, Sheet11!$A$1:$AF$1, 0), FALSE)</f>
        <v>0.5</v>
      </c>
      <c r="AH658" s="3">
        <f>VLOOKUP('full data'!$A658, Sheet11!$A$2:$AF$799, MATCH('full data'!AH$1, Sheet11!$A$1:$AF$1, 0), FALSE)</f>
        <v>5.9311200240067113E-3</v>
      </c>
      <c r="AI658" s="2">
        <f t="shared" si="10"/>
        <v>0.42400818683027469</v>
      </c>
      <c r="AJ658" s="2">
        <f>AH658/SUMIFS($AH$2:$AH$799, $B$2:$B$799, B658)</f>
        <v>2.5232935155388584E-3</v>
      </c>
      <c r="AK658">
        <f>IF(AJ658=_xlfn.MAXIFS($AJ$2:$AJ$799, $B$2:$B$799, B658, $AA$2:$AA$799, AA658), 1, 0)</f>
        <v>0</v>
      </c>
      <c r="AL658" s="2">
        <f>AJ658-AI658</f>
        <v>-0.42148489331473582</v>
      </c>
      <c r="AM658">
        <f>IF(AK658=AE658, 1, 0)</f>
        <v>0</v>
      </c>
    </row>
    <row r="659" spans="1:39" hidden="1" x14ac:dyDescent="0.45">
      <c r="A659" t="s">
        <v>226</v>
      </c>
      <c r="B659">
        <v>2004</v>
      </c>
      <c r="C659" t="s">
        <v>74</v>
      </c>
      <c r="D659" t="str">
        <f>VLOOKUP(C659, ids!$A$2:$B$37,2,FALSE)</f>
        <v>Kansas City Chiefs</v>
      </c>
      <c r="E659">
        <f>VLOOKUP('full data'!$A659, Sheet11!$A$2:$AF$799, MATCH('full data'!E$1, Sheet11!$A$1:$AF$1, 0), FALSE)</f>
        <v>16</v>
      </c>
      <c r="F659">
        <f>VLOOKUP('full data'!$A659, Sheet11!$A$2:$AF$799, MATCH('full data'!F$1, Sheet11!$A$1:$AF$1, 0), FALSE)</f>
        <v>9.3175978877262029</v>
      </c>
      <c r="G659">
        <f>VLOOKUP('full data'!$A659, Sheet11!$A$2:$AF$799, MATCH('full data'!G$1, Sheet11!$A$1:$AF$1, 0), FALSE)</f>
        <v>2.9010915917692648</v>
      </c>
      <c r="H659">
        <f>VLOOKUP('full data'!$A659, Sheet11!$A$2:$AF$799, MATCH('full data'!H$1, Sheet11!$A$1:$AF$1, 0), FALSE)</f>
        <v>23.316556277987718</v>
      </c>
      <c r="I659">
        <f>VLOOKUP('full data'!$A659, Sheet11!$A$2:$AF$799, MATCH('full data'!I$1, Sheet11!$A$1:$AF$1, 0), FALSE)</f>
        <v>60.0625</v>
      </c>
      <c r="J659">
        <f>VLOOKUP('full data'!$A659, Sheet11!$A$2:$AF$799, MATCH('full data'!J$1, Sheet11!$A$1:$AF$1, 0), FALSE)</f>
        <v>0.73913043478260865</v>
      </c>
      <c r="K659">
        <f>VLOOKUP('full data'!$A659, Sheet11!$A$2:$AF$799, MATCH('full data'!K$1, Sheet11!$A$1:$AF$1, 0), FALSE)</f>
        <v>-14.1875</v>
      </c>
      <c r="L659">
        <f>VLOOKUP('full data'!$A659, Sheet11!$A$2:$AF$799, MATCH('full data'!L$1, Sheet11!$A$1:$AF$1, 0), FALSE)</f>
        <v>1.0625</v>
      </c>
      <c r="M659">
        <f>VLOOKUP('full data'!$A659, Sheet11!$A$2:$AF$799, MATCH('full data'!M$1, Sheet11!$A$1:$AF$1, 0), FALSE)</f>
        <v>0.4375</v>
      </c>
      <c r="N659">
        <f>VLOOKUP('full data'!$A659, Sheet11!$A$2:$AF$799, MATCH('full data'!N$1, Sheet11!$A$1:$AF$1, 0), FALSE)</f>
        <v>0.8125</v>
      </c>
      <c r="O659">
        <f>VLOOKUP('full data'!$A659, Sheet11!$A$2:$AF$799, MATCH('full data'!O$1, Sheet11!$A$1:$AF$1, 0), FALSE)</f>
        <v>15.75</v>
      </c>
      <c r="P659">
        <f>VLOOKUP('full data'!$A659, Sheet11!$A$2:$AF$799, MATCH('full data'!P$1, Sheet11!$A$1:$AF$1, 0), FALSE)</f>
        <v>1.5</v>
      </c>
      <c r="Q659">
        <f>VLOOKUP('full data'!$A659, Sheet11!$A$2:$AF$799, MATCH('full data'!Q$1, Sheet11!$A$1:$AF$1, 0), FALSE)</f>
        <v>1.25</v>
      </c>
      <c r="R659">
        <f>VLOOKUP('full data'!$A659, Sheet11!$A$2:$AF$799, MATCH('full data'!R$1, Sheet11!$A$1:$AF$1, 0), FALSE)</f>
        <v>7</v>
      </c>
      <c r="S659">
        <f>VLOOKUP('full data'!$A659, Sheet11!$A$2:$AF$799, MATCH('full data'!S$1, Sheet11!$A$1:$AF$1, 0), FALSE)</f>
        <v>9</v>
      </c>
      <c r="T659">
        <f>VLOOKUP('full data'!$A659, Sheet11!$A$2:$AF$799, MATCH('full data'!T$1, Sheet11!$A$1:$AF$1, 0), FALSE)</f>
        <v>0</v>
      </c>
      <c r="U659">
        <f>VLOOKUP('full data'!$A659, Sheet11!$A$2:$AF$799, MATCH('full data'!U$1, Sheet11!$A$1:$AF$1, 0), FALSE)</f>
        <v>0.4375</v>
      </c>
      <c r="V659">
        <f>VLOOKUP('full data'!$A659, Sheet11!$A$2:$AF$799, MATCH('full data'!V$1, Sheet11!$A$1:$AF$1, 0), FALSE)</f>
        <v>0.5089285714285714</v>
      </c>
      <c r="W659">
        <f>VLOOKUP('full data'!$A659, Sheet11!$A$2:$AF$799, MATCH('full data'!W$1, Sheet11!$A$1:$AF$1, 0), FALSE)</f>
        <v>0.55078125</v>
      </c>
      <c r="X659" t="str">
        <f>VLOOKUP('full data'!$A659, Sheet11!$A$2:$AF$799, MATCH('full data'!X$1, Sheet11!$A$1:$AF$1, 0), FALSE)</f>
        <v>0</v>
      </c>
      <c r="Y659">
        <f>VLOOKUP('full data'!$A659, Sheet11!$A$2:$AF$799, MATCH('full data'!Y$1, Sheet11!$A$1:$AF$1, 0), FALSE)</f>
        <v>3</v>
      </c>
      <c r="Z659" t="str">
        <f>VLOOKUP('full data'!$A659, Sheet11!$A$2:$AF$799, MATCH('full data'!Z$1, Sheet11!$A$1:$AF$1, 0), FALSE)</f>
        <v>AFC West</v>
      </c>
      <c r="AA659" t="s">
        <v>891</v>
      </c>
      <c r="AB659">
        <f>VLOOKUP('full data'!$A659, Sheet11!$A$2:$AF$799, MATCH('full data'!AB$1, Sheet11!$A$1:$AF$1, 0), FALSE)</f>
        <v>0.22857142857142859</v>
      </c>
      <c r="AC659">
        <f>VLOOKUP('full data'!$A659, Sheet11!$A$2:$AF$799, MATCH('full data'!AC$1, Sheet11!$A$1:$AF$1, 0), FALSE)</f>
        <v>0.17241379310344829</v>
      </c>
      <c r="AD659" t="str">
        <f>VLOOKUP('full data'!$A659, Sheet11!$A$2:$AF$799, MATCH('full data'!AD$1, Sheet11!$A$1:$AF$1, 0), FALSE)</f>
        <v>0</v>
      </c>
      <c r="AE659" t="str">
        <f>VLOOKUP('full data'!$A659, Sheet11!$A$2:$AF$799, MATCH('full data'!AE$1, Sheet11!$A$1:$AF$1, 0), FALSE)</f>
        <v>0</v>
      </c>
      <c r="AF659">
        <f>VLOOKUP('full data'!$A659, Sheet11!$A$2:$AF$799, MATCH('full data'!AF$1, Sheet11!$A$1:$AF$1, 0), FALSE)</f>
        <v>0.4375</v>
      </c>
      <c r="AG659">
        <f>VLOOKUP('full data'!$A659, Sheet11!$A$2:$AF$799, MATCH('full data'!AG$1, Sheet11!$A$1:$AF$1, 0), FALSE)</f>
        <v>0.5</v>
      </c>
      <c r="AH659" s="3">
        <f>VLOOKUP('full data'!$A659, Sheet11!$A$2:$AF$799, MATCH('full data'!AH$1, Sheet11!$A$1:$AF$1, 0), FALSE)</f>
        <v>4.0346712222273607E-3</v>
      </c>
      <c r="AI659" s="2">
        <f t="shared" si="10"/>
        <v>0.79313298564520185</v>
      </c>
      <c r="AJ659" s="2">
        <f>AH659/SUMIFS($AH$2:$AH$799, $B$2:$B$799, B659)</f>
        <v>1.7164818265640309E-3</v>
      </c>
      <c r="AK659">
        <f>IF(AJ659=_xlfn.MAXIFS($AJ$2:$AJ$799, $B$2:$B$799, B659, $AA$2:$AA$799, AA659), 1, 0)</f>
        <v>0</v>
      </c>
      <c r="AL659" s="2">
        <f>AJ659-AI659</f>
        <v>-0.79141650381863782</v>
      </c>
      <c r="AM659">
        <f>IF(AK659=AE659, 1, 0)</f>
        <v>0</v>
      </c>
    </row>
    <row r="660" spans="1:39" hidden="1" x14ac:dyDescent="0.45">
      <c r="A660" t="s">
        <v>215</v>
      </c>
      <c r="B660">
        <v>2004</v>
      </c>
      <c r="C660" t="s">
        <v>48</v>
      </c>
      <c r="D660" t="str">
        <f>VLOOKUP(C660, ids!$A$2:$B$37,2,FALSE)</f>
        <v>Carolina Panthers</v>
      </c>
      <c r="E660">
        <f>VLOOKUP('full data'!$A660, Sheet11!$A$2:$AF$799, MATCH('full data'!E$1, Sheet11!$A$1:$AF$1, 0), FALSE)</f>
        <v>16</v>
      </c>
      <c r="F660">
        <f>VLOOKUP('full data'!$A660, Sheet11!$A$2:$AF$799, MATCH('full data'!F$1, Sheet11!$A$1:$AF$1, 0), FALSE)</f>
        <v>4.1750836793160326</v>
      </c>
      <c r="G660">
        <f>VLOOKUP('full data'!$A660, Sheet11!$A$2:$AF$799, MATCH('full data'!G$1, Sheet11!$A$1:$AF$1, 0), FALSE)</f>
        <v>-2.6880153958345572</v>
      </c>
      <c r="H660">
        <f>VLOOKUP('full data'!$A660, Sheet11!$A$2:$AF$799, MATCH('full data'!H$1, Sheet11!$A$1:$AF$1, 0), FALSE)</f>
        <v>20.51466276900684</v>
      </c>
      <c r="I660">
        <f>VLOOKUP('full data'!$A660, Sheet11!$A$2:$AF$799, MATCH('full data'!I$1, Sheet11!$A$1:$AF$1, 0), FALSE)</f>
        <v>63.75</v>
      </c>
      <c r="J660">
        <f>VLOOKUP('full data'!$A660, Sheet11!$A$2:$AF$799, MATCH('full data'!J$1, Sheet11!$A$1:$AF$1, 0), FALSE)</f>
        <v>0.8</v>
      </c>
      <c r="K660">
        <f>VLOOKUP('full data'!$A660, Sheet11!$A$2:$AF$799, MATCH('full data'!K$1, Sheet11!$A$1:$AF$1, 0), FALSE)</f>
        <v>-15.375</v>
      </c>
      <c r="L660">
        <f>VLOOKUP('full data'!$A660, Sheet11!$A$2:$AF$799, MATCH('full data'!L$1, Sheet11!$A$1:$AF$1, 0), FALSE)</f>
        <v>0.9375</v>
      </c>
      <c r="M660">
        <f>VLOOKUP('full data'!$A660, Sheet11!$A$2:$AF$799, MATCH('full data'!M$1, Sheet11!$A$1:$AF$1, 0), FALSE)</f>
        <v>0.75</v>
      </c>
      <c r="N660">
        <f>VLOOKUP('full data'!$A660, Sheet11!$A$2:$AF$799, MATCH('full data'!N$1, Sheet11!$A$1:$AF$1, 0), FALSE)</f>
        <v>1.625</v>
      </c>
      <c r="O660">
        <f>VLOOKUP('full data'!$A660, Sheet11!$A$2:$AF$799, MATCH('full data'!O$1, Sheet11!$A$1:$AF$1, 0), FALSE)</f>
        <v>13.75</v>
      </c>
      <c r="P660">
        <f>VLOOKUP('full data'!$A660, Sheet11!$A$2:$AF$799, MATCH('full data'!P$1, Sheet11!$A$1:$AF$1, 0), FALSE)</f>
        <v>1.375</v>
      </c>
      <c r="Q660">
        <f>VLOOKUP('full data'!$A660, Sheet11!$A$2:$AF$799, MATCH('full data'!Q$1, Sheet11!$A$1:$AF$1, 0), FALSE)</f>
        <v>2.375</v>
      </c>
      <c r="R660">
        <f>VLOOKUP('full data'!$A660, Sheet11!$A$2:$AF$799, MATCH('full data'!R$1, Sheet11!$A$1:$AF$1, 0), FALSE)</f>
        <v>7</v>
      </c>
      <c r="S660">
        <f>VLOOKUP('full data'!$A660, Sheet11!$A$2:$AF$799, MATCH('full data'!S$1, Sheet11!$A$1:$AF$1, 0), FALSE)</f>
        <v>9</v>
      </c>
      <c r="T660">
        <f>VLOOKUP('full data'!$A660, Sheet11!$A$2:$AF$799, MATCH('full data'!T$1, Sheet11!$A$1:$AF$1, 0), FALSE)</f>
        <v>0</v>
      </c>
      <c r="U660">
        <f>VLOOKUP('full data'!$A660, Sheet11!$A$2:$AF$799, MATCH('full data'!U$1, Sheet11!$A$1:$AF$1, 0), FALSE)</f>
        <v>0.4375</v>
      </c>
      <c r="V660">
        <f>VLOOKUP('full data'!$A660, Sheet11!$A$2:$AF$799, MATCH('full data'!V$1, Sheet11!$A$1:$AF$1, 0), FALSE)</f>
        <v>0.36607142857142849</v>
      </c>
      <c r="W660">
        <f>VLOOKUP('full data'!$A660, Sheet11!$A$2:$AF$799, MATCH('full data'!W$1, Sheet11!$A$1:$AF$1, 0), FALSE)</f>
        <v>0.5078125</v>
      </c>
      <c r="X660" t="str">
        <f>VLOOKUP('full data'!$A660, Sheet11!$A$2:$AF$799, MATCH('full data'!X$1, Sheet11!$A$1:$AF$1, 0), FALSE)</f>
        <v>0</v>
      </c>
      <c r="Y660">
        <f>VLOOKUP('full data'!$A660, Sheet11!$A$2:$AF$799, MATCH('full data'!Y$1, Sheet11!$A$1:$AF$1, 0), FALSE)</f>
        <v>3</v>
      </c>
      <c r="Z660" t="str">
        <f>VLOOKUP('full data'!$A660, Sheet11!$A$2:$AF$799, MATCH('full data'!Z$1, Sheet11!$A$1:$AF$1, 0), FALSE)</f>
        <v>NFC South</v>
      </c>
      <c r="AA660" t="s">
        <v>892</v>
      </c>
      <c r="AB660">
        <f>VLOOKUP('full data'!$A660, Sheet11!$A$2:$AF$799, MATCH('full data'!AB$1, Sheet11!$A$1:$AF$1, 0), FALSE)</f>
        <v>0.21311475409836059</v>
      </c>
      <c r="AC660">
        <f>VLOOKUP('full data'!$A660, Sheet11!$A$2:$AF$799, MATCH('full data'!AC$1, Sheet11!$A$1:$AF$1, 0), FALSE)</f>
        <v>0.14285714285714279</v>
      </c>
      <c r="AD660" t="str">
        <f>VLOOKUP('full data'!$A660, Sheet11!$A$2:$AF$799, MATCH('full data'!AD$1, Sheet11!$A$1:$AF$1, 0), FALSE)</f>
        <v>0</v>
      </c>
      <c r="AE660" t="str">
        <f>VLOOKUP('full data'!$A660, Sheet11!$A$2:$AF$799, MATCH('full data'!AE$1, Sheet11!$A$1:$AF$1, 0), FALSE)</f>
        <v>0</v>
      </c>
      <c r="AF660">
        <f>VLOOKUP('full data'!$A660, Sheet11!$A$2:$AF$799, MATCH('full data'!AF$1, Sheet11!$A$1:$AF$1, 0), FALSE)</f>
        <v>0.4375</v>
      </c>
      <c r="AG660">
        <f>VLOOKUP('full data'!$A660, Sheet11!$A$2:$AF$799, MATCH('full data'!AG$1, Sheet11!$A$1:$AF$1, 0), FALSE)</f>
        <v>0.5</v>
      </c>
      <c r="AH660" s="3">
        <f>VLOOKUP('full data'!$A660, Sheet11!$A$2:$AF$799, MATCH('full data'!AH$1, Sheet11!$A$1:$AF$1, 0), FALSE)</f>
        <v>3.4244166338910009E-3</v>
      </c>
      <c r="AI660" s="2">
        <f t="shared" si="10"/>
        <v>0.42400818683027469</v>
      </c>
      <c r="AJ660" s="2">
        <f>AH660/SUMIFS($AH$2:$AH$799, $B$2:$B$799, B660)</f>
        <v>1.4568594551831969E-3</v>
      </c>
      <c r="AK660">
        <f>IF(AJ660=_xlfn.MAXIFS($AJ$2:$AJ$799, $B$2:$B$799, B660, $AA$2:$AA$799, AA660), 1, 0)</f>
        <v>0</v>
      </c>
      <c r="AL660" s="2">
        <f>AJ660-AI660</f>
        <v>-0.42255132737509149</v>
      </c>
      <c r="AM660">
        <f>IF(AK660=AE660, 1, 0)</f>
        <v>0</v>
      </c>
    </row>
    <row r="661" spans="1:39" hidden="1" x14ac:dyDescent="0.45">
      <c r="A661" t="s">
        <v>235</v>
      </c>
      <c r="B661">
        <v>2004</v>
      </c>
      <c r="C661" t="s">
        <v>86</v>
      </c>
      <c r="D661" t="str">
        <f>VLOOKUP(C661, ids!$A$2:$B$37,2,FALSE)</f>
        <v>New York Giants</v>
      </c>
      <c r="E661">
        <f>VLOOKUP('full data'!$A661, Sheet11!$A$2:$AF$799, MATCH('full data'!E$1, Sheet11!$A$1:$AF$1, 0), FALSE)</f>
        <v>16</v>
      </c>
      <c r="F661">
        <f>VLOOKUP('full data'!$A661, Sheet11!$A$2:$AF$799, MATCH('full data'!F$1, Sheet11!$A$1:$AF$1, 0), FALSE)</f>
        <v>-1.933390615122192</v>
      </c>
      <c r="G661">
        <f>VLOOKUP('full data'!$A661, Sheet11!$A$2:$AF$799, MATCH('full data'!G$1, Sheet11!$A$1:$AF$1, 0), FALSE)</f>
        <v>-0.76915376411127612</v>
      </c>
      <c r="H661">
        <f>VLOOKUP('full data'!$A661, Sheet11!$A$2:$AF$799, MATCH('full data'!H$1, Sheet11!$A$1:$AF$1, 0), FALSE)</f>
        <v>14.74746279393668</v>
      </c>
      <c r="I661">
        <f>VLOOKUP('full data'!$A661, Sheet11!$A$2:$AF$799, MATCH('full data'!I$1, Sheet11!$A$1:$AF$1, 0), FALSE)</f>
        <v>61.0625</v>
      </c>
      <c r="J661">
        <f>VLOOKUP('full data'!$A661, Sheet11!$A$2:$AF$799, MATCH('full data'!J$1, Sheet11!$A$1:$AF$1, 0), FALSE)</f>
        <v>0.7857142857142857</v>
      </c>
      <c r="K661">
        <f>VLOOKUP('full data'!$A661, Sheet11!$A$2:$AF$799, MATCH('full data'!K$1, Sheet11!$A$1:$AF$1, 0), FALSE)</f>
        <v>-17.4375</v>
      </c>
      <c r="L661">
        <f>VLOOKUP('full data'!$A661, Sheet11!$A$2:$AF$799, MATCH('full data'!L$1, Sheet11!$A$1:$AF$1, 0), FALSE)</f>
        <v>0.8125</v>
      </c>
      <c r="M661">
        <f>VLOOKUP('full data'!$A661, Sheet11!$A$2:$AF$799, MATCH('full data'!M$1, Sheet11!$A$1:$AF$1, 0), FALSE)</f>
        <v>0.875</v>
      </c>
      <c r="N661">
        <f>VLOOKUP('full data'!$A661, Sheet11!$A$2:$AF$799, MATCH('full data'!N$1, Sheet11!$A$1:$AF$1, 0), FALSE)</f>
        <v>0.875</v>
      </c>
      <c r="O661">
        <f>VLOOKUP('full data'!$A661, Sheet11!$A$2:$AF$799, MATCH('full data'!O$1, Sheet11!$A$1:$AF$1, 0), FALSE)</f>
        <v>15.8125</v>
      </c>
      <c r="P661">
        <f>VLOOKUP('full data'!$A661, Sheet11!$A$2:$AF$799, MATCH('full data'!P$1, Sheet11!$A$1:$AF$1, 0), FALSE)</f>
        <v>1.25</v>
      </c>
      <c r="Q661">
        <f>VLOOKUP('full data'!$A661, Sheet11!$A$2:$AF$799, MATCH('full data'!Q$1, Sheet11!$A$1:$AF$1, 0), FALSE)</f>
        <v>1.75</v>
      </c>
      <c r="R661">
        <f>VLOOKUP('full data'!$A661, Sheet11!$A$2:$AF$799, MATCH('full data'!R$1, Sheet11!$A$1:$AF$1, 0), FALSE)</f>
        <v>6</v>
      </c>
      <c r="S661">
        <f>VLOOKUP('full data'!$A661, Sheet11!$A$2:$AF$799, MATCH('full data'!S$1, Sheet11!$A$1:$AF$1, 0), FALSE)</f>
        <v>10</v>
      </c>
      <c r="T661">
        <f>VLOOKUP('full data'!$A661, Sheet11!$A$2:$AF$799, MATCH('full data'!T$1, Sheet11!$A$1:$AF$1, 0), FALSE)</f>
        <v>0</v>
      </c>
      <c r="U661">
        <f>VLOOKUP('full data'!$A661, Sheet11!$A$2:$AF$799, MATCH('full data'!U$1, Sheet11!$A$1:$AF$1, 0), FALSE)</f>
        <v>0.375</v>
      </c>
      <c r="V661">
        <f>VLOOKUP('full data'!$A661, Sheet11!$A$2:$AF$799, MATCH('full data'!V$1, Sheet11!$A$1:$AF$1, 0), FALSE)</f>
        <v>0.41666666666666669</v>
      </c>
      <c r="W661">
        <f>VLOOKUP('full data'!$A661, Sheet11!$A$2:$AF$799, MATCH('full data'!W$1, Sheet11!$A$1:$AF$1, 0), FALSE)</f>
        <v>0.515625</v>
      </c>
      <c r="X661" t="str">
        <f>VLOOKUP('full data'!$A661, Sheet11!$A$2:$AF$799, MATCH('full data'!X$1, Sheet11!$A$1:$AF$1, 0), FALSE)</f>
        <v>0</v>
      </c>
      <c r="Y661">
        <f>VLOOKUP('full data'!$A661, Sheet11!$A$2:$AF$799, MATCH('full data'!Y$1, Sheet11!$A$1:$AF$1, 0), FALSE)</f>
        <v>2</v>
      </c>
      <c r="Z661" t="str">
        <f>VLOOKUP('full data'!$A661, Sheet11!$A$2:$AF$799, MATCH('full data'!Z$1, Sheet11!$A$1:$AF$1, 0), FALSE)</f>
        <v>NFC East</v>
      </c>
      <c r="AA661" t="s">
        <v>892</v>
      </c>
      <c r="AB661">
        <f>VLOOKUP('full data'!$A661, Sheet11!$A$2:$AF$799, MATCH('full data'!AB$1, Sheet11!$A$1:$AF$1, 0), FALSE)</f>
        <v>0.21739130434782611</v>
      </c>
      <c r="AC661">
        <f>VLOOKUP('full data'!$A661, Sheet11!$A$2:$AF$799, MATCH('full data'!AC$1, Sheet11!$A$1:$AF$1, 0), FALSE)</f>
        <v>0.2</v>
      </c>
      <c r="AD661" t="str">
        <f>VLOOKUP('full data'!$A661, Sheet11!$A$2:$AF$799, MATCH('full data'!AD$1, Sheet11!$A$1:$AF$1, 0), FALSE)</f>
        <v>0</v>
      </c>
      <c r="AE661" t="str">
        <f>VLOOKUP('full data'!$A661, Sheet11!$A$2:$AF$799, MATCH('full data'!AE$1, Sheet11!$A$1:$AF$1, 0), FALSE)</f>
        <v>0</v>
      </c>
      <c r="AF661">
        <f>VLOOKUP('full data'!$A661, Sheet11!$A$2:$AF$799, MATCH('full data'!AF$1, Sheet11!$A$1:$AF$1, 0), FALSE)</f>
        <v>0.4375</v>
      </c>
      <c r="AG661">
        <f>VLOOKUP('full data'!$A661, Sheet11!$A$2:$AF$799, MATCH('full data'!AG$1, Sheet11!$A$1:$AF$1, 0), FALSE)</f>
        <v>0.5</v>
      </c>
      <c r="AH661" s="3">
        <f>VLOOKUP('full data'!$A661, Sheet11!$A$2:$AF$799, MATCH('full data'!AH$1, Sheet11!$A$1:$AF$1, 0), FALSE)</f>
        <v>2.0371670472915352E-3</v>
      </c>
      <c r="AI661" s="2">
        <f t="shared" si="10"/>
        <v>0.42400818683027469</v>
      </c>
      <c r="AJ661" s="2">
        <f>AH661/SUMIFS($AH$2:$AH$799, $B$2:$B$799, B661)</f>
        <v>8.6667785843046305E-4</v>
      </c>
      <c r="AK661">
        <f>IF(AJ661=_xlfn.MAXIFS($AJ$2:$AJ$799, $B$2:$B$799, B661, $AA$2:$AA$799, AA661), 1, 0)</f>
        <v>0</v>
      </c>
      <c r="AL661" s="2">
        <f>AJ661-AI661</f>
        <v>-0.42314150897184422</v>
      </c>
      <c r="AM661">
        <f>IF(AK661=AE661, 1, 0)</f>
        <v>0</v>
      </c>
    </row>
    <row r="662" spans="1:39" hidden="1" x14ac:dyDescent="0.45">
      <c r="A662" t="s">
        <v>243</v>
      </c>
      <c r="B662">
        <v>2004</v>
      </c>
      <c r="C662" t="s">
        <v>108</v>
      </c>
      <c r="D662" t="str">
        <f>VLOOKUP(C662, ids!$A$2:$B$37,2,FALSE)</f>
        <v>Washigngton Redskins</v>
      </c>
      <c r="E662">
        <f>VLOOKUP('full data'!$A662, Sheet11!$A$2:$AF$799, MATCH('full data'!E$1, Sheet11!$A$1:$AF$1, 0), FALSE)</f>
        <v>16</v>
      </c>
      <c r="F662">
        <f>VLOOKUP('full data'!$A662, Sheet11!$A$2:$AF$799, MATCH('full data'!F$1, Sheet11!$A$1:$AF$1, 0), FALSE)</f>
        <v>-4.0481873746529917</v>
      </c>
      <c r="G662">
        <f>VLOOKUP('full data'!$A662, Sheet11!$A$2:$AF$799, MATCH('full data'!G$1, Sheet11!$A$1:$AF$1, 0), FALSE)</f>
        <v>-4.2031351449890808</v>
      </c>
      <c r="H662">
        <f>VLOOKUP('full data'!$A662, Sheet11!$A$2:$AF$799, MATCH('full data'!H$1, Sheet11!$A$1:$AF$1, 0), FALSE)</f>
        <v>14.742185680283511</v>
      </c>
      <c r="I662">
        <f>VLOOKUP('full data'!$A662, Sheet11!$A$2:$AF$799, MATCH('full data'!I$1, Sheet11!$A$1:$AF$1, 0), FALSE)</f>
        <v>65.3125</v>
      </c>
      <c r="J662">
        <f>VLOOKUP('full data'!$A662, Sheet11!$A$2:$AF$799, MATCH('full data'!J$1, Sheet11!$A$1:$AF$1, 0), FALSE)</f>
        <v>0.70370370370370372</v>
      </c>
      <c r="K662">
        <f>VLOOKUP('full data'!$A662, Sheet11!$A$2:$AF$799, MATCH('full data'!K$1, Sheet11!$A$1:$AF$1, 0), FALSE)</f>
        <v>-15.125</v>
      </c>
      <c r="L662">
        <f>VLOOKUP('full data'!$A662, Sheet11!$A$2:$AF$799, MATCH('full data'!L$1, Sheet11!$A$1:$AF$1, 0), FALSE)</f>
        <v>1.0625</v>
      </c>
      <c r="M662">
        <f>VLOOKUP('full data'!$A662, Sheet11!$A$2:$AF$799, MATCH('full data'!M$1, Sheet11!$A$1:$AF$1, 0), FALSE)</f>
        <v>0.5</v>
      </c>
      <c r="N662">
        <f>VLOOKUP('full data'!$A662, Sheet11!$A$2:$AF$799, MATCH('full data'!N$1, Sheet11!$A$1:$AF$1, 0), FALSE)</f>
        <v>1.125</v>
      </c>
      <c r="O662">
        <f>VLOOKUP('full data'!$A662, Sheet11!$A$2:$AF$799, MATCH('full data'!O$1, Sheet11!$A$1:$AF$1, 0), FALSE)</f>
        <v>15.3125</v>
      </c>
      <c r="P662">
        <f>VLOOKUP('full data'!$A662, Sheet11!$A$2:$AF$799, MATCH('full data'!P$1, Sheet11!$A$1:$AF$1, 0), FALSE)</f>
        <v>1.5625</v>
      </c>
      <c r="Q662">
        <f>VLOOKUP('full data'!$A662, Sheet11!$A$2:$AF$799, MATCH('full data'!Q$1, Sheet11!$A$1:$AF$1, 0), FALSE)</f>
        <v>1.625</v>
      </c>
      <c r="R662">
        <f>VLOOKUP('full data'!$A662, Sheet11!$A$2:$AF$799, MATCH('full data'!R$1, Sheet11!$A$1:$AF$1, 0), FALSE)</f>
        <v>6</v>
      </c>
      <c r="S662">
        <f>VLOOKUP('full data'!$A662, Sheet11!$A$2:$AF$799, MATCH('full data'!S$1, Sheet11!$A$1:$AF$1, 0), FALSE)</f>
        <v>10</v>
      </c>
      <c r="T662">
        <f>VLOOKUP('full data'!$A662, Sheet11!$A$2:$AF$799, MATCH('full data'!T$1, Sheet11!$A$1:$AF$1, 0), FALSE)</f>
        <v>0</v>
      </c>
      <c r="U662">
        <f>VLOOKUP('full data'!$A662, Sheet11!$A$2:$AF$799, MATCH('full data'!U$1, Sheet11!$A$1:$AF$1, 0), FALSE)</f>
        <v>0.375</v>
      </c>
      <c r="V662">
        <f>VLOOKUP('full data'!$A662, Sheet11!$A$2:$AF$799, MATCH('full data'!V$1, Sheet11!$A$1:$AF$1, 0), FALSE)</f>
        <v>0.33333333333333331</v>
      </c>
      <c r="W662">
        <f>VLOOKUP('full data'!$A662, Sheet11!$A$2:$AF$799, MATCH('full data'!W$1, Sheet11!$A$1:$AF$1, 0), FALSE)</f>
        <v>0.4765625</v>
      </c>
      <c r="X662" t="str">
        <f>VLOOKUP('full data'!$A662, Sheet11!$A$2:$AF$799, MATCH('full data'!X$1, Sheet11!$A$1:$AF$1, 0), FALSE)</f>
        <v>0</v>
      </c>
      <c r="Y662">
        <f>VLOOKUP('full data'!$A662, Sheet11!$A$2:$AF$799, MATCH('full data'!Y$1, Sheet11!$A$1:$AF$1, 0), FALSE)</f>
        <v>4</v>
      </c>
      <c r="Z662" t="str">
        <f>VLOOKUP('full data'!$A662, Sheet11!$A$2:$AF$799, MATCH('full data'!Z$1, Sheet11!$A$1:$AF$1, 0), FALSE)</f>
        <v>NFC East</v>
      </c>
      <c r="AA662" t="s">
        <v>892</v>
      </c>
      <c r="AB662">
        <f>VLOOKUP('full data'!$A662, Sheet11!$A$2:$AF$799, MATCH('full data'!AB$1, Sheet11!$A$1:$AF$1, 0), FALSE)</f>
        <v>0.24</v>
      </c>
      <c r="AC662">
        <f>VLOOKUP('full data'!$A662, Sheet11!$A$2:$AF$799, MATCH('full data'!AC$1, Sheet11!$A$1:$AF$1, 0), FALSE)</f>
        <v>0.20338983050847459</v>
      </c>
      <c r="AD662" t="str">
        <f>VLOOKUP('full data'!$A662, Sheet11!$A$2:$AF$799, MATCH('full data'!AD$1, Sheet11!$A$1:$AF$1, 0), FALSE)</f>
        <v>0</v>
      </c>
      <c r="AE662" t="str">
        <f>VLOOKUP('full data'!$A662, Sheet11!$A$2:$AF$799, MATCH('full data'!AE$1, Sheet11!$A$1:$AF$1, 0), FALSE)</f>
        <v>0</v>
      </c>
      <c r="AF662">
        <f>VLOOKUP('full data'!$A662, Sheet11!$A$2:$AF$799, MATCH('full data'!AF$1, Sheet11!$A$1:$AF$1, 0), FALSE)</f>
        <v>0.5</v>
      </c>
      <c r="AG662">
        <f>VLOOKUP('full data'!$A662, Sheet11!$A$2:$AF$799, MATCH('full data'!AG$1, Sheet11!$A$1:$AF$1, 0), FALSE)</f>
        <v>0.5</v>
      </c>
      <c r="AH662" s="3">
        <f>VLOOKUP('full data'!$A662, Sheet11!$A$2:$AF$799, MATCH('full data'!AH$1, Sheet11!$A$1:$AF$1, 0), FALSE)</f>
        <v>1.9488485144695811E-3</v>
      </c>
      <c r="AI662" s="2">
        <f t="shared" si="10"/>
        <v>0.42400818683027469</v>
      </c>
      <c r="AJ662" s="2">
        <f>AH662/SUMIFS($AH$2:$AH$799, $B$2:$B$799, B662)</f>
        <v>8.291042500277459E-4</v>
      </c>
      <c r="AK662">
        <f>IF(AJ662=_xlfn.MAXIFS($AJ$2:$AJ$799, $B$2:$B$799, B662, $AA$2:$AA$799, AA662), 1, 0)</f>
        <v>0</v>
      </c>
      <c r="AL662" s="2">
        <f>AJ662-AI662</f>
        <v>-0.42317908258024695</v>
      </c>
      <c r="AM662">
        <f>IF(AK662=AE662, 1, 0)</f>
        <v>0</v>
      </c>
    </row>
    <row r="663" spans="1:39" hidden="1" x14ac:dyDescent="0.45">
      <c r="A663" t="s">
        <v>223</v>
      </c>
      <c r="B663">
        <v>2004</v>
      </c>
      <c r="C663" t="s">
        <v>154</v>
      </c>
      <c r="D663" t="str">
        <f>VLOOKUP(C663, ids!$A$2:$B$37,2,FALSE)</f>
        <v>Houston Texans</v>
      </c>
      <c r="E663">
        <f>VLOOKUP('full data'!$A663, Sheet11!$A$2:$AF$799, MATCH('full data'!E$1, Sheet11!$A$1:$AF$1, 0), FALSE)</f>
        <v>16</v>
      </c>
      <c r="F663">
        <f>VLOOKUP('full data'!$A663, Sheet11!$A$2:$AF$799, MATCH('full data'!F$1, Sheet11!$A$1:$AF$1, 0), FALSE)</f>
        <v>1.7938257250998511</v>
      </c>
      <c r="G663">
        <f>VLOOKUP('full data'!$A663, Sheet11!$A$2:$AF$799, MATCH('full data'!G$1, Sheet11!$A$1:$AF$1, 0), FALSE)</f>
        <v>-2.9459175577152301</v>
      </c>
      <c r="H663">
        <f>VLOOKUP('full data'!$A663, Sheet11!$A$2:$AF$799, MATCH('full data'!H$1, Sheet11!$A$1:$AF$1, 0), FALSE)</f>
        <v>17.659264696689959</v>
      </c>
      <c r="I663">
        <f>VLOOKUP('full data'!$A663, Sheet11!$A$2:$AF$799, MATCH('full data'!I$1, Sheet11!$A$1:$AF$1, 0), FALSE)</f>
        <v>58</v>
      </c>
      <c r="J663">
        <f>VLOOKUP('full data'!$A663, Sheet11!$A$2:$AF$799, MATCH('full data'!J$1, Sheet11!$A$1:$AF$1, 0), FALSE)</f>
        <v>0.70833333333333337</v>
      </c>
      <c r="K663">
        <f>VLOOKUP('full data'!$A663, Sheet11!$A$2:$AF$799, MATCH('full data'!K$1, Sheet11!$A$1:$AF$1, 0), FALSE)</f>
        <v>-19.0625</v>
      </c>
      <c r="L663">
        <f>VLOOKUP('full data'!$A663, Sheet11!$A$2:$AF$799, MATCH('full data'!L$1, Sheet11!$A$1:$AF$1, 0), FALSE)</f>
        <v>0.875</v>
      </c>
      <c r="M663">
        <f>VLOOKUP('full data'!$A663, Sheet11!$A$2:$AF$799, MATCH('full data'!M$1, Sheet11!$A$1:$AF$1, 0), FALSE)</f>
        <v>0.5</v>
      </c>
      <c r="N663">
        <f>VLOOKUP('full data'!$A663, Sheet11!$A$2:$AF$799, MATCH('full data'!N$1, Sheet11!$A$1:$AF$1, 0), FALSE)</f>
        <v>1.375</v>
      </c>
      <c r="O663">
        <f>VLOOKUP('full data'!$A663, Sheet11!$A$2:$AF$799, MATCH('full data'!O$1, Sheet11!$A$1:$AF$1, 0), FALSE)</f>
        <v>9.5</v>
      </c>
      <c r="P663">
        <f>VLOOKUP('full data'!$A663, Sheet11!$A$2:$AF$799, MATCH('full data'!P$1, Sheet11!$A$1:$AF$1, 0), FALSE)</f>
        <v>1.25</v>
      </c>
      <c r="Q663">
        <f>VLOOKUP('full data'!$A663, Sheet11!$A$2:$AF$799, MATCH('full data'!Q$1, Sheet11!$A$1:$AF$1, 0), FALSE)</f>
        <v>1.875</v>
      </c>
      <c r="R663">
        <f>VLOOKUP('full data'!$A663, Sheet11!$A$2:$AF$799, MATCH('full data'!R$1, Sheet11!$A$1:$AF$1, 0), FALSE)</f>
        <v>7</v>
      </c>
      <c r="S663">
        <f>VLOOKUP('full data'!$A663, Sheet11!$A$2:$AF$799, MATCH('full data'!S$1, Sheet11!$A$1:$AF$1, 0), FALSE)</f>
        <v>9</v>
      </c>
      <c r="T663">
        <f>VLOOKUP('full data'!$A663, Sheet11!$A$2:$AF$799, MATCH('full data'!T$1, Sheet11!$A$1:$AF$1, 0), FALSE)</f>
        <v>0</v>
      </c>
      <c r="U663">
        <f>VLOOKUP('full data'!$A663, Sheet11!$A$2:$AF$799, MATCH('full data'!U$1, Sheet11!$A$1:$AF$1, 0), FALSE)</f>
        <v>0.4375</v>
      </c>
      <c r="V663">
        <f>VLOOKUP('full data'!$A663, Sheet11!$A$2:$AF$799, MATCH('full data'!V$1, Sheet11!$A$1:$AF$1, 0), FALSE)</f>
        <v>0.4017857142857143</v>
      </c>
      <c r="W663">
        <f>VLOOKUP('full data'!$A663, Sheet11!$A$2:$AF$799, MATCH('full data'!W$1, Sheet11!$A$1:$AF$1, 0), FALSE)</f>
        <v>0.50390625</v>
      </c>
      <c r="X663" t="str">
        <f>VLOOKUP('full data'!$A663, Sheet11!$A$2:$AF$799, MATCH('full data'!X$1, Sheet11!$A$1:$AF$1, 0), FALSE)</f>
        <v>0</v>
      </c>
      <c r="Y663">
        <f>VLOOKUP('full data'!$A663, Sheet11!$A$2:$AF$799, MATCH('full data'!Y$1, Sheet11!$A$1:$AF$1, 0), FALSE)</f>
        <v>3</v>
      </c>
      <c r="Z663" t="str">
        <f>VLOOKUP('full data'!$A663, Sheet11!$A$2:$AF$799, MATCH('full data'!Z$1, Sheet11!$A$1:$AF$1, 0), FALSE)</f>
        <v>AFC South</v>
      </c>
      <c r="AA663" t="s">
        <v>891</v>
      </c>
      <c r="AB663">
        <f>VLOOKUP('full data'!$A663, Sheet11!$A$2:$AF$799, MATCH('full data'!AB$1, Sheet11!$A$1:$AF$1, 0), FALSE)</f>
        <v>0.1111111111111111</v>
      </c>
      <c r="AC663">
        <f>VLOOKUP('full data'!$A663, Sheet11!$A$2:$AF$799, MATCH('full data'!AC$1, Sheet11!$A$1:$AF$1, 0), FALSE)</f>
        <v>0.1785714285714286</v>
      </c>
      <c r="AD663" t="str">
        <f>VLOOKUP('full data'!$A663, Sheet11!$A$2:$AF$799, MATCH('full data'!AD$1, Sheet11!$A$1:$AF$1, 0), FALSE)</f>
        <v>0</v>
      </c>
      <c r="AE663" t="str">
        <f>VLOOKUP('full data'!$A663, Sheet11!$A$2:$AF$799, MATCH('full data'!AE$1, Sheet11!$A$1:$AF$1, 0), FALSE)</f>
        <v>0</v>
      </c>
      <c r="AF663">
        <f>VLOOKUP('full data'!$A663, Sheet11!$A$2:$AF$799, MATCH('full data'!AF$1, Sheet11!$A$1:$AF$1, 0), FALSE)</f>
        <v>0.375</v>
      </c>
      <c r="AG663">
        <f>VLOOKUP('full data'!$A663, Sheet11!$A$2:$AF$799, MATCH('full data'!AG$1, Sheet11!$A$1:$AF$1, 0), FALSE)</f>
        <v>0.5</v>
      </c>
      <c r="AH663" s="3">
        <f>VLOOKUP('full data'!$A663, Sheet11!$A$2:$AF$799, MATCH('full data'!AH$1, Sheet11!$A$1:$AF$1, 0), FALSE)</f>
        <v>1.613278679130436E-3</v>
      </c>
      <c r="AI663" s="2">
        <f t="shared" si="10"/>
        <v>0.79313298564520185</v>
      </c>
      <c r="AJ663" s="2">
        <f>AH663/SUMIFS($AH$2:$AH$799, $B$2:$B$799, B663)</f>
        <v>6.8634180615636067E-4</v>
      </c>
      <c r="AK663">
        <f>IF(AJ663=_xlfn.MAXIFS($AJ$2:$AJ$799, $B$2:$B$799, B663, $AA$2:$AA$799, AA663), 1, 0)</f>
        <v>0</v>
      </c>
      <c r="AL663" s="2">
        <f>AJ663-AI663</f>
        <v>-0.79244664383904551</v>
      </c>
      <c r="AM663">
        <f>IF(AK663=AE663, 1, 0)</f>
        <v>0</v>
      </c>
    </row>
    <row r="664" spans="1:39" hidden="1" x14ac:dyDescent="0.45">
      <c r="A664" t="s">
        <v>211</v>
      </c>
      <c r="B664">
        <v>2004</v>
      </c>
      <c r="C664" t="s">
        <v>33</v>
      </c>
      <c r="D664" t="str">
        <f>VLOOKUP(C664, ids!$A$2:$B$37,2,FALSE)</f>
        <v>Arizona Cardinals</v>
      </c>
      <c r="E664">
        <f>VLOOKUP('full data'!$A664, Sheet11!$A$2:$AF$799, MATCH('full data'!E$1, Sheet11!$A$1:$AF$1, 0), FALSE)</f>
        <v>16</v>
      </c>
      <c r="F664">
        <f>VLOOKUP('full data'!$A664, Sheet11!$A$2:$AF$799, MATCH('full data'!F$1, Sheet11!$A$1:$AF$1, 0), FALSE)</f>
        <v>-4.6055321081276226</v>
      </c>
      <c r="G664">
        <f>VLOOKUP('full data'!$A664, Sheet11!$A$2:$AF$799, MATCH('full data'!G$1, Sheet11!$A$1:$AF$1, 0), FALSE)</f>
        <v>-3.058834476967895</v>
      </c>
      <c r="H664">
        <f>VLOOKUP('full data'!$A664, Sheet11!$A$2:$AF$799, MATCH('full data'!H$1, Sheet11!$A$1:$AF$1, 0), FALSE)</f>
        <v>15.316941425629651</v>
      </c>
      <c r="I664">
        <f>VLOOKUP('full data'!$A664, Sheet11!$A$2:$AF$799, MATCH('full data'!I$1, Sheet11!$A$1:$AF$1, 0), FALSE)</f>
        <v>59.25</v>
      </c>
      <c r="J664">
        <f>VLOOKUP('full data'!$A664, Sheet11!$A$2:$AF$799, MATCH('full data'!J$1, Sheet11!$A$1:$AF$1, 0), FALSE)</f>
        <v>0.75862068965517238</v>
      </c>
      <c r="K664">
        <f>VLOOKUP('full data'!$A664, Sheet11!$A$2:$AF$799, MATCH('full data'!K$1, Sheet11!$A$1:$AF$1, 0), FALSE)</f>
        <v>-20</v>
      </c>
      <c r="L664">
        <f>VLOOKUP('full data'!$A664, Sheet11!$A$2:$AF$799, MATCH('full data'!L$1, Sheet11!$A$1:$AF$1, 0), FALSE)</f>
        <v>1.125</v>
      </c>
      <c r="M664">
        <f>VLOOKUP('full data'!$A664, Sheet11!$A$2:$AF$799, MATCH('full data'!M$1, Sheet11!$A$1:$AF$1, 0), FALSE)</f>
        <v>0.9375</v>
      </c>
      <c r="N664">
        <f>VLOOKUP('full data'!$A664, Sheet11!$A$2:$AF$799, MATCH('full data'!N$1, Sheet11!$A$1:$AF$1, 0), FALSE)</f>
        <v>0.9375</v>
      </c>
      <c r="O664">
        <f>VLOOKUP('full data'!$A664, Sheet11!$A$2:$AF$799, MATCH('full data'!O$1, Sheet11!$A$1:$AF$1, 0), FALSE)</f>
        <v>14.3125</v>
      </c>
      <c r="P664">
        <f>VLOOKUP('full data'!$A664, Sheet11!$A$2:$AF$799, MATCH('full data'!P$1, Sheet11!$A$1:$AF$1, 0), FALSE)</f>
        <v>1.625</v>
      </c>
      <c r="Q664">
        <f>VLOOKUP('full data'!$A664, Sheet11!$A$2:$AF$799, MATCH('full data'!Q$1, Sheet11!$A$1:$AF$1, 0), FALSE)</f>
        <v>1.875</v>
      </c>
      <c r="R664">
        <f>VLOOKUP('full data'!$A664, Sheet11!$A$2:$AF$799, MATCH('full data'!R$1, Sheet11!$A$1:$AF$1, 0), FALSE)</f>
        <v>6</v>
      </c>
      <c r="S664">
        <f>VLOOKUP('full data'!$A664, Sheet11!$A$2:$AF$799, MATCH('full data'!S$1, Sheet11!$A$1:$AF$1, 0), FALSE)</f>
        <v>10</v>
      </c>
      <c r="T664">
        <f>VLOOKUP('full data'!$A664, Sheet11!$A$2:$AF$799, MATCH('full data'!T$1, Sheet11!$A$1:$AF$1, 0), FALSE)</f>
        <v>0</v>
      </c>
      <c r="U664">
        <f>VLOOKUP('full data'!$A664, Sheet11!$A$2:$AF$799, MATCH('full data'!U$1, Sheet11!$A$1:$AF$1, 0), FALSE)</f>
        <v>0.375</v>
      </c>
      <c r="V664">
        <f>VLOOKUP('full data'!$A664, Sheet11!$A$2:$AF$799, MATCH('full data'!V$1, Sheet11!$A$1:$AF$1, 0), FALSE)</f>
        <v>0.41666666666666669</v>
      </c>
      <c r="W664">
        <f>VLOOKUP('full data'!$A664, Sheet11!$A$2:$AF$799, MATCH('full data'!W$1, Sheet11!$A$1:$AF$1, 0), FALSE)</f>
        <v>0.4609375</v>
      </c>
      <c r="X664" t="str">
        <f>VLOOKUP('full data'!$A664, Sheet11!$A$2:$AF$799, MATCH('full data'!X$1, Sheet11!$A$1:$AF$1, 0), FALSE)</f>
        <v>0</v>
      </c>
      <c r="Y664">
        <f>VLOOKUP('full data'!$A664, Sheet11!$A$2:$AF$799, MATCH('full data'!Y$1, Sheet11!$A$1:$AF$1, 0), FALSE)</f>
        <v>3</v>
      </c>
      <c r="Z664" t="str">
        <f>VLOOKUP('full data'!$A664, Sheet11!$A$2:$AF$799, MATCH('full data'!Z$1, Sheet11!$A$1:$AF$1, 0), FALSE)</f>
        <v>NFC West</v>
      </c>
      <c r="AA664" t="s">
        <v>892</v>
      </c>
      <c r="AB664">
        <f>VLOOKUP('full data'!$A664, Sheet11!$A$2:$AF$799, MATCH('full data'!AB$1, Sheet11!$A$1:$AF$1, 0), FALSE)</f>
        <v>0.14814814814814811</v>
      </c>
      <c r="AC664">
        <f>VLOOKUP('full data'!$A664, Sheet11!$A$2:$AF$799, MATCH('full data'!AC$1, Sheet11!$A$1:$AF$1, 0), FALSE)</f>
        <v>0.14000000000000001</v>
      </c>
      <c r="AD664" t="str">
        <f>VLOOKUP('full data'!$A664, Sheet11!$A$2:$AF$799, MATCH('full data'!AD$1, Sheet11!$A$1:$AF$1, 0), FALSE)</f>
        <v>0</v>
      </c>
      <c r="AE664" t="str">
        <f>VLOOKUP('full data'!$A664, Sheet11!$A$2:$AF$799, MATCH('full data'!AE$1, Sheet11!$A$1:$AF$1, 0), FALSE)</f>
        <v>0</v>
      </c>
      <c r="AF664">
        <f>VLOOKUP('full data'!$A664, Sheet11!$A$2:$AF$799, MATCH('full data'!AF$1, Sheet11!$A$1:$AF$1, 0), FALSE)</f>
        <v>0.5</v>
      </c>
      <c r="AG664">
        <f>VLOOKUP('full data'!$A664, Sheet11!$A$2:$AF$799, MATCH('full data'!AG$1, Sheet11!$A$1:$AF$1, 0), FALSE)</f>
        <v>0.5</v>
      </c>
      <c r="AH664" s="3">
        <f>VLOOKUP('full data'!$A664, Sheet11!$A$2:$AF$799, MATCH('full data'!AH$1, Sheet11!$A$1:$AF$1, 0), FALSE)</f>
        <v>1.3535316201192409E-3</v>
      </c>
      <c r="AI664" s="2">
        <f t="shared" si="10"/>
        <v>0.42400818683027469</v>
      </c>
      <c r="AJ664" s="2">
        <f>AH664/SUMIFS($AH$2:$AH$799, $B$2:$B$799, B664)</f>
        <v>5.7583686492597289E-4</v>
      </c>
      <c r="AK664">
        <f>IF(AJ664=_xlfn.MAXIFS($AJ$2:$AJ$799, $B$2:$B$799, B664, $AA$2:$AA$799, AA664), 1, 0)</f>
        <v>0</v>
      </c>
      <c r="AL664" s="2">
        <f>AJ664-AI664</f>
        <v>-0.42343234996534873</v>
      </c>
      <c r="AM664">
        <f>IF(AK664=AE664, 1, 0)</f>
        <v>0</v>
      </c>
    </row>
    <row r="665" spans="1:39" hidden="1" x14ac:dyDescent="0.45">
      <c r="A665" t="s">
        <v>242</v>
      </c>
      <c r="B665">
        <v>2004</v>
      </c>
      <c r="C665" t="s">
        <v>106</v>
      </c>
      <c r="D665" t="str">
        <f>VLOOKUP(C665, ids!$A$2:$B$37,2,FALSE)</f>
        <v>Tennessee Titans</v>
      </c>
      <c r="E665">
        <f>VLOOKUP('full data'!$A665, Sheet11!$A$2:$AF$799, MATCH('full data'!E$1, Sheet11!$A$1:$AF$1, 0), FALSE)</f>
        <v>16</v>
      </c>
      <c r="F665">
        <f>VLOOKUP('full data'!$A665, Sheet11!$A$2:$AF$799, MATCH('full data'!F$1, Sheet11!$A$1:$AF$1, 0), FALSE)</f>
        <v>-1.7786705959987669E-2</v>
      </c>
      <c r="G665">
        <f>VLOOKUP('full data'!$A665, Sheet11!$A$2:$AF$799, MATCH('full data'!G$1, Sheet11!$A$1:$AF$1, 0), FALSE)</f>
        <v>-1.579429891240979</v>
      </c>
      <c r="H665">
        <f>VLOOKUP('full data'!$A665, Sheet11!$A$2:$AF$799, MATCH('full data'!H$1, Sheet11!$A$1:$AF$1, 0), FALSE)</f>
        <v>19.556464234218002</v>
      </c>
      <c r="I665">
        <f>VLOOKUP('full data'!$A665, Sheet11!$A$2:$AF$799, MATCH('full data'!I$1, Sheet11!$A$1:$AF$1, 0), FALSE)</f>
        <v>56.9375</v>
      </c>
      <c r="J665">
        <f>VLOOKUP('full data'!$A665, Sheet11!$A$2:$AF$799, MATCH('full data'!J$1, Sheet11!$A$1:$AF$1, 0), FALSE)</f>
        <v>0.70370370370370372</v>
      </c>
      <c r="K665">
        <f>VLOOKUP('full data'!$A665, Sheet11!$A$2:$AF$799, MATCH('full data'!K$1, Sheet11!$A$1:$AF$1, 0), FALSE)</f>
        <v>-19.8125</v>
      </c>
      <c r="L665">
        <f>VLOOKUP('full data'!$A665, Sheet11!$A$2:$AF$799, MATCH('full data'!L$1, Sheet11!$A$1:$AF$1, 0), FALSE)</f>
        <v>1.1875</v>
      </c>
      <c r="M665">
        <f>VLOOKUP('full data'!$A665, Sheet11!$A$2:$AF$799, MATCH('full data'!M$1, Sheet11!$A$1:$AF$1, 0), FALSE)</f>
        <v>0.75</v>
      </c>
      <c r="N665">
        <f>VLOOKUP('full data'!$A665, Sheet11!$A$2:$AF$799, MATCH('full data'!N$1, Sheet11!$A$1:$AF$1, 0), FALSE)</f>
        <v>1.125</v>
      </c>
      <c r="O665">
        <f>VLOOKUP('full data'!$A665, Sheet11!$A$2:$AF$799, MATCH('full data'!O$1, Sheet11!$A$1:$AF$1, 0), FALSE)</f>
        <v>13.75</v>
      </c>
      <c r="P665">
        <f>VLOOKUP('full data'!$A665, Sheet11!$A$2:$AF$799, MATCH('full data'!P$1, Sheet11!$A$1:$AF$1, 0), FALSE)</f>
        <v>1.8125</v>
      </c>
      <c r="Q665">
        <f>VLOOKUP('full data'!$A665, Sheet11!$A$2:$AF$799, MATCH('full data'!Q$1, Sheet11!$A$1:$AF$1, 0), FALSE)</f>
        <v>1.875</v>
      </c>
      <c r="R665">
        <f>VLOOKUP('full data'!$A665, Sheet11!$A$2:$AF$799, MATCH('full data'!R$1, Sheet11!$A$1:$AF$1, 0), FALSE)</f>
        <v>5</v>
      </c>
      <c r="S665">
        <f>VLOOKUP('full data'!$A665, Sheet11!$A$2:$AF$799, MATCH('full data'!S$1, Sheet11!$A$1:$AF$1, 0), FALSE)</f>
        <v>11</v>
      </c>
      <c r="T665">
        <f>VLOOKUP('full data'!$A665, Sheet11!$A$2:$AF$799, MATCH('full data'!T$1, Sheet11!$A$1:$AF$1, 0), FALSE)</f>
        <v>0</v>
      </c>
      <c r="U665">
        <f>VLOOKUP('full data'!$A665, Sheet11!$A$2:$AF$799, MATCH('full data'!U$1, Sheet11!$A$1:$AF$1, 0), FALSE)</f>
        <v>0.3125</v>
      </c>
      <c r="V665">
        <f>VLOOKUP('full data'!$A665, Sheet11!$A$2:$AF$799, MATCH('full data'!V$1, Sheet11!$A$1:$AF$1, 0), FALSE)</f>
        <v>0.46250000000000002</v>
      </c>
      <c r="W665">
        <f>VLOOKUP('full data'!$A665, Sheet11!$A$2:$AF$799, MATCH('full data'!W$1, Sheet11!$A$1:$AF$1, 0), FALSE)</f>
        <v>0.51171875</v>
      </c>
      <c r="X665" t="str">
        <f>VLOOKUP('full data'!$A665, Sheet11!$A$2:$AF$799, MATCH('full data'!X$1, Sheet11!$A$1:$AF$1, 0), FALSE)</f>
        <v>0</v>
      </c>
      <c r="Y665">
        <f>VLOOKUP('full data'!$A665, Sheet11!$A$2:$AF$799, MATCH('full data'!Y$1, Sheet11!$A$1:$AF$1, 0), FALSE)</f>
        <v>4</v>
      </c>
      <c r="Z665" t="str">
        <f>VLOOKUP('full data'!$A665, Sheet11!$A$2:$AF$799, MATCH('full data'!Z$1, Sheet11!$A$1:$AF$1, 0), FALSE)</f>
        <v>AFC South</v>
      </c>
      <c r="AA665" t="s">
        <v>891</v>
      </c>
      <c r="AB665">
        <f>VLOOKUP('full data'!$A665, Sheet11!$A$2:$AF$799, MATCH('full data'!AB$1, Sheet11!$A$1:$AF$1, 0), FALSE)</f>
        <v>0.2608695652173913</v>
      </c>
      <c r="AC665">
        <f>VLOOKUP('full data'!$A665, Sheet11!$A$2:$AF$799, MATCH('full data'!AC$1, Sheet11!$A$1:$AF$1, 0), FALSE)</f>
        <v>0.15151515151515149</v>
      </c>
      <c r="AD665" t="str">
        <f>VLOOKUP('full data'!$A665, Sheet11!$A$2:$AF$799, MATCH('full data'!AD$1, Sheet11!$A$1:$AF$1, 0), FALSE)</f>
        <v>0</v>
      </c>
      <c r="AE665" t="str">
        <f>VLOOKUP('full data'!$A665, Sheet11!$A$2:$AF$799, MATCH('full data'!AE$1, Sheet11!$A$1:$AF$1, 0), FALSE)</f>
        <v>0</v>
      </c>
      <c r="AF665">
        <f>VLOOKUP('full data'!$A665, Sheet11!$A$2:$AF$799, MATCH('full data'!AF$1, Sheet11!$A$1:$AF$1, 0), FALSE)</f>
        <v>0.625</v>
      </c>
      <c r="AG665">
        <f>VLOOKUP('full data'!$A665, Sheet11!$A$2:$AF$799, MATCH('full data'!AG$1, Sheet11!$A$1:$AF$1, 0), FALSE)</f>
        <v>0.5</v>
      </c>
      <c r="AH665" s="3">
        <f>VLOOKUP('full data'!$A665, Sheet11!$A$2:$AF$799, MATCH('full data'!AH$1, Sheet11!$A$1:$AF$1, 0), FALSE)</f>
        <v>1.2205779911834481E-3</v>
      </c>
      <c r="AI665" s="2">
        <f t="shared" si="10"/>
        <v>0.79313298564520185</v>
      </c>
      <c r="AJ665" s="2">
        <f>AH665/SUMIFS($AH$2:$AH$799, $B$2:$B$799, B665)</f>
        <v>5.192740187176416E-4</v>
      </c>
      <c r="AK665">
        <f>IF(AJ665=_xlfn.MAXIFS($AJ$2:$AJ$799, $B$2:$B$799, B665, $AA$2:$AA$799, AA665), 1, 0)</f>
        <v>0</v>
      </c>
      <c r="AL665" s="2">
        <f>AJ665-AI665</f>
        <v>-0.7926137116264842</v>
      </c>
      <c r="AM665">
        <f>IF(AK665=AE665, 1, 0)</f>
        <v>0</v>
      </c>
    </row>
    <row r="666" spans="1:39" hidden="1" x14ac:dyDescent="0.45">
      <c r="A666" t="s">
        <v>219</v>
      </c>
      <c r="B666">
        <v>2004</v>
      </c>
      <c r="C666" t="s">
        <v>57</v>
      </c>
      <c r="D666" t="str">
        <f>VLOOKUP(C666, ids!$A$2:$B$37,2,FALSE)</f>
        <v>Dallas Cowboys</v>
      </c>
      <c r="E666">
        <f>VLOOKUP('full data'!$A666, Sheet11!$A$2:$AF$799, MATCH('full data'!E$1, Sheet11!$A$1:$AF$1, 0), FALSE)</f>
        <v>16</v>
      </c>
      <c r="F666">
        <f>VLOOKUP('full data'!$A666, Sheet11!$A$2:$AF$799, MATCH('full data'!F$1, Sheet11!$A$1:$AF$1, 0), FALSE)</f>
        <v>-0.83604566862447016</v>
      </c>
      <c r="G666">
        <f>VLOOKUP('full data'!$A666, Sheet11!$A$2:$AF$799, MATCH('full data'!G$1, Sheet11!$A$1:$AF$1, 0), FALSE)</f>
        <v>-2.1740243202291851</v>
      </c>
      <c r="H666">
        <f>VLOOKUP('full data'!$A666, Sheet11!$A$2:$AF$799, MATCH('full data'!H$1, Sheet11!$A$1:$AF$1, 0), FALSE)</f>
        <v>16.856525941490091</v>
      </c>
      <c r="I666">
        <f>VLOOKUP('full data'!$A666, Sheet11!$A$2:$AF$799, MATCH('full data'!I$1, Sheet11!$A$1:$AF$1, 0), FALSE)</f>
        <v>54.1875</v>
      </c>
      <c r="J666">
        <f>VLOOKUP('full data'!$A666, Sheet11!$A$2:$AF$799, MATCH('full data'!J$1, Sheet11!$A$1:$AF$1, 0), FALSE)</f>
        <v>0.76923076923076927</v>
      </c>
      <c r="K666">
        <f>VLOOKUP('full data'!$A666, Sheet11!$A$2:$AF$799, MATCH('full data'!K$1, Sheet11!$A$1:$AF$1, 0), FALSE)</f>
        <v>-13.25</v>
      </c>
      <c r="L666">
        <f>VLOOKUP('full data'!$A666, Sheet11!$A$2:$AF$799, MATCH('full data'!L$1, Sheet11!$A$1:$AF$1, 0), FALSE)</f>
        <v>1.4375</v>
      </c>
      <c r="M666">
        <f>VLOOKUP('full data'!$A666, Sheet11!$A$2:$AF$799, MATCH('full data'!M$1, Sheet11!$A$1:$AF$1, 0), FALSE)</f>
        <v>0.5625</v>
      </c>
      <c r="N666">
        <f>VLOOKUP('full data'!$A666, Sheet11!$A$2:$AF$799, MATCH('full data'!N$1, Sheet11!$A$1:$AF$1, 0), FALSE)</f>
        <v>0.8125</v>
      </c>
      <c r="O666">
        <f>VLOOKUP('full data'!$A666, Sheet11!$A$2:$AF$799, MATCH('full data'!O$1, Sheet11!$A$1:$AF$1, 0), FALSE)</f>
        <v>12.3125</v>
      </c>
      <c r="P666">
        <f>VLOOKUP('full data'!$A666, Sheet11!$A$2:$AF$799, MATCH('full data'!P$1, Sheet11!$A$1:$AF$1, 0), FALSE)</f>
        <v>2</v>
      </c>
      <c r="Q666">
        <f>VLOOKUP('full data'!$A666, Sheet11!$A$2:$AF$799, MATCH('full data'!Q$1, Sheet11!$A$1:$AF$1, 0), FALSE)</f>
        <v>1.375</v>
      </c>
      <c r="R666">
        <f>VLOOKUP('full data'!$A666, Sheet11!$A$2:$AF$799, MATCH('full data'!R$1, Sheet11!$A$1:$AF$1, 0), FALSE)</f>
        <v>6</v>
      </c>
      <c r="S666">
        <f>VLOOKUP('full data'!$A666, Sheet11!$A$2:$AF$799, MATCH('full data'!S$1, Sheet11!$A$1:$AF$1, 0), FALSE)</f>
        <v>10</v>
      </c>
      <c r="T666">
        <f>VLOOKUP('full data'!$A666, Sheet11!$A$2:$AF$799, MATCH('full data'!T$1, Sheet11!$A$1:$AF$1, 0), FALSE)</f>
        <v>0</v>
      </c>
      <c r="U666">
        <f>VLOOKUP('full data'!$A666, Sheet11!$A$2:$AF$799, MATCH('full data'!U$1, Sheet11!$A$1:$AF$1, 0), FALSE)</f>
        <v>0.375</v>
      </c>
      <c r="V666">
        <f>VLOOKUP('full data'!$A666, Sheet11!$A$2:$AF$799, MATCH('full data'!V$1, Sheet11!$A$1:$AF$1, 0), FALSE)</f>
        <v>0.375</v>
      </c>
      <c r="W666">
        <f>VLOOKUP('full data'!$A666, Sheet11!$A$2:$AF$799, MATCH('full data'!W$1, Sheet11!$A$1:$AF$1, 0), FALSE)</f>
        <v>0.515625</v>
      </c>
      <c r="X666" t="str">
        <f>VLOOKUP('full data'!$A666, Sheet11!$A$2:$AF$799, MATCH('full data'!X$1, Sheet11!$A$1:$AF$1, 0), FALSE)</f>
        <v>0</v>
      </c>
      <c r="Y666">
        <f>VLOOKUP('full data'!$A666, Sheet11!$A$2:$AF$799, MATCH('full data'!Y$1, Sheet11!$A$1:$AF$1, 0), FALSE)</f>
        <v>3</v>
      </c>
      <c r="Z666" t="str">
        <f>VLOOKUP('full data'!$A666, Sheet11!$A$2:$AF$799, MATCH('full data'!Z$1, Sheet11!$A$1:$AF$1, 0), FALSE)</f>
        <v>NFC East</v>
      </c>
      <c r="AA666" t="s">
        <v>892</v>
      </c>
      <c r="AB666">
        <f>VLOOKUP('full data'!$A666, Sheet11!$A$2:$AF$799, MATCH('full data'!AB$1, Sheet11!$A$1:$AF$1, 0), FALSE)</f>
        <v>0.18333333333333329</v>
      </c>
      <c r="AC666">
        <f>VLOOKUP('full data'!$A666, Sheet11!$A$2:$AF$799, MATCH('full data'!AC$1, Sheet11!$A$1:$AF$1, 0), FALSE)</f>
        <v>0.21276595744680851</v>
      </c>
      <c r="AD666" t="str">
        <f>VLOOKUP('full data'!$A666, Sheet11!$A$2:$AF$799, MATCH('full data'!AD$1, Sheet11!$A$1:$AF$1, 0), FALSE)</f>
        <v>0</v>
      </c>
      <c r="AE666" t="str">
        <f>VLOOKUP('full data'!$A666, Sheet11!$A$2:$AF$799, MATCH('full data'!AE$1, Sheet11!$A$1:$AF$1, 0), FALSE)</f>
        <v>0</v>
      </c>
      <c r="AF666">
        <f>VLOOKUP('full data'!$A666, Sheet11!$A$2:$AF$799, MATCH('full data'!AF$1, Sheet11!$A$1:$AF$1, 0), FALSE)</f>
        <v>0.5625</v>
      </c>
      <c r="AG666">
        <f>VLOOKUP('full data'!$A666, Sheet11!$A$2:$AF$799, MATCH('full data'!AG$1, Sheet11!$A$1:$AF$1, 0), FALSE)</f>
        <v>0.5</v>
      </c>
      <c r="AH666" s="3">
        <f>VLOOKUP('full data'!$A666, Sheet11!$A$2:$AF$799, MATCH('full data'!AH$1, Sheet11!$A$1:$AF$1, 0), FALSE)</f>
        <v>9.2032965646715538E-4</v>
      </c>
      <c r="AI666" s="2">
        <f t="shared" si="10"/>
        <v>0.42400818683027469</v>
      </c>
      <c r="AJ666" s="2">
        <f>AH666/SUMIFS($AH$2:$AH$799, $B$2:$B$799, B666)</f>
        <v>3.9153850283287579E-4</v>
      </c>
      <c r="AK666">
        <f>IF(AJ666=_xlfn.MAXIFS($AJ$2:$AJ$799, $B$2:$B$799, B666, $AA$2:$AA$799, AA666), 1, 0)</f>
        <v>0</v>
      </c>
      <c r="AL666" s="2">
        <f>AJ666-AI666</f>
        <v>-0.42361664832744184</v>
      </c>
      <c r="AM666">
        <f>IF(AK666=AE666, 1, 0)</f>
        <v>0</v>
      </c>
    </row>
    <row r="667" spans="1:39" hidden="1" x14ac:dyDescent="0.45">
      <c r="A667" t="s">
        <v>221</v>
      </c>
      <c r="B667">
        <v>2004</v>
      </c>
      <c r="C667" t="s">
        <v>64</v>
      </c>
      <c r="D667" t="str">
        <f>VLOOKUP(C667, ids!$A$2:$B$37,2,FALSE)</f>
        <v>Detriot Lions</v>
      </c>
      <c r="E667">
        <f>VLOOKUP('full data'!$A667, Sheet11!$A$2:$AF$799, MATCH('full data'!E$1, Sheet11!$A$1:$AF$1, 0), FALSE)</f>
        <v>16</v>
      </c>
      <c r="F667">
        <f>VLOOKUP('full data'!$A667, Sheet11!$A$2:$AF$799, MATCH('full data'!F$1, Sheet11!$A$1:$AF$1, 0), FALSE)</f>
        <v>-3.9756614331925531</v>
      </c>
      <c r="G667">
        <f>VLOOKUP('full data'!$A667, Sheet11!$A$2:$AF$799, MATCH('full data'!G$1, Sheet11!$A$1:$AF$1, 0), FALSE)</f>
        <v>-0.50711817354848943</v>
      </c>
      <c r="H667">
        <f>VLOOKUP('full data'!$A667, Sheet11!$A$2:$AF$799, MATCH('full data'!H$1, Sheet11!$A$1:$AF$1, 0), FALSE)</f>
        <v>13.76392066501861</v>
      </c>
      <c r="I667">
        <f>VLOOKUP('full data'!$A667, Sheet11!$A$2:$AF$799, MATCH('full data'!I$1, Sheet11!$A$1:$AF$1, 0), FALSE)</f>
        <v>62.5</v>
      </c>
      <c r="J667">
        <f>VLOOKUP('full data'!$A667, Sheet11!$A$2:$AF$799, MATCH('full data'!J$1, Sheet11!$A$1:$AF$1, 0), FALSE)</f>
        <v>0.8571428571428571</v>
      </c>
      <c r="K667">
        <f>VLOOKUP('full data'!$A667, Sheet11!$A$2:$AF$799, MATCH('full data'!K$1, Sheet11!$A$1:$AF$1, 0), FALSE)</f>
        <v>-13</v>
      </c>
      <c r="L667">
        <f>VLOOKUP('full data'!$A667, Sheet11!$A$2:$AF$799, MATCH('full data'!L$1, Sheet11!$A$1:$AF$1, 0), FALSE)</f>
        <v>0.8125</v>
      </c>
      <c r="M667">
        <f>VLOOKUP('full data'!$A667, Sheet11!$A$2:$AF$799, MATCH('full data'!M$1, Sheet11!$A$1:$AF$1, 0), FALSE)</f>
        <v>0.625</v>
      </c>
      <c r="N667">
        <f>VLOOKUP('full data'!$A667, Sheet11!$A$2:$AF$799, MATCH('full data'!N$1, Sheet11!$A$1:$AF$1, 0), FALSE)</f>
        <v>0.875</v>
      </c>
      <c r="O667">
        <f>VLOOKUP('full data'!$A667, Sheet11!$A$2:$AF$799, MATCH('full data'!O$1, Sheet11!$A$1:$AF$1, 0), FALSE)</f>
        <v>13.875</v>
      </c>
      <c r="P667">
        <f>VLOOKUP('full data'!$A667, Sheet11!$A$2:$AF$799, MATCH('full data'!P$1, Sheet11!$A$1:$AF$1, 0), FALSE)</f>
        <v>1.0625</v>
      </c>
      <c r="Q667">
        <f>VLOOKUP('full data'!$A667, Sheet11!$A$2:$AF$799, MATCH('full data'!Q$1, Sheet11!$A$1:$AF$1, 0), FALSE)</f>
        <v>1.5</v>
      </c>
      <c r="R667">
        <f>VLOOKUP('full data'!$A667, Sheet11!$A$2:$AF$799, MATCH('full data'!R$1, Sheet11!$A$1:$AF$1, 0), FALSE)</f>
        <v>6</v>
      </c>
      <c r="S667">
        <f>VLOOKUP('full data'!$A667, Sheet11!$A$2:$AF$799, MATCH('full data'!S$1, Sheet11!$A$1:$AF$1, 0), FALSE)</f>
        <v>10</v>
      </c>
      <c r="T667">
        <f>VLOOKUP('full data'!$A667, Sheet11!$A$2:$AF$799, MATCH('full data'!T$1, Sheet11!$A$1:$AF$1, 0), FALSE)</f>
        <v>0</v>
      </c>
      <c r="U667">
        <f>VLOOKUP('full data'!$A667, Sheet11!$A$2:$AF$799, MATCH('full data'!U$1, Sheet11!$A$1:$AF$1, 0), FALSE)</f>
        <v>0.375</v>
      </c>
      <c r="V667">
        <f>VLOOKUP('full data'!$A667, Sheet11!$A$2:$AF$799, MATCH('full data'!V$1, Sheet11!$A$1:$AF$1, 0), FALSE)</f>
        <v>0.41666666666666669</v>
      </c>
      <c r="W667">
        <f>VLOOKUP('full data'!$A667, Sheet11!$A$2:$AF$799, MATCH('full data'!W$1, Sheet11!$A$1:$AF$1, 0), FALSE)</f>
        <v>0.49609375</v>
      </c>
      <c r="X667" t="str">
        <f>VLOOKUP('full data'!$A667, Sheet11!$A$2:$AF$799, MATCH('full data'!X$1, Sheet11!$A$1:$AF$1, 0), FALSE)</f>
        <v>0</v>
      </c>
      <c r="Y667">
        <f>VLOOKUP('full data'!$A667, Sheet11!$A$2:$AF$799, MATCH('full data'!Y$1, Sheet11!$A$1:$AF$1, 0), FALSE)</f>
        <v>3</v>
      </c>
      <c r="Z667" t="str">
        <f>VLOOKUP('full data'!$A667, Sheet11!$A$2:$AF$799, MATCH('full data'!Z$1, Sheet11!$A$1:$AF$1, 0), FALSE)</f>
        <v>NFC North</v>
      </c>
      <c r="AA667" t="s">
        <v>892</v>
      </c>
      <c r="AB667">
        <f>VLOOKUP('full data'!$A667, Sheet11!$A$2:$AF$799, MATCH('full data'!AB$1, Sheet11!$A$1:$AF$1, 0), FALSE)</f>
        <v>0.15151515151515149</v>
      </c>
      <c r="AC667">
        <f>VLOOKUP('full data'!$A667, Sheet11!$A$2:$AF$799, MATCH('full data'!AC$1, Sheet11!$A$1:$AF$1, 0), FALSE)</f>
        <v>0.2608695652173913</v>
      </c>
      <c r="AD667" t="str">
        <f>VLOOKUP('full data'!$A667, Sheet11!$A$2:$AF$799, MATCH('full data'!AD$1, Sheet11!$A$1:$AF$1, 0), FALSE)</f>
        <v>0</v>
      </c>
      <c r="AE667" t="str">
        <f>VLOOKUP('full data'!$A667, Sheet11!$A$2:$AF$799, MATCH('full data'!AE$1, Sheet11!$A$1:$AF$1, 0), FALSE)</f>
        <v>0</v>
      </c>
      <c r="AF667">
        <f>VLOOKUP('full data'!$A667, Sheet11!$A$2:$AF$799, MATCH('full data'!AF$1, Sheet11!$A$1:$AF$1, 0), FALSE)</f>
        <v>0.25</v>
      </c>
      <c r="AG667">
        <f>VLOOKUP('full data'!$A667, Sheet11!$A$2:$AF$799, MATCH('full data'!AG$1, Sheet11!$A$1:$AF$1, 0), FALSE)</f>
        <v>0.5</v>
      </c>
      <c r="AH667" s="3">
        <f>VLOOKUP('full data'!$A667, Sheet11!$A$2:$AF$799, MATCH('full data'!AH$1, Sheet11!$A$1:$AF$1, 0), FALSE)</f>
        <v>8.060367046771453E-4</v>
      </c>
      <c r="AI667" s="2">
        <f t="shared" si="10"/>
        <v>0.42400818683027469</v>
      </c>
      <c r="AJ667" s="2">
        <f>AH667/SUMIFS($AH$2:$AH$799, $B$2:$B$799, B667)</f>
        <v>3.429145223778815E-4</v>
      </c>
      <c r="AK667">
        <f>IF(AJ667=_xlfn.MAXIFS($AJ$2:$AJ$799, $B$2:$B$799, B667, $AA$2:$AA$799, AA667), 1, 0)</f>
        <v>0</v>
      </c>
      <c r="AL667" s="2">
        <f>AJ667-AI667</f>
        <v>-0.4236652723078968</v>
      </c>
      <c r="AM667">
        <f>IF(AK667=AE667, 1, 0)</f>
        <v>0</v>
      </c>
    </row>
    <row r="668" spans="1:39" hidden="1" x14ac:dyDescent="0.45">
      <c r="A668" t="s">
        <v>216</v>
      </c>
      <c r="B668">
        <v>2004</v>
      </c>
      <c r="C668" t="s">
        <v>50</v>
      </c>
      <c r="D668" t="str">
        <f>VLOOKUP(C668, ids!$A$2:$B$37,2,FALSE)</f>
        <v>Chicago Bears</v>
      </c>
      <c r="E668">
        <f>VLOOKUP('full data'!$A668, Sheet11!$A$2:$AF$799, MATCH('full data'!E$1, Sheet11!$A$1:$AF$1, 0), FALSE)</f>
        <v>16</v>
      </c>
      <c r="F668">
        <f>VLOOKUP('full data'!$A668, Sheet11!$A$2:$AF$799, MATCH('full data'!F$1, Sheet11!$A$1:$AF$1, 0), FALSE)</f>
        <v>-10.683162527384891</v>
      </c>
      <c r="G668">
        <f>VLOOKUP('full data'!$A668, Sheet11!$A$2:$AF$799, MATCH('full data'!G$1, Sheet11!$A$1:$AF$1, 0), FALSE)</f>
        <v>-4.2740317953222791</v>
      </c>
      <c r="H668">
        <f>VLOOKUP('full data'!$A668, Sheet11!$A$2:$AF$799, MATCH('full data'!H$1, Sheet11!$A$1:$AF$1, 0), FALSE)</f>
        <v>9.9174154454363279</v>
      </c>
      <c r="I668">
        <f>VLOOKUP('full data'!$A668, Sheet11!$A$2:$AF$799, MATCH('full data'!I$1, Sheet11!$A$1:$AF$1, 0), FALSE)</f>
        <v>59.75</v>
      </c>
      <c r="J668">
        <f>VLOOKUP('full data'!$A668, Sheet11!$A$2:$AF$799, MATCH('full data'!J$1, Sheet11!$A$1:$AF$1, 0), FALSE)</f>
        <v>0.625</v>
      </c>
      <c r="K668">
        <f>VLOOKUP('full data'!$A668, Sheet11!$A$2:$AF$799, MATCH('full data'!K$1, Sheet11!$A$1:$AF$1, 0), FALSE)</f>
        <v>-28.0625</v>
      </c>
      <c r="L668">
        <f>VLOOKUP('full data'!$A668, Sheet11!$A$2:$AF$799, MATCH('full data'!L$1, Sheet11!$A$1:$AF$1, 0), FALSE)</f>
        <v>1</v>
      </c>
      <c r="M668">
        <f>VLOOKUP('full data'!$A668, Sheet11!$A$2:$AF$799, MATCH('full data'!M$1, Sheet11!$A$1:$AF$1, 0), FALSE)</f>
        <v>0.75</v>
      </c>
      <c r="N668">
        <f>VLOOKUP('full data'!$A668, Sheet11!$A$2:$AF$799, MATCH('full data'!N$1, Sheet11!$A$1:$AF$1, 0), FALSE)</f>
        <v>1.0625</v>
      </c>
      <c r="O668">
        <f>VLOOKUP('full data'!$A668, Sheet11!$A$2:$AF$799, MATCH('full data'!O$1, Sheet11!$A$1:$AF$1, 0), FALSE)</f>
        <v>10.5625</v>
      </c>
      <c r="P668">
        <f>VLOOKUP('full data'!$A668, Sheet11!$A$2:$AF$799, MATCH('full data'!P$1, Sheet11!$A$1:$AF$1, 0), FALSE)</f>
        <v>1.9375</v>
      </c>
      <c r="Q668">
        <f>VLOOKUP('full data'!$A668, Sheet11!$A$2:$AF$799, MATCH('full data'!Q$1, Sheet11!$A$1:$AF$1, 0), FALSE)</f>
        <v>1.8125</v>
      </c>
      <c r="R668">
        <f>VLOOKUP('full data'!$A668, Sheet11!$A$2:$AF$799, MATCH('full data'!R$1, Sheet11!$A$1:$AF$1, 0), FALSE)</f>
        <v>5</v>
      </c>
      <c r="S668">
        <f>VLOOKUP('full data'!$A668, Sheet11!$A$2:$AF$799, MATCH('full data'!S$1, Sheet11!$A$1:$AF$1, 0), FALSE)</f>
        <v>11</v>
      </c>
      <c r="T668">
        <f>VLOOKUP('full data'!$A668, Sheet11!$A$2:$AF$799, MATCH('full data'!T$1, Sheet11!$A$1:$AF$1, 0), FALSE)</f>
        <v>0</v>
      </c>
      <c r="U668">
        <f>VLOOKUP('full data'!$A668, Sheet11!$A$2:$AF$799, MATCH('full data'!U$1, Sheet11!$A$1:$AF$1, 0), FALSE)</f>
        <v>0.3125</v>
      </c>
      <c r="V668">
        <f>VLOOKUP('full data'!$A668, Sheet11!$A$2:$AF$799, MATCH('full data'!V$1, Sheet11!$A$1:$AF$1, 0), FALSE)</f>
        <v>0.38750000000000001</v>
      </c>
      <c r="W668">
        <f>VLOOKUP('full data'!$A668, Sheet11!$A$2:$AF$799, MATCH('full data'!W$1, Sheet11!$A$1:$AF$1, 0), FALSE)</f>
        <v>0.46484375</v>
      </c>
      <c r="X668" t="str">
        <f>VLOOKUP('full data'!$A668, Sheet11!$A$2:$AF$799, MATCH('full data'!X$1, Sheet11!$A$1:$AF$1, 0), FALSE)</f>
        <v>0</v>
      </c>
      <c r="Y668">
        <f>VLOOKUP('full data'!$A668, Sheet11!$A$2:$AF$799, MATCH('full data'!Y$1, Sheet11!$A$1:$AF$1, 0), FALSE)</f>
        <v>4</v>
      </c>
      <c r="Z668" t="str">
        <f>VLOOKUP('full data'!$A668, Sheet11!$A$2:$AF$799, MATCH('full data'!Z$1, Sheet11!$A$1:$AF$1, 0), FALSE)</f>
        <v>NFC North</v>
      </c>
      <c r="AA668" t="s">
        <v>892</v>
      </c>
      <c r="AB668">
        <f>VLOOKUP('full data'!$A668, Sheet11!$A$2:$AF$799, MATCH('full data'!AB$1, Sheet11!$A$1:$AF$1, 0), FALSE)</f>
        <v>0.1153846153846154</v>
      </c>
      <c r="AC668">
        <f>VLOOKUP('full data'!$A668, Sheet11!$A$2:$AF$799, MATCH('full data'!AC$1, Sheet11!$A$1:$AF$1, 0), FALSE)</f>
        <v>0.16666666666666671</v>
      </c>
      <c r="AD668" t="str">
        <f>VLOOKUP('full data'!$A668, Sheet11!$A$2:$AF$799, MATCH('full data'!AD$1, Sheet11!$A$1:$AF$1, 0), FALSE)</f>
        <v>0</v>
      </c>
      <c r="AE668" t="str">
        <f>VLOOKUP('full data'!$A668, Sheet11!$A$2:$AF$799, MATCH('full data'!AE$1, Sheet11!$A$1:$AF$1, 0), FALSE)</f>
        <v>0</v>
      </c>
      <c r="AF668">
        <f>VLOOKUP('full data'!$A668, Sheet11!$A$2:$AF$799, MATCH('full data'!AF$1, Sheet11!$A$1:$AF$1, 0), FALSE)</f>
        <v>0.9375</v>
      </c>
      <c r="AG668">
        <f>VLOOKUP('full data'!$A668, Sheet11!$A$2:$AF$799, MATCH('full data'!AG$1, Sheet11!$A$1:$AF$1, 0), FALSE)</f>
        <v>0.5</v>
      </c>
      <c r="AH668" s="3">
        <f>VLOOKUP('full data'!$A668, Sheet11!$A$2:$AF$799, MATCH('full data'!AH$1, Sheet11!$A$1:$AF$1, 0), FALSE)</f>
        <v>6.3534574932467202E-4</v>
      </c>
      <c r="AI668" s="2">
        <f t="shared" si="10"/>
        <v>0.42400818683027469</v>
      </c>
      <c r="AJ668" s="2">
        <f>AH668/SUMIFS($AH$2:$AH$799, $B$2:$B$799, B668)</f>
        <v>2.7029697644073637E-4</v>
      </c>
      <c r="AK668">
        <f>IF(AJ668=_xlfn.MAXIFS($AJ$2:$AJ$799, $B$2:$B$799, B668, $AA$2:$AA$799, AA668), 1, 0)</f>
        <v>0</v>
      </c>
      <c r="AL668" s="2">
        <f>AJ668-AI668</f>
        <v>-0.42373788985383398</v>
      </c>
      <c r="AM668">
        <f>IF(AK668=AE668, 1, 0)</f>
        <v>0</v>
      </c>
    </row>
    <row r="669" spans="1:39" hidden="1" x14ac:dyDescent="0.45">
      <c r="A669" t="s">
        <v>231</v>
      </c>
      <c r="B669">
        <v>2004</v>
      </c>
      <c r="C669" t="s">
        <v>76</v>
      </c>
      <c r="D669" t="str">
        <f>VLOOKUP(C669, ids!$A$2:$B$37,2,FALSE)</f>
        <v>Miami Dolphins</v>
      </c>
      <c r="E669">
        <f>VLOOKUP('full data'!$A669, Sheet11!$A$2:$AF$799, MATCH('full data'!E$1, Sheet11!$A$1:$AF$1, 0), FALSE)</f>
        <v>16</v>
      </c>
      <c r="F669">
        <f>VLOOKUP('full data'!$A669, Sheet11!$A$2:$AF$799, MATCH('full data'!F$1, Sheet11!$A$1:$AF$1, 0), FALSE)</f>
        <v>-8.5079314366338767</v>
      </c>
      <c r="G669">
        <f>VLOOKUP('full data'!$A669, Sheet11!$A$2:$AF$799, MATCH('full data'!G$1, Sheet11!$A$1:$AF$1, 0), FALSE)</f>
        <v>-3.7868767621381831</v>
      </c>
      <c r="H669">
        <f>VLOOKUP('full data'!$A669, Sheet11!$A$2:$AF$799, MATCH('full data'!H$1, Sheet11!$A$1:$AF$1, 0), FALSE)</f>
        <v>16.604254639604932</v>
      </c>
      <c r="I669">
        <f>VLOOKUP('full data'!$A669, Sheet11!$A$2:$AF$799, MATCH('full data'!I$1, Sheet11!$A$1:$AF$1, 0), FALSE)</f>
        <v>53.5625</v>
      </c>
      <c r="J669">
        <f>VLOOKUP('full data'!$A669, Sheet11!$A$2:$AF$799, MATCH('full data'!J$1, Sheet11!$A$1:$AF$1, 0), FALSE)</f>
        <v>0.82608695652173914</v>
      </c>
      <c r="K669">
        <f>VLOOKUP('full data'!$A669, Sheet11!$A$2:$AF$799, MATCH('full data'!K$1, Sheet11!$A$1:$AF$1, 0), FALSE)</f>
        <v>-20.375</v>
      </c>
      <c r="L669">
        <f>VLOOKUP('full data'!$A669, Sheet11!$A$2:$AF$799, MATCH('full data'!L$1, Sheet11!$A$1:$AF$1, 0), FALSE)</f>
        <v>1.625</v>
      </c>
      <c r="M669">
        <f>VLOOKUP('full data'!$A669, Sheet11!$A$2:$AF$799, MATCH('full data'!M$1, Sheet11!$A$1:$AF$1, 0), FALSE)</f>
        <v>0.625</v>
      </c>
      <c r="N669">
        <f>VLOOKUP('full data'!$A669, Sheet11!$A$2:$AF$799, MATCH('full data'!N$1, Sheet11!$A$1:$AF$1, 0), FALSE)</f>
        <v>0.9375</v>
      </c>
      <c r="O669">
        <f>VLOOKUP('full data'!$A669, Sheet11!$A$2:$AF$799, MATCH('full data'!O$1, Sheet11!$A$1:$AF$1, 0), FALSE)</f>
        <v>13.9375</v>
      </c>
      <c r="P669">
        <f>VLOOKUP('full data'!$A669, Sheet11!$A$2:$AF$799, MATCH('full data'!P$1, Sheet11!$A$1:$AF$1, 0), FALSE)</f>
        <v>2.3125</v>
      </c>
      <c r="Q669">
        <f>VLOOKUP('full data'!$A669, Sheet11!$A$2:$AF$799, MATCH('full data'!Q$1, Sheet11!$A$1:$AF$1, 0), FALSE)</f>
        <v>1.5625</v>
      </c>
      <c r="R669">
        <f>VLOOKUP('full data'!$A669, Sheet11!$A$2:$AF$799, MATCH('full data'!R$1, Sheet11!$A$1:$AF$1, 0), FALSE)</f>
        <v>4</v>
      </c>
      <c r="S669">
        <f>VLOOKUP('full data'!$A669, Sheet11!$A$2:$AF$799, MATCH('full data'!S$1, Sheet11!$A$1:$AF$1, 0), FALSE)</f>
        <v>12</v>
      </c>
      <c r="T669">
        <f>VLOOKUP('full data'!$A669, Sheet11!$A$2:$AF$799, MATCH('full data'!T$1, Sheet11!$A$1:$AF$1, 0), FALSE)</f>
        <v>0</v>
      </c>
      <c r="U669">
        <f>VLOOKUP('full data'!$A669, Sheet11!$A$2:$AF$799, MATCH('full data'!U$1, Sheet11!$A$1:$AF$1, 0), FALSE)</f>
        <v>0.25</v>
      </c>
      <c r="V669">
        <f>VLOOKUP('full data'!$A669, Sheet11!$A$2:$AF$799, MATCH('full data'!V$1, Sheet11!$A$1:$AF$1, 0), FALSE)</f>
        <v>0.4375</v>
      </c>
      <c r="W669">
        <f>VLOOKUP('full data'!$A669, Sheet11!$A$2:$AF$799, MATCH('full data'!W$1, Sheet11!$A$1:$AF$1, 0), FALSE)</f>
        <v>0.5546875</v>
      </c>
      <c r="X669" t="str">
        <f>VLOOKUP('full data'!$A669, Sheet11!$A$2:$AF$799, MATCH('full data'!X$1, Sheet11!$A$1:$AF$1, 0), FALSE)</f>
        <v>0</v>
      </c>
      <c r="Y669">
        <f>VLOOKUP('full data'!$A669, Sheet11!$A$2:$AF$799, MATCH('full data'!Y$1, Sheet11!$A$1:$AF$1, 0), FALSE)</f>
        <v>4</v>
      </c>
      <c r="Z669" t="str">
        <f>VLOOKUP('full data'!$A669, Sheet11!$A$2:$AF$799, MATCH('full data'!Z$1, Sheet11!$A$1:$AF$1, 0), FALSE)</f>
        <v>AFC East</v>
      </c>
      <c r="AA669" t="s">
        <v>891</v>
      </c>
      <c r="AB669">
        <f>VLOOKUP('full data'!$A669, Sheet11!$A$2:$AF$799, MATCH('full data'!AB$1, Sheet11!$A$1:$AF$1, 0), FALSE)</f>
        <v>0.22413793103448279</v>
      </c>
      <c r="AC669">
        <f>VLOOKUP('full data'!$A669, Sheet11!$A$2:$AF$799, MATCH('full data'!AC$1, Sheet11!$A$1:$AF$1, 0), FALSE)</f>
        <v>0.25454545454545452</v>
      </c>
      <c r="AD669" t="str">
        <f>VLOOKUP('full data'!$A669, Sheet11!$A$2:$AF$799, MATCH('full data'!AD$1, Sheet11!$A$1:$AF$1, 0), FALSE)</f>
        <v>0</v>
      </c>
      <c r="AE669" t="str">
        <f>VLOOKUP('full data'!$A669, Sheet11!$A$2:$AF$799, MATCH('full data'!AE$1, Sheet11!$A$1:$AF$1, 0), FALSE)</f>
        <v>0</v>
      </c>
      <c r="AF669">
        <f>VLOOKUP('full data'!$A669, Sheet11!$A$2:$AF$799, MATCH('full data'!AF$1, Sheet11!$A$1:$AF$1, 0), FALSE)</f>
        <v>0.6875</v>
      </c>
      <c r="AG669">
        <f>VLOOKUP('full data'!$A669, Sheet11!$A$2:$AF$799, MATCH('full data'!AG$1, Sheet11!$A$1:$AF$1, 0), FALSE)</f>
        <v>0.5</v>
      </c>
      <c r="AH669" s="3">
        <f>VLOOKUP('full data'!$A669, Sheet11!$A$2:$AF$799, MATCH('full data'!AH$1, Sheet11!$A$1:$AF$1, 0), FALSE)</f>
        <v>4.2580055978634341E-4</v>
      </c>
      <c r="AI669" s="2">
        <f t="shared" si="10"/>
        <v>0.79313298564520185</v>
      </c>
      <c r="AJ669" s="2">
        <f>AH669/SUMIFS($AH$2:$AH$799, $B$2:$B$799, B669)</f>
        <v>1.8114956147791497E-4</v>
      </c>
      <c r="AK669">
        <f>IF(AJ669=_xlfn.MAXIFS($AJ$2:$AJ$799, $B$2:$B$799, B669, $AA$2:$AA$799, AA669), 1, 0)</f>
        <v>0</v>
      </c>
      <c r="AL669" s="2">
        <f>AJ669-AI669</f>
        <v>-0.79295183608372388</v>
      </c>
      <c r="AM669">
        <f>IF(AK669=AE669, 1, 0)</f>
        <v>0</v>
      </c>
    </row>
    <row r="670" spans="1:39" hidden="1" x14ac:dyDescent="0.45">
      <c r="A670" t="s">
        <v>241</v>
      </c>
      <c r="B670">
        <v>2004</v>
      </c>
      <c r="C670" t="s">
        <v>104</v>
      </c>
      <c r="D670" t="str">
        <f>VLOOKUP(C670, ids!$A$2:$B$37,2,FALSE)</f>
        <v>Tampa Bay Buccaneers</v>
      </c>
      <c r="E670">
        <f>VLOOKUP('full data'!$A670, Sheet11!$A$2:$AF$799, MATCH('full data'!E$1, Sheet11!$A$1:$AF$1, 0), FALSE)</f>
        <v>16</v>
      </c>
      <c r="F670">
        <f>VLOOKUP('full data'!$A670, Sheet11!$A$2:$AF$799, MATCH('full data'!F$1, Sheet11!$A$1:$AF$1, 0), FALSE)</f>
        <v>1.2966681118339649</v>
      </c>
      <c r="G670">
        <f>VLOOKUP('full data'!$A670, Sheet11!$A$2:$AF$799, MATCH('full data'!G$1, Sheet11!$A$1:$AF$1, 0), FALSE)</f>
        <v>-5.0404619962370516</v>
      </c>
      <c r="H670">
        <f>VLOOKUP('full data'!$A670, Sheet11!$A$2:$AF$799, MATCH('full data'!H$1, Sheet11!$A$1:$AF$1, 0), FALSE)</f>
        <v>17.30147298688928</v>
      </c>
      <c r="I670">
        <f>VLOOKUP('full data'!$A670, Sheet11!$A$2:$AF$799, MATCH('full data'!I$1, Sheet11!$A$1:$AF$1, 0), FALSE)</f>
        <v>57.25</v>
      </c>
      <c r="J670">
        <f>VLOOKUP('full data'!$A670, Sheet11!$A$2:$AF$799, MATCH('full data'!J$1, Sheet11!$A$1:$AF$1, 0), FALSE)</f>
        <v>0.625</v>
      </c>
      <c r="K670">
        <f>VLOOKUP('full data'!$A670, Sheet11!$A$2:$AF$799, MATCH('full data'!K$1, Sheet11!$A$1:$AF$1, 0), FALSE)</f>
        <v>-18.6875</v>
      </c>
      <c r="L670">
        <f>VLOOKUP('full data'!$A670, Sheet11!$A$2:$AF$799, MATCH('full data'!L$1, Sheet11!$A$1:$AF$1, 0), FALSE)</f>
        <v>1.125</v>
      </c>
      <c r="M670">
        <f>VLOOKUP('full data'!$A670, Sheet11!$A$2:$AF$799, MATCH('full data'!M$1, Sheet11!$A$1:$AF$1, 0), FALSE)</f>
        <v>0.6875</v>
      </c>
      <c r="N670">
        <f>VLOOKUP('full data'!$A670, Sheet11!$A$2:$AF$799, MATCH('full data'!N$1, Sheet11!$A$1:$AF$1, 0), FALSE)</f>
        <v>1</v>
      </c>
      <c r="O670">
        <f>VLOOKUP('full data'!$A670, Sheet11!$A$2:$AF$799, MATCH('full data'!O$1, Sheet11!$A$1:$AF$1, 0), FALSE)</f>
        <v>16.375</v>
      </c>
      <c r="P670">
        <f>VLOOKUP('full data'!$A670, Sheet11!$A$2:$AF$799, MATCH('full data'!P$1, Sheet11!$A$1:$AF$1, 0), FALSE)</f>
        <v>1.8125</v>
      </c>
      <c r="Q670">
        <f>VLOOKUP('full data'!$A670, Sheet11!$A$2:$AF$799, MATCH('full data'!Q$1, Sheet11!$A$1:$AF$1, 0), FALSE)</f>
        <v>1.6875</v>
      </c>
      <c r="R670">
        <f>VLOOKUP('full data'!$A670, Sheet11!$A$2:$AF$799, MATCH('full data'!R$1, Sheet11!$A$1:$AF$1, 0), FALSE)</f>
        <v>5</v>
      </c>
      <c r="S670">
        <f>VLOOKUP('full data'!$A670, Sheet11!$A$2:$AF$799, MATCH('full data'!S$1, Sheet11!$A$1:$AF$1, 0), FALSE)</f>
        <v>11</v>
      </c>
      <c r="T670">
        <f>VLOOKUP('full data'!$A670, Sheet11!$A$2:$AF$799, MATCH('full data'!T$1, Sheet11!$A$1:$AF$1, 0), FALSE)</f>
        <v>0</v>
      </c>
      <c r="U670">
        <f>VLOOKUP('full data'!$A670, Sheet11!$A$2:$AF$799, MATCH('full data'!U$1, Sheet11!$A$1:$AF$1, 0), FALSE)</f>
        <v>0.3125</v>
      </c>
      <c r="V670">
        <f>VLOOKUP('full data'!$A670, Sheet11!$A$2:$AF$799, MATCH('full data'!V$1, Sheet11!$A$1:$AF$1, 0), FALSE)</f>
        <v>0.41249999999999998</v>
      </c>
      <c r="W670">
        <f>VLOOKUP('full data'!$A670, Sheet11!$A$2:$AF$799, MATCH('full data'!W$1, Sheet11!$A$1:$AF$1, 0), FALSE)</f>
        <v>0.4765625</v>
      </c>
      <c r="X670" t="str">
        <f>VLOOKUP('full data'!$A670, Sheet11!$A$2:$AF$799, MATCH('full data'!X$1, Sheet11!$A$1:$AF$1, 0), FALSE)</f>
        <v>0</v>
      </c>
      <c r="Y670">
        <f>VLOOKUP('full data'!$A670, Sheet11!$A$2:$AF$799, MATCH('full data'!Y$1, Sheet11!$A$1:$AF$1, 0), FALSE)</f>
        <v>4</v>
      </c>
      <c r="Z670" t="str">
        <f>VLOOKUP('full data'!$A670, Sheet11!$A$2:$AF$799, MATCH('full data'!Z$1, Sheet11!$A$1:$AF$1, 0), FALSE)</f>
        <v>NFC South</v>
      </c>
      <c r="AA670" t="s">
        <v>892</v>
      </c>
      <c r="AB670">
        <f>VLOOKUP('full data'!$A670, Sheet11!$A$2:$AF$799, MATCH('full data'!AB$1, Sheet11!$A$1:$AF$1, 0), FALSE)</f>
        <v>9.2592592592592587E-2</v>
      </c>
      <c r="AC670">
        <f>VLOOKUP('full data'!$A670, Sheet11!$A$2:$AF$799, MATCH('full data'!AC$1, Sheet11!$A$1:$AF$1, 0), FALSE)</f>
        <v>0.20370370370370369</v>
      </c>
      <c r="AD670" t="str">
        <f>VLOOKUP('full data'!$A670, Sheet11!$A$2:$AF$799, MATCH('full data'!AD$1, Sheet11!$A$1:$AF$1, 0), FALSE)</f>
        <v>0</v>
      </c>
      <c r="AE670" t="str">
        <f>VLOOKUP('full data'!$A670, Sheet11!$A$2:$AF$799, MATCH('full data'!AE$1, Sheet11!$A$1:$AF$1, 0), FALSE)</f>
        <v>0</v>
      </c>
      <c r="AF670">
        <f>VLOOKUP('full data'!$A670, Sheet11!$A$2:$AF$799, MATCH('full data'!AF$1, Sheet11!$A$1:$AF$1, 0), FALSE)</f>
        <v>0.6875</v>
      </c>
      <c r="AG670">
        <f>VLOOKUP('full data'!$A670, Sheet11!$A$2:$AF$799, MATCH('full data'!AG$1, Sheet11!$A$1:$AF$1, 0), FALSE)</f>
        <v>0.5</v>
      </c>
      <c r="AH670" s="3">
        <f>VLOOKUP('full data'!$A670, Sheet11!$A$2:$AF$799, MATCH('full data'!AH$1, Sheet11!$A$1:$AF$1, 0), FALSE)</f>
        <v>4.1166688242160159E-4</v>
      </c>
      <c r="AI670" s="2">
        <f t="shared" si="10"/>
        <v>0.42400818683027469</v>
      </c>
      <c r="AJ670" s="2">
        <f>AH670/SUMIFS($AH$2:$AH$799, $B$2:$B$799, B670)</f>
        <v>1.7513663031131901E-4</v>
      </c>
      <c r="AK670">
        <f>IF(AJ670=_xlfn.MAXIFS($AJ$2:$AJ$799, $B$2:$B$799, B670, $AA$2:$AA$799, AA670), 1, 0)</f>
        <v>0</v>
      </c>
      <c r="AL670" s="2">
        <f>AJ670-AI670</f>
        <v>-0.42383305019996337</v>
      </c>
      <c r="AM670">
        <f>IF(AK670=AE670, 1, 0)</f>
        <v>0</v>
      </c>
    </row>
    <row r="671" spans="1:39" hidden="1" x14ac:dyDescent="0.45">
      <c r="A671" t="s">
        <v>229</v>
      </c>
      <c r="B671">
        <v>2004</v>
      </c>
      <c r="C671" t="s">
        <v>230</v>
      </c>
      <c r="D671" t="str">
        <f>VLOOKUP(C671, ids!$A$2:$B$37,2,FALSE)</f>
        <v>Las Vegas Raiders</v>
      </c>
      <c r="E671">
        <f>VLOOKUP('full data'!$A671, Sheet11!$A$2:$AF$799, MATCH('full data'!E$1, Sheet11!$A$1:$AF$1, 0), FALSE)</f>
        <v>16</v>
      </c>
      <c r="F671">
        <f>VLOOKUP('full data'!$A671, Sheet11!$A$2:$AF$799, MATCH('full data'!F$1, Sheet11!$A$1:$AF$1, 0), FALSE)</f>
        <v>0.43334132906987111</v>
      </c>
      <c r="G671">
        <f>VLOOKUP('full data'!$A671, Sheet11!$A$2:$AF$799, MATCH('full data'!G$1, Sheet11!$A$1:$AF$1, 0), FALSE)</f>
        <v>-2.0887562882361528</v>
      </c>
      <c r="H671">
        <f>VLOOKUP('full data'!$A671, Sheet11!$A$2:$AF$799, MATCH('full data'!H$1, Sheet11!$A$1:$AF$1, 0), FALSE)</f>
        <v>18.416574749336391</v>
      </c>
      <c r="I671">
        <f>VLOOKUP('full data'!$A671, Sheet11!$A$2:$AF$799, MATCH('full data'!I$1, Sheet11!$A$1:$AF$1, 0), FALSE)</f>
        <v>63.3125</v>
      </c>
      <c r="J671">
        <f>VLOOKUP('full data'!$A671, Sheet11!$A$2:$AF$799, MATCH('full data'!J$1, Sheet11!$A$1:$AF$1, 0), FALSE)</f>
        <v>0.8928571428571429</v>
      </c>
      <c r="K671">
        <f>VLOOKUP('full data'!$A671, Sheet11!$A$2:$AF$799, MATCH('full data'!K$1, Sheet11!$A$1:$AF$1, 0), FALSE)</f>
        <v>-10</v>
      </c>
      <c r="L671">
        <f>VLOOKUP('full data'!$A671, Sheet11!$A$2:$AF$799, MATCH('full data'!L$1, Sheet11!$A$1:$AF$1, 0), FALSE)</f>
        <v>1.375</v>
      </c>
      <c r="M671">
        <f>VLOOKUP('full data'!$A671, Sheet11!$A$2:$AF$799, MATCH('full data'!M$1, Sheet11!$A$1:$AF$1, 0), FALSE)</f>
        <v>0.5625</v>
      </c>
      <c r="N671">
        <f>VLOOKUP('full data'!$A671, Sheet11!$A$2:$AF$799, MATCH('full data'!N$1, Sheet11!$A$1:$AF$1, 0), FALSE)</f>
        <v>0.5625</v>
      </c>
      <c r="O671">
        <f>VLOOKUP('full data'!$A671, Sheet11!$A$2:$AF$799, MATCH('full data'!O$1, Sheet11!$A$1:$AF$1, 0), FALSE)</f>
        <v>11.625</v>
      </c>
      <c r="P671">
        <f>VLOOKUP('full data'!$A671, Sheet11!$A$2:$AF$799, MATCH('full data'!P$1, Sheet11!$A$1:$AF$1, 0), FALSE)</f>
        <v>1.75</v>
      </c>
      <c r="Q671">
        <f>VLOOKUP('full data'!$A671, Sheet11!$A$2:$AF$799, MATCH('full data'!Q$1, Sheet11!$A$1:$AF$1, 0), FALSE)</f>
        <v>1.125</v>
      </c>
      <c r="R671">
        <f>VLOOKUP('full data'!$A671, Sheet11!$A$2:$AF$799, MATCH('full data'!R$1, Sheet11!$A$1:$AF$1, 0), FALSE)</f>
        <v>5</v>
      </c>
      <c r="S671">
        <f>VLOOKUP('full data'!$A671, Sheet11!$A$2:$AF$799, MATCH('full data'!S$1, Sheet11!$A$1:$AF$1, 0), FALSE)</f>
        <v>11</v>
      </c>
      <c r="T671">
        <f>VLOOKUP('full data'!$A671, Sheet11!$A$2:$AF$799, MATCH('full data'!T$1, Sheet11!$A$1:$AF$1, 0), FALSE)</f>
        <v>0</v>
      </c>
      <c r="U671">
        <f>VLOOKUP('full data'!$A671, Sheet11!$A$2:$AF$799, MATCH('full data'!U$1, Sheet11!$A$1:$AF$1, 0), FALSE)</f>
        <v>0.3125</v>
      </c>
      <c r="V671">
        <f>VLOOKUP('full data'!$A671, Sheet11!$A$2:$AF$799, MATCH('full data'!V$1, Sheet11!$A$1:$AF$1, 0), FALSE)</f>
        <v>0.45</v>
      </c>
      <c r="W671">
        <f>VLOOKUP('full data'!$A671, Sheet11!$A$2:$AF$799, MATCH('full data'!W$1, Sheet11!$A$1:$AF$1, 0), FALSE)</f>
        <v>0.5703125</v>
      </c>
      <c r="X671" t="str">
        <f>VLOOKUP('full data'!$A671, Sheet11!$A$2:$AF$799, MATCH('full data'!X$1, Sheet11!$A$1:$AF$1, 0), FALSE)</f>
        <v>0</v>
      </c>
      <c r="Y671">
        <f>VLOOKUP('full data'!$A671, Sheet11!$A$2:$AF$799, MATCH('full data'!Y$1, Sheet11!$A$1:$AF$1, 0), FALSE)</f>
        <v>4</v>
      </c>
      <c r="Z671" t="str">
        <f>VLOOKUP('full data'!$A671, Sheet11!$A$2:$AF$799, MATCH('full data'!Z$1, Sheet11!$A$1:$AF$1, 0), FALSE)</f>
        <v>AFC West</v>
      </c>
      <c r="AA671" t="s">
        <v>891</v>
      </c>
      <c r="AB671">
        <f>VLOOKUP('full data'!$A671, Sheet11!$A$2:$AF$799, MATCH('full data'!AB$1, Sheet11!$A$1:$AF$1, 0), FALSE)</f>
        <v>0.2142857142857143</v>
      </c>
      <c r="AC671">
        <f>VLOOKUP('full data'!$A671, Sheet11!$A$2:$AF$799, MATCH('full data'!AC$1, Sheet11!$A$1:$AF$1, 0), FALSE)</f>
        <v>0.33333333333333331</v>
      </c>
      <c r="AD671" t="str">
        <f>VLOOKUP('full data'!$A671, Sheet11!$A$2:$AF$799, MATCH('full data'!AD$1, Sheet11!$A$1:$AF$1, 0), FALSE)</f>
        <v>0</v>
      </c>
      <c r="AE671" t="str">
        <f>VLOOKUP('full data'!$A671, Sheet11!$A$2:$AF$799, MATCH('full data'!AE$1, Sheet11!$A$1:$AF$1, 0), FALSE)</f>
        <v>0</v>
      </c>
      <c r="AF671">
        <f>VLOOKUP('full data'!$A671, Sheet11!$A$2:$AF$799, MATCH('full data'!AF$1, Sheet11!$A$1:$AF$1, 0), FALSE)</f>
        <v>0.375</v>
      </c>
      <c r="AG671">
        <f>VLOOKUP('full data'!$A671, Sheet11!$A$2:$AF$799, MATCH('full data'!AG$1, Sheet11!$A$1:$AF$1, 0), FALSE)</f>
        <v>0.5</v>
      </c>
      <c r="AH671" s="3">
        <f>VLOOKUP('full data'!$A671, Sheet11!$A$2:$AF$799, MATCH('full data'!AH$1, Sheet11!$A$1:$AF$1, 0), FALSE)</f>
        <v>3.6868143867680169E-4</v>
      </c>
      <c r="AI671" s="2">
        <f t="shared" si="10"/>
        <v>0.79313298564520185</v>
      </c>
      <c r="AJ671" s="2">
        <f>AH671/SUMIFS($AH$2:$AH$799, $B$2:$B$799, B671)</f>
        <v>1.5684920887577342E-4</v>
      </c>
      <c r="AK671">
        <f>IF(AJ671=_xlfn.MAXIFS($AJ$2:$AJ$799, $B$2:$B$799, B671, $AA$2:$AA$799, AA671), 1, 0)</f>
        <v>0</v>
      </c>
      <c r="AL671" s="2">
        <f>AJ671-AI671</f>
        <v>-0.79297613643632603</v>
      </c>
      <c r="AM671">
        <f>IF(AK671=AE671, 1, 0)</f>
        <v>0</v>
      </c>
    </row>
    <row r="672" spans="1:39" hidden="1" x14ac:dyDescent="0.45">
      <c r="A672" t="s">
        <v>218</v>
      </c>
      <c r="B672">
        <v>2004</v>
      </c>
      <c r="C672" t="s">
        <v>55</v>
      </c>
      <c r="D672" t="str">
        <f>VLOOKUP(C672, ids!$A$2:$B$37,2,FALSE)</f>
        <v>Cleveland Browns</v>
      </c>
      <c r="E672">
        <f>VLOOKUP('full data'!$A672, Sheet11!$A$2:$AF$799, MATCH('full data'!E$1, Sheet11!$A$1:$AF$1, 0), FALSE)</f>
        <v>16</v>
      </c>
      <c r="F672">
        <f>VLOOKUP('full data'!$A672, Sheet11!$A$2:$AF$799, MATCH('full data'!F$1, Sheet11!$A$1:$AF$1, 0), FALSE)</f>
        <v>-3.7488524299082662</v>
      </c>
      <c r="G672">
        <f>VLOOKUP('full data'!$A672, Sheet11!$A$2:$AF$799, MATCH('full data'!G$1, Sheet11!$A$1:$AF$1, 0), FALSE)</f>
        <v>-5.4984723143384242</v>
      </c>
      <c r="H672">
        <f>VLOOKUP('full data'!$A672, Sheet11!$A$2:$AF$799, MATCH('full data'!H$1, Sheet11!$A$1:$AF$1, 0), FALSE)</f>
        <v>13.56718890945057</v>
      </c>
      <c r="I672">
        <f>VLOOKUP('full data'!$A672, Sheet11!$A$2:$AF$799, MATCH('full data'!I$1, Sheet11!$A$1:$AF$1, 0), FALSE)</f>
        <v>53.375</v>
      </c>
      <c r="J672">
        <f>VLOOKUP('full data'!$A672, Sheet11!$A$2:$AF$799, MATCH('full data'!J$1, Sheet11!$A$1:$AF$1, 0), FALSE)</f>
        <v>0.82758620689655171</v>
      </c>
      <c r="K672">
        <f>VLOOKUP('full data'!$A672, Sheet11!$A$2:$AF$799, MATCH('full data'!K$1, Sheet11!$A$1:$AF$1, 0), FALSE)</f>
        <v>-16.875</v>
      </c>
      <c r="L672">
        <f>VLOOKUP('full data'!$A672, Sheet11!$A$2:$AF$799, MATCH('full data'!L$1, Sheet11!$A$1:$AF$1, 0), FALSE)</f>
        <v>1.3125</v>
      </c>
      <c r="M672">
        <f>VLOOKUP('full data'!$A672, Sheet11!$A$2:$AF$799, MATCH('full data'!M$1, Sheet11!$A$1:$AF$1, 0), FALSE)</f>
        <v>0.8125</v>
      </c>
      <c r="N672">
        <f>VLOOKUP('full data'!$A672, Sheet11!$A$2:$AF$799, MATCH('full data'!N$1, Sheet11!$A$1:$AF$1, 0), FALSE)</f>
        <v>0.9375</v>
      </c>
      <c r="O672">
        <f>VLOOKUP('full data'!$A672, Sheet11!$A$2:$AF$799, MATCH('full data'!O$1, Sheet11!$A$1:$AF$1, 0), FALSE)</f>
        <v>11.875</v>
      </c>
      <c r="P672">
        <f>VLOOKUP('full data'!$A672, Sheet11!$A$2:$AF$799, MATCH('full data'!P$1, Sheet11!$A$1:$AF$1, 0), FALSE)</f>
        <v>2.0625</v>
      </c>
      <c r="Q672">
        <f>VLOOKUP('full data'!$A672, Sheet11!$A$2:$AF$799, MATCH('full data'!Q$1, Sheet11!$A$1:$AF$1, 0), FALSE)</f>
        <v>1.75</v>
      </c>
      <c r="R672">
        <f>VLOOKUP('full data'!$A672, Sheet11!$A$2:$AF$799, MATCH('full data'!R$1, Sheet11!$A$1:$AF$1, 0), FALSE)</f>
        <v>4</v>
      </c>
      <c r="S672">
        <f>VLOOKUP('full data'!$A672, Sheet11!$A$2:$AF$799, MATCH('full data'!S$1, Sheet11!$A$1:$AF$1, 0), FALSE)</f>
        <v>12</v>
      </c>
      <c r="T672">
        <f>VLOOKUP('full data'!$A672, Sheet11!$A$2:$AF$799, MATCH('full data'!T$1, Sheet11!$A$1:$AF$1, 0), FALSE)</f>
        <v>0</v>
      </c>
      <c r="U672">
        <f>VLOOKUP('full data'!$A672, Sheet11!$A$2:$AF$799, MATCH('full data'!U$1, Sheet11!$A$1:$AF$1, 0), FALSE)</f>
        <v>0.25</v>
      </c>
      <c r="V672">
        <f>VLOOKUP('full data'!$A672, Sheet11!$A$2:$AF$799, MATCH('full data'!V$1, Sheet11!$A$1:$AF$1, 0), FALSE)</f>
        <v>0.46875</v>
      </c>
      <c r="W672">
        <f>VLOOKUP('full data'!$A672, Sheet11!$A$2:$AF$799, MATCH('full data'!W$1, Sheet11!$A$1:$AF$1, 0), FALSE)</f>
        <v>0.58984375</v>
      </c>
      <c r="X672" t="str">
        <f>VLOOKUP('full data'!$A672, Sheet11!$A$2:$AF$799, MATCH('full data'!X$1, Sheet11!$A$1:$AF$1, 0), FALSE)</f>
        <v>0</v>
      </c>
      <c r="Y672">
        <f>VLOOKUP('full data'!$A672, Sheet11!$A$2:$AF$799, MATCH('full data'!Y$1, Sheet11!$A$1:$AF$1, 0), FALSE)</f>
        <v>4</v>
      </c>
      <c r="Z672" t="str">
        <f>VLOOKUP('full data'!$A672, Sheet11!$A$2:$AF$799, MATCH('full data'!Z$1, Sheet11!$A$1:$AF$1, 0), FALSE)</f>
        <v>AFC North</v>
      </c>
      <c r="AA672" t="s">
        <v>891</v>
      </c>
      <c r="AB672">
        <f>VLOOKUP('full data'!$A672, Sheet11!$A$2:$AF$799, MATCH('full data'!AB$1, Sheet11!$A$1:$AF$1, 0), FALSE)</f>
        <v>0.23076923076923081</v>
      </c>
      <c r="AC672">
        <f>VLOOKUP('full data'!$A672, Sheet11!$A$2:$AF$799, MATCH('full data'!AC$1, Sheet11!$A$1:$AF$1, 0), FALSE)</f>
        <v>0.19298245614035089</v>
      </c>
      <c r="AD672" t="str">
        <f>VLOOKUP('full data'!$A672, Sheet11!$A$2:$AF$799, MATCH('full data'!AD$1, Sheet11!$A$1:$AF$1, 0), FALSE)</f>
        <v>0</v>
      </c>
      <c r="AE672" t="str">
        <f>VLOOKUP('full data'!$A672, Sheet11!$A$2:$AF$799, MATCH('full data'!AE$1, Sheet11!$A$1:$AF$1, 0), FALSE)</f>
        <v>0</v>
      </c>
      <c r="AF672">
        <f>VLOOKUP('full data'!$A672, Sheet11!$A$2:$AF$799, MATCH('full data'!AF$1, Sheet11!$A$1:$AF$1, 0), FALSE)</f>
        <v>0.75</v>
      </c>
      <c r="AG672">
        <f>VLOOKUP('full data'!$A672, Sheet11!$A$2:$AF$799, MATCH('full data'!AG$1, Sheet11!$A$1:$AF$1, 0), FALSE)</f>
        <v>0.5</v>
      </c>
      <c r="AH672" s="3">
        <f>VLOOKUP('full data'!$A672, Sheet11!$A$2:$AF$799, MATCH('full data'!AH$1, Sheet11!$A$1:$AF$1, 0), FALSE)</f>
        <v>2.9852010668612769E-4</v>
      </c>
      <c r="AI672" s="2">
        <f t="shared" si="10"/>
        <v>0.79313298564520185</v>
      </c>
      <c r="AJ672" s="2">
        <f>AH672/SUMIFS($AH$2:$AH$799, $B$2:$B$799, B672)</f>
        <v>1.2700027084432879E-4</v>
      </c>
      <c r="AK672">
        <f>IF(AJ672=_xlfn.MAXIFS($AJ$2:$AJ$799, $B$2:$B$799, B672, $AA$2:$AA$799, AA672), 1, 0)</f>
        <v>0</v>
      </c>
      <c r="AL672" s="2">
        <f>AJ672-AI672</f>
        <v>-0.79300598537435751</v>
      </c>
      <c r="AM672">
        <f>IF(AK672=AE672, 1, 0)</f>
        <v>0</v>
      </c>
    </row>
    <row r="673" spans="1:39" hidden="1" x14ac:dyDescent="0.45">
      <c r="A673" t="s">
        <v>240</v>
      </c>
      <c r="B673">
        <v>2004</v>
      </c>
      <c r="C673" t="s">
        <v>100</v>
      </c>
      <c r="D673" t="str">
        <f>VLOOKUP(C673, ids!$A$2:$B$37,2,FALSE)</f>
        <v>San Francisco 49ers</v>
      </c>
      <c r="E673">
        <f>VLOOKUP('full data'!$A673, Sheet11!$A$2:$AF$799, MATCH('full data'!E$1, Sheet11!$A$1:$AF$1, 0), FALSE)</f>
        <v>16</v>
      </c>
      <c r="F673">
        <f>VLOOKUP('full data'!$A673, Sheet11!$A$2:$AF$799, MATCH('full data'!F$1, Sheet11!$A$1:$AF$1, 0), FALSE)</f>
        <v>-5.7424012620591407</v>
      </c>
      <c r="G673">
        <f>VLOOKUP('full data'!$A673, Sheet11!$A$2:$AF$799, MATCH('full data'!G$1, Sheet11!$A$1:$AF$1, 0), FALSE)</f>
        <v>-4.9808264950462213</v>
      </c>
      <c r="H673">
        <f>VLOOKUP('full data'!$A673, Sheet11!$A$2:$AF$799, MATCH('full data'!H$1, Sheet11!$A$1:$AF$1, 0), FALSE)</f>
        <v>17.29778427111426</v>
      </c>
      <c r="I673">
        <f>VLOOKUP('full data'!$A673, Sheet11!$A$2:$AF$799, MATCH('full data'!I$1, Sheet11!$A$1:$AF$1, 0), FALSE)</f>
        <v>53.6875</v>
      </c>
      <c r="J673">
        <f>VLOOKUP('full data'!$A673, Sheet11!$A$2:$AF$799, MATCH('full data'!J$1, Sheet11!$A$1:$AF$1, 0), FALSE)</f>
        <v>0.81818181818181823</v>
      </c>
      <c r="K673">
        <f>VLOOKUP('full data'!$A673, Sheet11!$A$2:$AF$799, MATCH('full data'!K$1, Sheet11!$A$1:$AF$1, 0), FALSE)</f>
        <v>-19.9375</v>
      </c>
      <c r="L673">
        <f>VLOOKUP('full data'!$A673, Sheet11!$A$2:$AF$799, MATCH('full data'!L$1, Sheet11!$A$1:$AF$1, 0), FALSE)</f>
        <v>1.3125</v>
      </c>
      <c r="M673">
        <f>VLOOKUP('full data'!$A673, Sheet11!$A$2:$AF$799, MATCH('full data'!M$1, Sheet11!$A$1:$AF$1, 0), FALSE)</f>
        <v>0.75</v>
      </c>
      <c r="N673">
        <f>VLOOKUP('full data'!$A673, Sheet11!$A$2:$AF$799, MATCH('full data'!N$1, Sheet11!$A$1:$AF$1, 0), FALSE)</f>
        <v>0.5625</v>
      </c>
      <c r="O673">
        <f>VLOOKUP('full data'!$A673, Sheet11!$A$2:$AF$799, MATCH('full data'!O$1, Sheet11!$A$1:$AF$1, 0), FALSE)</f>
        <v>12.125</v>
      </c>
      <c r="P673">
        <f>VLOOKUP('full data'!$A673, Sheet11!$A$2:$AF$799, MATCH('full data'!P$1, Sheet11!$A$1:$AF$1, 0), FALSE)</f>
        <v>2.375</v>
      </c>
      <c r="Q673">
        <f>VLOOKUP('full data'!$A673, Sheet11!$A$2:$AF$799, MATCH('full data'!Q$1, Sheet11!$A$1:$AF$1, 0), FALSE)</f>
        <v>1.3125</v>
      </c>
      <c r="R673">
        <f>VLOOKUP('full data'!$A673, Sheet11!$A$2:$AF$799, MATCH('full data'!R$1, Sheet11!$A$1:$AF$1, 0), FALSE)</f>
        <v>2</v>
      </c>
      <c r="S673">
        <f>VLOOKUP('full data'!$A673, Sheet11!$A$2:$AF$799, MATCH('full data'!S$1, Sheet11!$A$1:$AF$1, 0), FALSE)</f>
        <v>14</v>
      </c>
      <c r="T673">
        <f>VLOOKUP('full data'!$A673, Sheet11!$A$2:$AF$799, MATCH('full data'!T$1, Sheet11!$A$1:$AF$1, 0), FALSE)</f>
        <v>0</v>
      </c>
      <c r="U673">
        <f>VLOOKUP('full data'!$A673, Sheet11!$A$2:$AF$799, MATCH('full data'!U$1, Sheet11!$A$1:$AF$1, 0), FALSE)</f>
        <v>0.125</v>
      </c>
      <c r="V673">
        <f>VLOOKUP('full data'!$A673, Sheet11!$A$2:$AF$799, MATCH('full data'!V$1, Sheet11!$A$1:$AF$1, 0), FALSE)</f>
        <v>0.375</v>
      </c>
      <c r="W673">
        <f>VLOOKUP('full data'!$A673, Sheet11!$A$2:$AF$799, MATCH('full data'!W$1, Sheet11!$A$1:$AF$1, 0), FALSE)</f>
        <v>0.48828125</v>
      </c>
      <c r="X673" t="str">
        <f>VLOOKUP('full data'!$A673, Sheet11!$A$2:$AF$799, MATCH('full data'!X$1, Sheet11!$A$1:$AF$1, 0), FALSE)</f>
        <v>0</v>
      </c>
      <c r="Y673">
        <f>VLOOKUP('full data'!$A673, Sheet11!$A$2:$AF$799, MATCH('full data'!Y$1, Sheet11!$A$1:$AF$1, 0), FALSE)</f>
        <v>4</v>
      </c>
      <c r="Z673" t="str">
        <f>VLOOKUP('full data'!$A673, Sheet11!$A$2:$AF$799, MATCH('full data'!Z$1, Sheet11!$A$1:$AF$1, 0), FALSE)</f>
        <v>NFC West</v>
      </c>
      <c r="AA673" t="s">
        <v>892</v>
      </c>
      <c r="AB673">
        <f>VLOOKUP('full data'!$A673, Sheet11!$A$2:$AF$799, MATCH('full data'!AB$1, Sheet11!$A$1:$AF$1, 0), FALSE)</f>
        <v>0.23076923076923081</v>
      </c>
      <c r="AC673">
        <f>VLOOKUP('full data'!$A673, Sheet11!$A$2:$AF$799, MATCH('full data'!AC$1, Sheet11!$A$1:$AF$1, 0), FALSE)</f>
        <v>3.2258064516129031E-2</v>
      </c>
      <c r="AD673" t="str">
        <f>VLOOKUP('full data'!$A673, Sheet11!$A$2:$AF$799, MATCH('full data'!AD$1, Sheet11!$A$1:$AF$1, 0), FALSE)</f>
        <v>0</v>
      </c>
      <c r="AE673" t="str">
        <f>VLOOKUP('full data'!$A673, Sheet11!$A$2:$AF$799, MATCH('full data'!AE$1, Sheet11!$A$1:$AF$1, 0), FALSE)</f>
        <v>0</v>
      </c>
      <c r="AF673">
        <f>VLOOKUP('full data'!$A673, Sheet11!$A$2:$AF$799, MATCH('full data'!AF$1, Sheet11!$A$1:$AF$1, 0), FALSE)</f>
        <v>1.0625</v>
      </c>
      <c r="AG673">
        <f>VLOOKUP('full data'!$A673, Sheet11!$A$2:$AF$799, MATCH('full data'!AG$1, Sheet11!$A$1:$AF$1, 0), FALSE)</f>
        <v>0.5</v>
      </c>
      <c r="AH673" s="3">
        <f>VLOOKUP('full data'!$A673, Sheet11!$A$2:$AF$799, MATCH('full data'!AH$1, Sheet11!$A$1:$AF$1, 0), FALSE)</f>
        <v>6.9705753886897039E-5</v>
      </c>
      <c r="AI673" s="2">
        <f t="shared" si="10"/>
        <v>0.42400818683027469</v>
      </c>
      <c r="AJ673" s="2">
        <f>AH673/SUMIFS($AH$2:$AH$799, $B$2:$B$799, B673)</f>
        <v>2.96551201234561E-5</v>
      </c>
      <c r="AK673">
        <f>IF(AJ673=_xlfn.MAXIFS($AJ$2:$AJ$799, $B$2:$B$799, B673, $AA$2:$AA$799, AA673), 1, 0)</f>
        <v>0</v>
      </c>
      <c r="AL673" s="2">
        <f>AJ673-AI673</f>
        <v>-0.42397853171015126</v>
      </c>
      <c r="AM673">
        <f>IF(AK673=AE673, 1, 0)</f>
        <v>0</v>
      </c>
    </row>
    <row r="674" spans="1:39" x14ac:dyDescent="0.45">
      <c r="A674" t="s">
        <v>200</v>
      </c>
      <c r="B674">
        <v>2003</v>
      </c>
      <c r="C674" t="s">
        <v>81</v>
      </c>
      <c r="D674" t="str">
        <f>VLOOKUP(C674, ids!$A$2:$B$37,2,FALSE)</f>
        <v>New England Patriots</v>
      </c>
      <c r="E674">
        <f>VLOOKUP('full data'!$A674, Sheet11!$A$2:$AF$799, MATCH('full data'!E$1, Sheet11!$A$1:$AF$1, 0), FALSE)</f>
        <v>16</v>
      </c>
      <c r="F674">
        <f>VLOOKUP('full data'!$A674, Sheet11!$A$2:$AF$799, MATCH('full data'!F$1, Sheet11!$A$1:$AF$1, 0), FALSE)</f>
        <v>1.8070720417045469</v>
      </c>
      <c r="G674">
        <f>VLOOKUP('full data'!$A674, Sheet11!$A$2:$AF$799, MATCH('full data'!G$1, Sheet11!$A$1:$AF$1, 0), FALSE)</f>
        <v>-4.93957954464413</v>
      </c>
      <c r="H674">
        <f>VLOOKUP('full data'!$A674, Sheet11!$A$2:$AF$799, MATCH('full data'!H$1, Sheet11!$A$1:$AF$1, 0), FALSE)</f>
        <v>17.82724877608619</v>
      </c>
      <c r="I674">
        <f>VLOOKUP('full data'!$A674, Sheet11!$A$2:$AF$799, MATCH('full data'!I$1, Sheet11!$A$1:$AF$1, 0), FALSE)</f>
        <v>62.375</v>
      </c>
      <c r="J674">
        <f>VLOOKUP('full data'!$A674, Sheet11!$A$2:$AF$799, MATCH('full data'!J$1, Sheet11!$A$1:$AF$1, 0), FALSE)</f>
        <v>0.73529411764705888</v>
      </c>
      <c r="K674">
        <f>VLOOKUP('full data'!$A674, Sheet11!$A$2:$AF$799, MATCH('full data'!K$1, Sheet11!$A$1:$AF$1, 0), FALSE)</f>
        <v>-13.6875</v>
      </c>
      <c r="L674">
        <f>VLOOKUP('full data'!$A674, Sheet11!$A$2:$AF$799, MATCH('full data'!L$1, Sheet11!$A$1:$AF$1, 0), FALSE)</f>
        <v>0.8125</v>
      </c>
      <c r="M674">
        <f>VLOOKUP('full data'!$A674, Sheet11!$A$2:$AF$799, MATCH('full data'!M$1, Sheet11!$A$1:$AF$1, 0), FALSE)</f>
        <v>0.75</v>
      </c>
      <c r="N674">
        <f>VLOOKUP('full data'!$A674, Sheet11!$A$2:$AF$799, MATCH('full data'!N$1, Sheet11!$A$1:$AF$1, 0), FALSE)</f>
        <v>1.8125</v>
      </c>
      <c r="O674">
        <f>VLOOKUP('full data'!$A674, Sheet11!$A$2:$AF$799, MATCH('full data'!O$1, Sheet11!$A$1:$AF$1, 0), FALSE)</f>
        <v>15.75</v>
      </c>
      <c r="P674">
        <f>VLOOKUP('full data'!$A674, Sheet11!$A$2:$AF$799, MATCH('full data'!P$1, Sheet11!$A$1:$AF$1, 0), FALSE)</f>
        <v>1.3125</v>
      </c>
      <c r="Q674">
        <f>VLOOKUP('full data'!$A674, Sheet11!$A$2:$AF$799, MATCH('full data'!Q$1, Sheet11!$A$1:$AF$1, 0), FALSE)</f>
        <v>2.5625</v>
      </c>
      <c r="R674">
        <f>VLOOKUP('full data'!$A674, Sheet11!$A$2:$AF$799, MATCH('full data'!R$1, Sheet11!$A$1:$AF$1, 0), FALSE)</f>
        <v>14</v>
      </c>
      <c r="S674">
        <f>VLOOKUP('full data'!$A674, Sheet11!$A$2:$AF$799, MATCH('full data'!S$1, Sheet11!$A$1:$AF$1, 0), FALSE)</f>
        <v>2</v>
      </c>
      <c r="T674">
        <f>VLOOKUP('full data'!$A674, Sheet11!$A$2:$AF$799, MATCH('full data'!T$1, Sheet11!$A$1:$AF$1, 0), FALSE)</f>
        <v>0</v>
      </c>
      <c r="U674">
        <f>VLOOKUP('full data'!$A674, Sheet11!$A$2:$AF$799, MATCH('full data'!U$1, Sheet11!$A$1:$AF$1, 0), FALSE)</f>
        <v>0.875</v>
      </c>
      <c r="V674">
        <f>VLOOKUP('full data'!$A674, Sheet11!$A$2:$AF$799, MATCH('full data'!V$1, Sheet11!$A$1:$AF$1, 0), FALSE)</f>
        <v>0.5044642857142857</v>
      </c>
      <c r="W674">
        <f>VLOOKUP('full data'!$A674, Sheet11!$A$2:$AF$799, MATCH('full data'!W$1, Sheet11!$A$1:$AF$1, 0), FALSE)</f>
        <v>0.484375</v>
      </c>
      <c r="X674" t="str">
        <f>VLOOKUP('full data'!$A674, Sheet11!$A$2:$AF$799, MATCH('full data'!X$1, Sheet11!$A$1:$AF$1, 0), FALSE)</f>
        <v>1</v>
      </c>
      <c r="Y674">
        <f>VLOOKUP('full data'!$A674, Sheet11!$A$2:$AF$799, MATCH('full data'!Y$1, Sheet11!$A$1:$AF$1, 0), FALSE)</f>
        <v>1</v>
      </c>
      <c r="Z674" t="str">
        <f>VLOOKUP('full data'!$A674, Sheet11!$A$2:$AF$799, MATCH('full data'!Z$1, Sheet11!$A$1:$AF$1, 0), FALSE)</f>
        <v>AFC East</v>
      </c>
      <c r="AA674" t="s">
        <v>891</v>
      </c>
      <c r="AB674">
        <f>VLOOKUP('full data'!$A674, Sheet11!$A$2:$AF$799, MATCH('full data'!AB$1, Sheet11!$A$1:$AF$1, 0), FALSE)</f>
        <v>0.24390243902439021</v>
      </c>
      <c r="AC674">
        <f>VLOOKUP('full data'!$A674, Sheet11!$A$2:$AF$799, MATCH('full data'!AC$1, Sheet11!$A$1:$AF$1, 0), FALSE)</f>
        <v>0.23584905660377359</v>
      </c>
      <c r="AD674" t="str">
        <f>VLOOKUP('full data'!$A674, Sheet11!$A$2:$AF$799, MATCH('full data'!AD$1, Sheet11!$A$1:$AF$1, 0), FALSE)</f>
        <v>1</v>
      </c>
      <c r="AE674" t="str">
        <f>VLOOKUP('full data'!$A674, Sheet11!$A$2:$AF$799, MATCH('full data'!AE$1, Sheet11!$A$1:$AF$1, 0), FALSE)</f>
        <v>1</v>
      </c>
      <c r="AF674">
        <f>VLOOKUP('full data'!$A674, Sheet11!$A$2:$AF$799, MATCH('full data'!AF$1, Sheet11!$A$1:$AF$1, 0), FALSE)</f>
        <v>0.5</v>
      </c>
      <c r="AG674">
        <f>VLOOKUP('full data'!$A674, Sheet11!$A$2:$AF$799, MATCH('full data'!AG$1, Sheet11!$A$1:$AF$1, 0), FALSE)</f>
        <v>9.5</v>
      </c>
      <c r="AH674" s="3">
        <f>VLOOKUP('full data'!$A674, Sheet11!$A$2:$AF$799, MATCH('full data'!AH$1, Sheet11!$A$1:$AF$1, 0), FALSE)</f>
        <v>0.62260027367309778</v>
      </c>
      <c r="AI674" s="2">
        <f t="shared" si="10"/>
        <v>0.62260027367309778</v>
      </c>
      <c r="AJ674" s="2">
        <f>AH674/SUMIFS($AH$2:$AH$799, $B$2:$B$799, B674)</f>
        <v>0.32607733868649341</v>
      </c>
      <c r="AK674">
        <f>IF(AJ674=_xlfn.MAXIFS($AJ$2:$AJ$799, $B$2:$B$799, B674, $AA$2:$AA$799, AA674), 1, 0)</f>
        <v>1</v>
      </c>
      <c r="AL674" s="2">
        <f>AJ674-AI674</f>
        <v>-0.29652293498660437</v>
      </c>
      <c r="AM674">
        <f>IF(AK674=AE674, 1, 0)</f>
        <v>0</v>
      </c>
    </row>
    <row r="675" spans="1:39" x14ac:dyDescent="0.45">
      <c r="A675" t="s">
        <v>191</v>
      </c>
      <c r="B675">
        <v>2003</v>
      </c>
      <c r="C675" t="s">
        <v>192</v>
      </c>
      <c r="D675" t="str">
        <f>VLOOKUP(C675, ids!$A$2:$B$37,2,FALSE)</f>
        <v>Los Angeles Rams</v>
      </c>
      <c r="E675">
        <f>VLOOKUP('full data'!$A675, Sheet11!$A$2:$AF$799, MATCH('full data'!E$1, Sheet11!$A$1:$AF$1, 0), FALSE)</f>
        <v>16</v>
      </c>
      <c r="F675">
        <f>VLOOKUP('full data'!$A675, Sheet11!$A$2:$AF$799, MATCH('full data'!F$1, Sheet11!$A$1:$AF$1, 0), FALSE)</f>
        <v>1.0464991438180331</v>
      </c>
      <c r="G675">
        <f>VLOOKUP('full data'!$A675, Sheet11!$A$2:$AF$799, MATCH('full data'!G$1, Sheet11!$A$1:$AF$1, 0), FALSE)</f>
        <v>-1.6102660143648719</v>
      </c>
      <c r="H675">
        <f>VLOOKUP('full data'!$A675, Sheet11!$A$2:$AF$799, MATCH('full data'!H$1, Sheet11!$A$1:$AF$1, 0), FALSE)</f>
        <v>21.184728009599599</v>
      </c>
      <c r="I675">
        <f>VLOOKUP('full data'!$A675, Sheet11!$A$2:$AF$799, MATCH('full data'!I$1, Sheet11!$A$1:$AF$1, 0), FALSE)</f>
        <v>41.6875</v>
      </c>
      <c r="J675">
        <f>VLOOKUP('full data'!$A675, Sheet11!$A$2:$AF$799, MATCH('full data'!J$1, Sheet11!$A$1:$AF$1, 0), FALSE)</f>
        <v>0.9285714285714286</v>
      </c>
      <c r="K675">
        <f>VLOOKUP('full data'!$A675, Sheet11!$A$2:$AF$799, MATCH('full data'!K$1, Sheet11!$A$1:$AF$1, 0), FALSE)</f>
        <v>-20.375</v>
      </c>
      <c r="L675">
        <f>VLOOKUP('full data'!$A675, Sheet11!$A$2:$AF$799, MATCH('full data'!L$1, Sheet11!$A$1:$AF$1, 0), FALSE)</f>
        <v>1.4375</v>
      </c>
      <c r="M675">
        <f>VLOOKUP('full data'!$A675, Sheet11!$A$2:$AF$799, MATCH('full data'!M$1, Sheet11!$A$1:$AF$1, 0), FALSE)</f>
        <v>1.375</v>
      </c>
      <c r="N675">
        <f>VLOOKUP('full data'!$A675, Sheet11!$A$2:$AF$799, MATCH('full data'!N$1, Sheet11!$A$1:$AF$1, 0), FALSE)</f>
        <v>1.5</v>
      </c>
      <c r="O675">
        <f>VLOOKUP('full data'!$A675, Sheet11!$A$2:$AF$799, MATCH('full data'!O$1, Sheet11!$A$1:$AF$1, 0), FALSE)</f>
        <v>18.1875</v>
      </c>
      <c r="P675">
        <f>VLOOKUP('full data'!$A675, Sheet11!$A$2:$AF$799, MATCH('full data'!P$1, Sheet11!$A$1:$AF$1, 0), FALSE)</f>
        <v>2</v>
      </c>
      <c r="Q675">
        <f>VLOOKUP('full data'!$A675, Sheet11!$A$2:$AF$799, MATCH('full data'!Q$1, Sheet11!$A$1:$AF$1, 0), FALSE)</f>
        <v>2.875</v>
      </c>
      <c r="R675">
        <f>VLOOKUP('full data'!$A675, Sheet11!$A$2:$AF$799, MATCH('full data'!R$1, Sheet11!$A$1:$AF$1, 0), FALSE)</f>
        <v>12</v>
      </c>
      <c r="S675">
        <f>VLOOKUP('full data'!$A675, Sheet11!$A$2:$AF$799, MATCH('full data'!S$1, Sheet11!$A$1:$AF$1, 0), FALSE)</f>
        <v>4</v>
      </c>
      <c r="T675">
        <f>VLOOKUP('full data'!$A675, Sheet11!$A$2:$AF$799, MATCH('full data'!T$1, Sheet11!$A$1:$AF$1, 0), FALSE)</f>
        <v>0</v>
      </c>
      <c r="U675">
        <f>VLOOKUP('full data'!$A675, Sheet11!$A$2:$AF$799, MATCH('full data'!U$1, Sheet11!$A$1:$AF$1, 0), FALSE)</f>
        <v>0.75</v>
      </c>
      <c r="V675">
        <f>VLOOKUP('full data'!$A675, Sheet11!$A$2:$AF$799, MATCH('full data'!V$1, Sheet11!$A$1:$AF$1, 0), FALSE)</f>
        <v>0.4427083</v>
      </c>
      <c r="W675">
        <f>VLOOKUP('full data'!$A675, Sheet11!$A$2:$AF$799, MATCH('full data'!W$1, Sheet11!$A$1:$AF$1, 0), FALSE)</f>
        <v>0.43359379999999997</v>
      </c>
      <c r="X675" t="str">
        <f>VLOOKUP('full data'!$A675, Sheet11!$A$2:$AF$799, MATCH('full data'!X$1, Sheet11!$A$1:$AF$1, 0), FALSE)</f>
        <v>2</v>
      </c>
      <c r="Y675">
        <f>VLOOKUP('full data'!$A675, Sheet11!$A$2:$AF$799, MATCH('full data'!Y$1, Sheet11!$A$1:$AF$1, 0), FALSE)</f>
        <v>1</v>
      </c>
      <c r="Z675" t="str">
        <f>VLOOKUP('full data'!$A675, Sheet11!$A$2:$AF$799, MATCH('full data'!Z$1, Sheet11!$A$1:$AF$1, 0), FALSE)</f>
        <v>NFC West</v>
      </c>
      <c r="AA675" t="s">
        <v>892</v>
      </c>
      <c r="AB675">
        <f>VLOOKUP('full data'!$A675, Sheet11!$A$2:$AF$799, MATCH('full data'!AB$1, Sheet11!$A$1:$AF$1, 0), FALSE)</f>
        <v>0.2105263157894737</v>
      </c>
      <c r="AC675">
        <f>VLOOKUP('full data'!$A675, Sheet11!$A$2:$AF$799, MATCH('full data'!AC$1, Sheet11!$A$1:$AF$1, 0), FALSE)</f>
        <v>0.19354838709677419</v>
      </c>
      <c r="AD675" t="str">
        <f>VLOOKUP('full data'!$A675, Sheet11!$A$2:$AF$799, MATCH('full data'!AD$1, Sheet11!$A$1:$AF$1, 0), FALSE)</f>
        <v>0</v>
      </c>
      <c r="AE675" t="str">
        <f>VLOOKUP('full data'!$A675, Sheet11!$A$2:$AF$799, MATCH('full data'!AE$1, Sheet11!$A$1:$AF$1, 0), FALSE)</f>
        <v>0</v>
      </c>
      <c r="AF675">
        <f>VLOOKUP('full data'!$A675, Sheet11!$A$2:$AF$799, MATCH('full data'!AF$1, Sheet11!$A$1:$AF$1, 0), FALSE)</f>
        <v>0.5625</v>
      </c>
      <c r="AG675">
        <f>VLOOKUP('full data'!$A675, Sheet11!$A$2:$AF$799, MATCH('full data'!AG$1, Sheet11!$A$1:$AF$1, 0), FALSE)</f>
        <v>0.5</v>
      </c>
      <c r="AH675" s="3">
        <f>VLOOKUP('full data'!$A675, Sheet11!$A$2:$AF$799, MATCH('full data'!AH$1, Sheet11!$A$1:$AF$1, 0), FALSE)</f>
        <v>0.31640961567747711</v>
      </c>
      <c r="AI675" s="2">
        <f t="shared" si="10"/>
        <v>0.31640961567747711</v>
      </c>
      <c r="AJ675" s="2">
        <f>AH675/SUMIFS($AH$2:$AH$799, $B$2:$B$799, B675)</f>
        <v>0.16571468047426594</v>
      </c>
      <c r="AK675">
        <f>IF(AJ675=_xlfn.MAXIFS($AJ$2:$AJ$799, $B$2:$B$799, B675, $AA$2:$AA$799, AA675), 1, 0)</f>
        <v>1</v>
      </c>
      <c r="AL675" s="2">
        <f>AJ675-AI675</f>
        <v>-0.15069493520321117</v>
      </c>
      <c r="AM675">
        <f>IF(AK675=AE675, 1, 0)</f>
        <v>0</v>
      </c>
    </row>
    <row r="676" spans="1:39" hidden="1" x14ac:dyDescent="0.45">
      <c r="A676" t="s">
        <v>190</v>
      </c>
      <c r="B676">
        <v>2003</v>
      </c>
      <c r="C676" t="s">
        <v>74</v>
      </c>
      <c r="D676" t="str">
        <f>VLOOKUP(C676, ids!$A$2:$B$37,2,FALSE)</f>
        <v>Kansas City Chiefs</v>
      </c>
      <c r="E676">
        <f>VLOOKUP('full data'!$A676, Sheet11!$A$2:$AF$799, MATCH('full data'!E$1, Sheet11!$A$1:$AF$1, 0), FALSE)</f>
        <v>16</v>
      </c>
      <c r="F676">
        <f>VLOOKUP('full data'!$A676, Sheet11!$A$2:$AF$799, MATCH('full data'!F$1, Sheet11!$A$1:$AF$1, 0), FALSE)</f>
        <v>6.0064079622406643</v>
      </c>
      <c r="G676">
        <f>VLOOKUP('full data'!$A676, Sheet11!$A$2:$AF$799, MATCH('full data'!G$1, Sheet11!$A$1:$AF$1, 0), FALSE)</f>
        <v>1.826470232684851</v>
      </c>
      <c r="H676">
        <f>VLOOKUP('full data'!$A676, Sheet11!$A$2:$AF$799, MATCH('full data'!H$1, Sheet11!$A$1:$AF$1, 0), FALSE)</f>
        <v>19.90787803704346</v>
      </c>
      <c r="I676">
        <f>VLOOKUP('full data'!$A676, Sheet11!$A$2:$AF$799, MATCH('full data'!I$1, Sheet11!$A$1:$AF$1, 0), FALSE)</f>
        <v>43.625</v>
      </c>
      <c r="J676">
        <f>VLOOKUP('full data'!$A676, Sheet11!$A$2:$AF$799, MATCH('full data'!J$1, Sheet11!$A$1:$AF$1, 0), FALSE)</f>
        <v>0.8</v>
      </c>
      <c r="K676">
        <f>VLOOKUP('full data'!$A676, Sheet11!$A$2:$AF$799, MATCH('full data'!K$1, Sheet11!$A$1:$AF$1, 0), FALSE)</f>
        <v>-8.125</v>
      </c>
      <c r="L676">
        <f>VLOOKUP('full data'!$A676, Sheet11!$A$2:$AF$799, MATCH('full data'!L$1, Sheet11!$A$1:$AF$1, 0), FALSE)</f>
        <v>0.75</v>
      </c>
      <c r="M676">
        <f>VLOOKUP('full data'!$A676, Sheet11!$A$2:$AF$799, MATCH('full data'!M$1, Sheet11!$A$1:$AF$1, 0), FALSE)</f>
        <v>0.75</v>
      </c>
      <c r="N676">
        <f>VLOOKUP('full data'!$A676, Sheet11!$A$2:$AF$799, MATCH('full data'!N$1, Sheet11!$A$1:$AF$1, 0), FALSE)</f>
        <v>1.5625</v>
      </c>
      <c r="O676">
        <f>VLOOKUP('full data'!$A676, Sheet11!$A$2:$AF$799, MATCH('full data'!O$1, Sheet11!$A$1:$AF$1, 0), FALSE)</f>
        <v>15.6875</v>
      </c>
      <c r="P676">
        <f>VLOOKUP('full data'!$A676, Sheet11!$A$2:$AF$799, MATCH('full data'!P$1, Sheet11!$A$1:$AF$1, 0), FALSE)</f>
        <v>0.9375</v>
      </c>
      <c r="Q676">
        <f>VLOOKUP('full data'!$A676, Sheet11!$A$2:$AF$799, MATCH('full data'!Q$1, Sheet11!$A$1:$AF$1, 0), FALSE)</f>
        <v>2.3125</v>
      </c>
      <c r="R676">
        <f>VLOOKUP('full data'!$A676, Sheet11!$A$2:$AF$799, MATCH('full data'!R$1, Sheet11!$A$1:$AF$1, 0), FALSE)</f>
        <v>13</v>
      </c>
      <c r="S676">
        <f>VLOOKUP('full data'!$A676, Sheet11!$A$2:$AF$799, MATCH('full data'!S$1, Sheet11!$A$1:$AF$1, 0), FALSE)</f>
        <v>3</v>
      </c>
      <c r="T676">
        <f>VLOOKUP('full data'!$A676, Sheet11!$A$2:$AF$799, MATCH('full data'!T$1, Sheet11!$A$1:$AF$1, 0), FALSE)</f>
        <v>0</v>
      </c>
      <c r="U676">
        <f>VLOOKUP('full data'!$A676, Sheet11!$A$2:$AF$799, MATCH('full data'!U$1, Sheet11!$A$1:$AF$1, 0), FALSE)</f>
        <v>0.8125</v>
      </c>
      <c r="V676">
        <f>VLOOKUP('full data'!$A676, Sheet11!$A$2:$AF$799, MATCH('full data'!V$1, Sheet11!$A$1:$AF$1, 0), FALSE)</f>
        <v>0.38461538461538458</v>
      </c>
      <c r="W676">
        <f>VLOOKUP('full data'!$A676, Sheet11!$A$2:$AF$799, MATCH('full data'!W$1, Sheet11!$A$1:$AF$1, 0), FALSE)</f>
        <v>0.41796875</v>
      </c>
      <c r="X676" t="str">
        <f>VLOOKUP('full data'!$A676, Sheet11!$A$2:$AF$799, MATCH('full data'!X$1, Sheet11!$A$1:$AF$1, 0), FALSE)</f>
        <v>2</v>
      </c>
      <c r="Y676">
        <f>VLOOKUP('full data'!$A676, Sheet11!$A$2:$AF$799, MATCH('full data'!Y$1, Sheet11!$A$1:$AF$1, 0), FALSE)</f>
        <v>1</v>
      </c>
      <c r="Z676" t="str">
        <f>VLOOKUP('full data'!$A676, Sheet11!$A$2:$AF$799, MATCH('full data'!Z$1, Sheet11!$A$1:$AF$1, 0), FALSE)</f>
        <v>AFC West</v>
      </c>
      <c r="AA676" t="s">
        <v>891</v>
      </c>
      <c r="AB676">
        <f>VLOOKUP('full data'!$A676, Sheet11!$A$2:$AF$799, MATCH('full data'!AB$1, Sheet11!$A$1:$AF$1, 0), FALSE)</f>
        <v>0.1964285714285714</v>
      </c>
      <c r="AC676">
        <f>VLOOKUP('full data'!$A676, Sheet11!$A$2:$AF$799, MATCH('full data'!AC$1, Sheet11!$A$1:$AF$1, 0), FALSE)</f>
        <v>0.17543859649122809</v>
      </c>
      <c r="AD676" t="str">
        <f>VLOOKUP('full data'!$A676, Sheet11!$A$2:$AF$799, MATCH('full data'!AD$1, Sheet11!$A$1:$AF$1, 0), FALSE)</f>
        <v>0</v>
      </c>
      <c r="AE676" t="str">
        <f>VLOOKUP('full data'!$A676, Sheet11!$A$2:$AF$799, MATCH('full data'!AE$1, Sheet11!$A$1:$AF$1, 0), FALSE)</f>
        <v>0</v>
      </c>
      <c r="AF676">
        <f>VLOOKUP('full data'!$A676, Sheet11!$A$2:$AF$799, MATCH('full data'!AF$1, Sheet11!$A$1:$AF$1, 0), FALSE)</f>
        <v>0.1875</v>
      </c>
      <c r="AG676">
        <f>VLOOKUP('full data'!$A676, Sheet11!$A$2:$AF$799, MATCH('full data'!AG$1, Sheet11!$A$1:$AF$1, 0), FALSE)</f>
        <v>0.5</v>
      </c>
      <c r="AH676" s="3">
        <f>VLOOKUP('full data'!$A676, Sheet11!$A$2:$AF$799, MATCH('full data'!AH$1, Sheet11!$A$1:$AF$1, 0), FALSE)</f>
        <v>0.25070616967016629</v>
      </c>
      <c r="AI676" s="2">
        <f t="shared" si="10"/>
        <v>0.62260027367309778</v>
      </c>
      <c r="AJ676" s="2">
        <f>AH676/SUMIFS($AH$2:$AH$799, $B$2:$B$799, B676)</f>
        <v>0.13130350893686837</v>
      </c>
      <c r="AK676">
        <f>IF(AJ676=_xlfn.MAXIFS($AJ$2:$AJ$799, $B$2:$B$799, B676, $AA$2:$AA$799, AA676), 1, 0)</f>
        <v>0</v>
      </c>
      <c r="AL676" s="2">
        <f>AJ676-AI676</f>
        <v>-0.49129676473622941</v>
      </c>
      <c r="AM676">
        <f>IF(AK676=AE676, 1, 0)</f>
        <v>0</v>
      </c>
    </row>
    <row r="677" spans="1:39" hidden="1" x14ac:dyDescent="0.45">
      <c r="A677" t="s">
        <v>204</v>
      </c>
      <c r="B677">
        <v>2003</v>
      </c>
      <c r="C677" t="s">
        <v>92</v>
      </c>
      <c r="D677" t="str">
        <f>VLOOKUP(C677, ids!$A$2:$B$37,2,FALSE)</f>
        <v>Philadelphia Eagles</v>
      </c>
      <c r="E677">
        <f>VLOOKUP('full data'!$A677, Sheet11!$A$2:$AF$799, MATCH('full data'!E$1, Sheet11!$A$1:$AF$1, 0), FALSE)</f>
        <v>16</v>
      </c>
      <c r="F677">
        <f>VLOOKUP('full data'!$A677, Sheet11!$A$2:$AF$799, MATCH('full data'!F$1, Sheet11!$A$1:$AF$1, 0), FALSE)</f>
        <v>-2.462835128979245E-2</v>
      </c>
      <c r="G677">
        <f>VLOOKUP('full data'!$A677, Sheet11!$A$2:$AF$799, MATCH('full data'!G$1, Sheet11!$A$1:$AF$1, 0), FALSE)</f>
        <v>1.6477880461839449</v>
      </c>
      <c r="H677">
        <f>VLOOKUP('full data'!$A677, Sheet11!$A$2:$AF$799, MATCH('full data'!H$1, Sheet11!$A$1:$AF$1, 0), FALSE)</f>
        <v>15.43988291283881</v>
      </c>
      <c r="I677">
        <f>VLOOKUP('full data'!$A677, Sheet11!$A$2:$AF$799, MATCH('full data'!I$1, Sheet11!$A$1:$AF$1, 0), FALSE)</f>
        <v>51.0625</v>
      </c>
      <c r="J677">
        <f>VLOOKUP('full data'!$A677, Sheet11!$A$2:$AF$799, MATCH('full data'!J$1, Sheet11!$A$1:$AF$1, 0), FALSE)</f>
        <v>0.82758620689655171</v>
      </c>
      <c r="K677">
        <f>VLOOKUP('full data'!$A677, Sheet11!$A$2:$AF$799, MATCH('full data'!K$1, Sheet11!$A$1:$AF$1, 0), FALSE)</f>
        <v>-16.0625</v>
      </c>
      <c r="L677">
        <f>VLOOKUP('full data'!$A677, Sheet11!$A$2:$AF$799, MATCH('full data'!L$1, Sheet11!$A$1:$AF$1, 0), FALSE)</f>
        <v>0.6875</v>
      </c>
      <c r="M677">
        <f>VLOOKUP('full data'!$A677, Sheet11!$A$2:$AF$799, MATCH('full data'!M$1, Sheet11!$A$1:$AF$1, 0), FALSE)</f>
        <v>0.8125</v>
      </c>
      <c r="N677">
        <f>VLOOKUP('full data'!$A677, Sheet11!$A$2:$AF$799, MATCH('full data'!N$1, Sheet11!$A$1:$AF$1, 0), FALSE)</f>
        <v>0.8125</v>
      </c>
      <c r="O677">
        <f>VLOOKUP('full data'!$A677, Sheet11!$A$2:$AF$799, MATCH('full data'!O$1, Sheet11!$A$1:$AF$1, 0), FALSE)</f>
        <v>13.8125</v>
      </c>
      <c r="P677">
        <f>VLOOKUP('full data'!$A677, Sheet11!$A$2:$AF$799, MATCH('full data'!P$1, Sheet11!$A$1:$AF$1, 0), FALSE)</f>
        <v>1.0625</v>
      </c>
      <c r="Q677">
        <f>VLOOKUP('full data'!$A677, Sheet11!$A$2:$AF$799, MATCH('full data'!Q$1, Sheet11!$A$1:$AF$1, 0), FALSE)</f>
        <v>1.625</v>
      </c>
      <c r="R677">
        <f>VLOOKUP('full data'!$A677, Sheet11!$A$2:$AF$799, MATCH('full data'!R$1, Sheet11!$A$1:$AF$1, 0), FALSE)</f>
        <v>12</v>
      </c>
      <c r="S677">
        <f>VLOOKUP('full data'!$A677, Sheet11!$A$2:$AF$799, MATCH('full data'!S$1, Sheet11!$A$1:$AF$1, 0), FALSE)</f>
        <v>4</v>
      </c>
      <c r="T677">
        <f>VLOOKUP('full data'!$A677, Sheet11!$A$2:$AF$799, MATCH('full data'!T$1, Sheet11!$A$1:$AF$1, 0), FALSE)</f>
        <v>0</v>
      </c>
      <c r="U677">
        <f>VLOOKUP('full data'!$A677, Sheet11!$A$2:$AF$799, MATCH('full data'!U$1, Sheet11!$A$1:$AF$1, 0), FALSE)</f>
        <v>0.75</v>
      </c>
      <c r="V677">
        <f>VLOOKUP('full data'!$A677, Sheet11!$A$2:$AF$799, MATCH('full data'!V$1, Sheet11!$A$1:$AF$1, 0), FALSE)</f>
        <v>0.4375</v>
      </c>
      <c r="W677">
        <f>VLOOKUP('full data'!$A677, Sheet11!$A$2:$AF$799, MATCH('full data'!W$1, Sheet11!$A$1:$AF$1, 0), FALSE)</f>
        <v>0.4765625</v>
      </c>
      <c r="X677" t="str">
        <f>VLOOKUP('full data'!$A677, Sheet11!$A$2:$AF$799, MATCH('full data'!X$1, Sheet11!$A$1:$AF$1, 0), FALSE)</f>
        <v>1</v>
      </c>
      <c r="Y677">
        <f>VLOOKUP('full data'!$A677, Sheet11!$A$2:$AF$799, MATCH('full data'!Y$1, Sheet11!$A$1:$AF$1, 0), FALSE)</f>
        <v>1</v>
      </c>
      <c r="Z677" t="str">
        <f>VLOOKUP('full data'!$A677, Sheet11!$A$2:$AF$799, MATCH('full data'!Z$1, Sheet11!$A$1:$AF$1, 0), FALSE)</f>
        <v>NFC East</v>
      </c>
      <c r="AA677" t="s">
        <v>892</v>
      </c>
      <c r="AB677">
        <f>VLOOKUP('full data'!$A677, Sheet11!$A$2:$AF$799, MATCH('full data'!AB$1, Sheet11!$A$1:$AF$1, 0), FALSE)</f>
        <v>0.1415929203539823</v>
      </c>
      <c r="AC677">
        <f>VLOOKUP('full data'!$A677, Sheet11!$A$2:$AF$799, MATCH('full data'!AC$1, Sheet11!$A$1:$AF$1, 0), FALSE)</f>
        <v>0.24038461538461539</v>
      </c>
      <c r="AD677" t="str">
        <f>VLOOKUP('full data'!$A677, Sheet11!$A$2:$AF$799, MATCH('full data'!AD$1, Sheet11!$A$1:$AF$1, 0), FALSE)</f>
        <v>0</v>
      </c>
      <c r="AE677" t="str">
        <f>VLOOKUP('full data'!$A677, Sheet11!$A$2:$AF$799, MATCH('full data'!AE$1, Sheet11!$A$1:$AF$1, 0), FALSE)</f>
        <v>0</v>
      </c>
      <c r="AF677">
        <f>VLOOKUP('full data'!$A677, Sheet11!$A$2:$AF$799, MATCH('full data'!AF$1, Sheet11!$A$1:$AF$1, 0), FALSE)</f>
        <v>0.375</v>
      </c>
      <c r="AG677">
        <f>VLOOKUP('full data'!$A677, Sheet11!$A$2:$AF$799, MATCH('full data'!AG$1, Sheet11!$A$1:$AF$1, 0), FALSE)</f>
        <v>0.5</v>
      </c>
      <c r="AH677" s="3">
        <f>VLOOKUP('full data'!$A677, Sheet11!$A$2:$AF$799, MATCH('full data'!AH$1, Sheet11!$A$1:$AF$1, 0), FALSE)</f>
        <v>0.1319014145629803</v>
      </c>
      <c r="AI677" s="2">
        <f t="shared" si="10"/>
        <v>0.31640961567747711</v>
      </c>
      <c r="AJ677" s="2">
        <f>AH677/SUMIFS($AH$2:$AH$799, $B$2:$B$799, B677)</f>
        <v>6.9081341670375399E-2</v>
      </c>
      <c r="AK677">
        <f>IF(AJ677=_xlfn.MAXIFS($AJ$2:$AJ$799, $B$2:$B$799, B677, $AA$2:$AA$799, AA677), 1, 0)</f>
        <v>0</v>
      </c>
      <c r="AL677" s="2">
        <f>AJ677-AI677</f>
        <v>-0.24732827400710172</v>
      </c>
      <c r="AM677">
        <f>IF(AK677=AE677, 1, 0)</f>
        <v>0</v>
      </c>
    </row>
    <row r="678" spans="1:39" hidden="1" x14ac:dyDescent="0.45">
      <c r="A678" t="s">
        <v>209</v>
      </c>
      <c r="B678">
        <v>2003</v>
      </c>
      <c r="C678" t="s">
        <v>106</v>
      </c>
      <c r="D678" t="str">
        <f>VLOOKUP(C678, ids!$A$2:$B$37,2,FALSE)</f>
        <v>Tennessee Titans</v>
      </c>
      <c r="E678">
        <f>VLOOKUP('full data'!$A678, Sheet11!$A$2:$AF$799, MATCH('full data'!E$1, Sheet11!$A$1:$AF$1, 0), FALSE)</f>
        <v>16</v>
      </c>
      <c r="F678">
        <f>VLOOKUP('full data'!$A678, Sheet11!$A$2:$AF$799, MATCH('full data'!F$1, Sheet11!$A$1:$AF$1, 0), FALSE)</f>
        <v>7.379018338627743</v>
      </c>
      <c r="G678">
        <f>VLOOKUP('full data'!$A678, Sheet11!$A$2:$AF$799, MATCH('full data'!G$1, Sheet11!$A$1:$AF$1, 0), FALSE)</f>
        <v>-4.7608092908054056</v>
      </c>
      <c r="H678">
        <f>VLOOKUP('full data'!$A678, Sheet11!$A$2:$AF$799, MATCH('full data'!H$1, Sheet11!$A$1:$AF$1, 0), FALSE)</f>
        <v>22.350358424050629</v>
      </c>
      <c r="I678">
        <f>VLOOKUP('full data'!$A678, Sheet11!$A$2:$AF$799, MATCH('full data'!I$1, Sheet11!$A$1:$AF$1, 0), FALSE)</f>
        <v>55.4375</v>
      </c>
      <c r="J678">
        <f>VLOOKUP('full data'!$A678, Sheet11!$A$2:$AF$799, MATCH('full data'!J$1, Sheet11!$A$1:$AF$1, 0), FALSE)</f>
        <v>0.86486486486486491</v>
      </c>
      <c r="K678">
        <f>VLOOKUP('full data'!$A678, Sheet11!$A$2:$AF$799, MATCH('full data'!K$1, Sheet11!$A$1:$AF$1, 0), FALSE)</f>
        <v>-9.8125</v>
      </c>
      <c r="L678">
        <f>VLOOKUP('full data'!$A678, Sheet11!$A$2:$AF$799, MATCH('full data'!L$1, Sheet11!$A$1:$AF$1, 0), FALSE)</f>
        <v>0.5625</v>
      </c>
      <c r="M678">
        <f>VLOOKUP('full data'!$A678, Sheet11!$A$2:$AF$799, MATCH('full data'!M$1, Sheet11!$A$1:$AF$1, 0), FALSE)</f>
        <v>0.75</v>
      </c>
      <c r="N678">
        <f>VLOOKUP('full data'!$A678, Sheet11!$A$2:$AF$799, MATCH('full data'!N$1, Sheet11!$A$1:$AF$1, 0), FALSE)</f>
        <v>1.375</v>
      </c>
      <c r="O678">
        <f>VLOOKUP('full data'!$A678, Sheet11!$A$2:$AF$799, MATCH('full data'!O$1, Sheet11!$A$1:$AF$1, 0), FALSE)</f>
        <v>13.875</v>
      </c>
      <c r="P678">
        <f>VLOOKUP('full data'!$A678, Sheet11!$A$2:$AF$799, MATCH('full data'!P$1, Sheet11!$A$1:$AF$1, 0), FALSE)</f>
        <v>1.0625</v>
      </c>
      <c r="Q678">
        <f>VLOOKUP('full data'!$A678, Sheet11!$A$2:$AF$799, MATCH('full data'!Q$1, Sheet11!$A$1:$AF$1, 0), FALSE)</f>
        <v>2.125</v>
      </c>
      <c r="R678">
        <f>VLOOKUP('full data'!$A678, Sheet11!$A$2:$AF$799, MATCH('full data'!R$1, Sheet11!$A$1:$AF$1, 0), FALSE)</f>
        <v>12</v>
      </c>
      <c r="S678">
        <f>VLOOKUP('full data'!$A678, Sheet11!$A$2:$AF$799, MATCH('full data'!S$1, Sheet11!$A$1:$AF$1, 0), FALSE)</f>
        <v>4</v>
      </c>
      <c r="T678">
        <f>VLOOKUP('full data'!$A678, Sheet11!$A$2:$AF$799, MATCH('full data'!T$1, Sheet11!$A$1:$AF$1, 0), FALSE)</f>
        <v>0</v>
      </c>
      <c r="U678">
        <f>VLOOKUP('full data'!$A678, Sheet11!$A$2:$AF$799, MATCH('full data'!U$1, Sheet11!$A$1:$AF$1, 0), FALSE)</f>
        <v>0.75</v>
      </c>
      <c r="V678">
        <f>VLOOKUP('full data'!$A678, Sheet11!$A$2:$AF$799, MATCH('full data'!V$1, Sheet11!$A$1:$AF$1, 0), FALSE)</f>
        <v>0.40104166666666669</v>
      </c>
      <c r="W678">
        <f>VLOOKUP('full data'!$A678, Sheet11!$A$2:$AF$799, MATCH('full data'!W$1, Sheet11!$A$1:$AF$1, 0), FALSE)</f>
        <v>0.47265625</v>
      </c>
      <c r="X678" t="str">
        <f>VLOOKUP('full data'!$A678, Sheet11!$A$2:$AF$799, MATCH('full data'!X$1, Sheet11!$A$1:$AF$1, 0), FALSE)</f>
        <v>5</v>
      </c>
      <c r="Y678">
        <f>VLOOKUP('full data'!$A678, Sheet11!$A$2:$AF$799, MATCH('full data'!Y$1, Sheet11!$A$1:$AF$1, 0), FALSE)</f>
        <v>2</v>
      </c>
      <c r="Z678" t="str">
        <f>VLOOKUP('full data'!$A678, Sheet11!$A$2:$AF$799, MATCH('full data'!Z$1, Sheet11!$A$1:$AF$1, 0), FALSE)</f>
        <v>AFC South</v>
      </c>
      <c r="AA678" t="s">
        <v>891</v>
      </c>
      <c r="AB678">
        <f>VLOOKUP('full data'!$A678, Sheet11!$A$2:$AF$799, MATCH('full data'!AB$1, Sheet11!$A$1:$AF$1, 0), FALSE)</f>
        <v>0.17721518987341769</v>
      </c>
      <c r="AC678">
        <f>VLOOKUP('full data'!$A678, Sheet11!$A$2:$AF$799, MATCH('full data'!AC$1, Sheet11!$A$1:$AF$1, 0), FALSE)</f>
        <v>0.18421052631578949</v>
      </c>
      <c r="AD678" t="str">
        <f>VLOOKUP('full data'!$A678, Sheet11!$A$2:$AF$799, MATCH('full data'!AD$1, Sheet11!$A$1:$AF$1, 0), FALSE)</f>
        <v>0</v>
      </c>
      <c r="AE678" t="str">
        <f>VLOOKUP('full data'!$A678, Sheet11!$A$2:$AF$799, MATCH('full data'!AE$1, Sheet11!$A$1:$AF$1, 0), FALSE)</f>
        <v>0</v>
      </c>
      <c r="AF678">
        <f>VLOOKUP('full data'!$A678, Sheet11!$A$2:$AF$799, MATCH('full data'!AF$1, Sheet11!$A$1:$AF$1, 0), FALSE)</f>
        <v>0.5</v>
      </c>
      <c r="AG678">
        <f>VLOOKUP('full data'!$A678, Sheet11!$A$2:$AF$799, MATCH('full data'!AG$1, Sheet11!$A$1:$AF$1, 0), FALSE)</f>
        <v>0.5</v>
      </c>
      <c r="AH678" s="3">
        <f>VLOOKUP('full data'!$A678, Sheet11!$A$2:$AF$799, MATCH('full data'!AH$1, Sheet11!$A$1:$AF$1, 0), FALSE)</f>
        <v>0.1106224203703717</v>
      </c>
      <c r="AI678" s="2">
        <f t="shared" si="10"/>
        <v>0.62260027367309778</v>
      </c>
      <c r="AJ678" s="2">
        <f>AH678/SUMIFS($AH$2:$AH$799, $B$2:$B$799, B678)</f>
        <v>5.7936795017165393E-2</v>
      </c>
      <c r="AK678">
        <f>IF(AJ678=_xlfn.MAXIFS($AJ$2:$AJ$799, $B$2:$B$799, B678, $AA$2:$AA$799, AA678), 1, 0)</f>
        <v>0</v>
      </c>
      <c r="AL678" s="2">
        <f>AJ678-AI678</f>
        <v>-0.56466347865593236</v>
      </c>
      <c r="AM678">
        <f>IF(AK678=AE678, 1, 0)</f>
        <v>0</v>
      </c>
    </row>
    <row r="679" spans="1:39" hidden="1" x14ac:dyDescent="0.45">
      <c r="A679" t="s">
        <v>188</v>
      </c>
      <c r="B679">
        <v>2003</v>
      </c>
      <c r="C679" t="s">
        <v>68</v>
      </c>
      <c r="D679" t="str">
        <f>VLOOKUP(C679, ids!$A$2:$B$37,2,FALSE)</f>
        <v>Indiannapolis Colts</v>
      </c>
      <c r="E679">
        <f>VLOOKUP('full data'!$A679, Sheet11!$A$2:$AF$799, MATCH('full data'!E$1, Sheet11!$A$1:$AF$1, 0), FALSE)</f>
        <v>16</v>
      </c>
      <c r="F679">
        <f>VLOOKUP('full data'!$A679, Sheet11!$A$2:$AF$799, MATCH('full data'!F$1, Sheet11!$A$1:$AF$1, 0), FALSE)</f>
        <v>8.6407067663515544</v>
      </c>
      <c r="G679">
        <f>VLOOKUP('full data'!$A679, Sheet11!$A$2:$AF$799, MATCH('full data'!G$1, Sheet11!$A$1:$AF$1, 0), FALSE)</f>
        <v>-2.134760713372744</v>
      </c>
      <c r="H679">
        <f>VLOOKUP('full data'!$A679, Sheet11!$A$2:$AF$799, MATCH('full data'!H$1, Sheet11!$A$1:$AF$1, 0), FALSE)</f>
        <v>20.833103100789291</v>
      </c>
      <c r="I679">
        <f>VLOOKUP('full data'!$A679, Sheet11!$A$2:$AF$799, MATCH('full data'!I$1, Sheet11!$A$1:$AF$1, 0), FALSE)</f>
        <v>41.25</v>
      </c>
      <c r="J679">
        <f>VLOOKUP('full data'!$A679, Sheet11!$A$2:$AF$799, MATCH('full data'!J$1, Sheet11!$A$1:$AF$1, 0), FALSE)</f>
        <v>1</v>
      </c>
      <c r="K679">
        <f>VLOOKUP('full data'!$A679, Sheet11!$A$2:$AF$799, MATCH('full data'!K$1, Sheet11!$A$1:$AF$1, 0), FALSE)</f>
        <v>-7.0625</v>
      </c>
      <c r="L679">
        <f>VLOOKUP('full data'!$A679, Sheet11!$A$2:$AF$799, MATCH('full data'!L$1, Sheet11!$A$1:$AF$1, 0), FALSE)</f>
        <v>0.625</v>
      </c>
      <c r="M679">
        <f>VLOOKUP('full data'!$A679, Sheet11!$A$2:$AF$799, MATCH('full data'!M$1, Sheet11!$A$1:$AF$1, 0), FALSE)</f>
        <v>0.9375</v>
      </c>
      <c r="N679">
        <f>VLOOKUP('full data'!$A679, Sheet11!$A$2:$AF$799, MATCH('full data'!N$1, Sheet11!$A$1:$AF$1, 0), FALSE)</f>
        <v>0.9375</v>
      </c>
      <c r="O679">
        <f>VLOOKUP('full data'!$A679, Sheet11!$A$2:$AF$799, MATCH('full data'!O$1, Sheet11!$A$1:$AF$1, 0), FALSE)</f>
        <v>13.3125</v>
      </c>
      <c r="P679">
        <f>VLOOKUP('full data'!$A679, Sheet11!$A$2:$AF$799, MATCH('full data'!P$1, Sheet11!$A$1:$AF$1, 0), FALSE)</f>
        <v>0.9375</v>
      </c>
      <c r="Q679">
        <f>VLOOKUP('full data'!$A679, Sheet11!$A$2:$AF$799, MATCH('full data'!Q$1, Sheet11!$A$1:$AF$1, 0), FALSE)</f>
        <v>1.875</v>
      </c>
      <c r="R679">
        <f>VLOOKUP('full data'!$A679, Sheet11!$A$2:$AF$799, MATCH('full data'!R$1, Sheet11!$A$1:$AF$1, 0), FALSE)</f>
        <v>12</v>
      </c>
      <c r="S679">
        <f>VLOOKUP('full data'!$A679, Sheet11!$A$2:$AF$799, MATCH('full data'!S$1, Sheet11!$A$1:$AF$1, 0), FALSE)</f>
        <v>4</v>
      </c>
      <c r="T679">
        <f>VLOOKUP('full data'!$A679, Sheet11!$A$2:$AF$799, MATCH('full data'!T$1, Sheet11!$A$1:$AF$1, 0), FALSE)</f>
        <v>0</v>
      </c>
      <c r="U679">
        <f>VLOOKUP('full data'!$A679, Sheet11!$A$2:$AF$799, MATCH('full data'!U$1, Sheet11!$A$1:$AF$1, 0), FALSE)</f>
        <v>0.75</v>
      </c>
      <c r="V679">
        <f>VLOOKUP('full data'!$A679, Sheet11!$A$2:$AF$799, MATCH('full data'!V$1, Sheet11!$A$1:$AF$1, 0), FALSE)</f>
        <v>0.44791666666666669</v>
      </c>
      <c r="W679">
        <f>VLOOKUP('full data'!$A679, Sheet11!$A$2:$AF$799, MATCH('full data'!W$1, Sheet11!$A$1:$AF$1, 0), FALSE)</f>
        <v>0.4921875</v>
      </c>
      <c r="X679" t="str">
        <f>VLOOKUP('full data'!$A679, Sheet11!$A$2:$AF$799, MATCH('full data'!X$1, Sheet11!$A$1:$AF$1, 0), FALSE)</f>
        <v>3</v>
      </c>
      <c r="Y679">
        <f>VLOOKUP('full data'!$A679, Sheet11!$A$2:$AF$799, MATCH('full data'!Y$1, Sheet11!$A$1:$AF$1, 0), FALSE)</f>
        <v>1</v>
      </c>
      <c r="Z679" t="str">
        <f>VLOOKUP('full data'!$A679, Sheet11!$A$2:$AF$799, MATCH('full data'!Z$1, Sheet11!$A$1:$AF$1, 0), FALSE)</f>
        <v>AFC South</v>
      </c>
      <c r="AA679" t="s">
        <v>891</v>
      </c>
      <c r="AB679">
        <f>VLOOKUP('full data'!$A679, Sheet11!$A$2:$AF$799, MATCH('full data'!AB$1, Sheet11!$A$1:$AF$1, 0), FALSE)</f>
        <v>0.20714285714285721</v>
      </c>
      <c r="AC679">
        <f>VLOOKUP('full data'!$A679, Sheet11!$A$2:$AF$799, MATCH('full data'!AC$1, Sheet11!$A$1:$AF$1, 0), FALSE)</f>
        <v>0.19847328244274809</v>
      </c>
      <c r="AD679" t="str">
        <f>VLOOKUP('full data'!$A679, Sheet11!$A$2:$AF$799, MATCH('full data'!AD$1, Sheet11!$A$1:$AF$1, 0), FALSE)</f>
        <v>0</v>
      </c>
      <c r="AE679" t="str">
        <f>VLOOKUP('full data'!$A679, Sheet11!$A$2:$AF$799, MATCH('full data'!AE$1, Sheet11!$A$1:$AF$1, 0), FALSE)</f>
        <v>0</v>
      </c>
      <c r="AF679">
        <f>VLOOKUP('full data'!$A679, Sheet11!$A$2:$AF$799, MATCH('full data'!AF$1, Sheet11!$A$1:$AF$1, 0), FALSE)</f>
        <v>0.3125</v>
      </c>
      <c r="AG679">
        <f>VLOOKUP('full data'!$A679, Sheet11!$A$2:$AF$799, MATCH('full data'!AG$1, Sheet11!$A$1:$AF$1, 0), FALSE)</f>
        <v>0.5</v>
      </c>
      <c r="AH679" s="3">
        <f>VLOOKUP('full data'!$A679, Sheet11!$A$2:$AF$799, MATCH('full data'!AH$1, Sheet11!$A$1:$AF$1, 0), FALSE)</f>
        <v>0.10780198766380041</v>
      </c>
      <c r="AI679" s="2">
        <f t="shared" si="10"/>
        <v>0.62260027367309778</v>
      </c>
      <c r="AJ679" s="2">
        <f>AH679/SUMIFS($AH$2:$AH$799, $B$2:$B$799, B679)</f>
        <v>5.6459636670482753E-2</v>
      </c>
      <c r="AK679">
        <f>IF(AJ679=_xlfn.MAXIFS($AJ$2:$AJ$799, $B$2:$B$799, B679, $AA$2:$AA$799, AA679), 1, 0)</f>
        <v>0</v>
      </c>
      <c r="AL679" s="2">
        <f>AJ679-AI679</f>
        <v>-0.56614063700261508</v>
      </c>
      <c r="AM679">
        <f>IF(AK679=AE679, 1, 0)</f>
        <v>0</v>
      </c>
    </row>
    <row r="680" spans="1:39" hidden="1" x14ac:dyDescent="0.45">
      <c r="A680" t="s">
        <v>179</v>
      </c>
      <c r="B680">
        <v>2003</v>
      </c>
      <c r="C680" t="s">
        <v>48</v>
      </c>
      <c r="D680" t="str">
        <f>VLOOKUP(C680, ids!$A$2:$B$37,2,FALSE)</f>
        <v>Carolina Panthers</v>
      </c>
      <c r="E680">
        <f>VLOOKUP('full data'!$A680, Sheet11!$A$2:$AF$799, MATCH('full data'!E$1, Sheet11!$A$1:$AF$1, 0), FALSE)</f>
        <v>16</v>
      </c>
      <c r="F680">
        <f>VLOOKUP('full data'!$A680, Sheet11!$A$2:$AF$799, MATCH('full data'!F$1, Sheet11!$A$1:$AF$1, 0), FALSE)</f>
        <v>0.14783702548252831</v>
      </c>
      <c r="G680">
        <f>VLOOKUP('full data'!$A680, Sheet11!$A$2:$AF$799, MATCH('full data'!G$1, Sheet11!$A$1:$AF$1, 0), FALSE)</f>
        <v>-4.0369066797451696</v>
      </c>
      <c r="H680">
        <f>VLOOKUP('full data'!$A680, Sheet11!$A$2:$AF$799, MATCH('full data'!H$1, Sheet11!$A$1:$AF$1, 0), FALSE)</f>
        <v>14.434700469712549</v>
      </c>
      <c r="I680">
        <f>VLOOKUP('full data'!$A680, Sheet11!$A$2:$AF$799, MATCH('full data'!I$1, Sheet11!$A$1:$AF$1, 0), FALSE)</f>
        <v>60.4375</v>
      </c>
      <c r="J680">
        <f>VLOOKUP('full data'!$A680, Sheet11!$A$2:$AF$799, MATCH('full data'!J$1, Sheet11!$A$1:$AF$1, 0), FALSE)</f>
        <v>0.84210526315789469</v>
      </c>
      <c r="K680">
        <f>VLOOKUP('full data'!$A680, Sheet11!$A$2:$AF$799, MATCH('full data'!K$1, Sheet11!$A$1:$AF$1, 0), FALSE)</f>
        <v>-12</v>
      </c>
      <c r="L680">
        <f>VLOOKUP('full data'!$A680, Sheet11!$A$2:$AF$799, MATCH('full data'!L$1, Sheet11!$A$1:$AF$1, 0), FALSE)</f>
        <v>1</v>
      </c>
      <c r="M680">
        <f>VLOOKUP('full data'!$A680, Sheet11!$A$2:$AF$799, MATCH('full data'!M$1, Sheet11!$A$1:$AF$1, 0), FALSE)</f>
        <v>0.625</v>
      </c>
      <c r="N680">
        <f>VLOOKUP('full data'!$A680, Sheet11!$A$2:$AF$799, MATCH('full data'!N$1, Sheet11!$A$1:$AF$1, 0), FALSE)</f>
        <v>1</v>
      </c>
      <c r="O680">
        <f>VLOOKUP('full data'!$A680, Sheet11!$A$2:$AF$799, MATCH('full data'!O$1, Sheet11!$A$1:$AF$1, 0), FALSE)</f>
        <v>13.1875</v>
      </c>
      <c r="P680">
        <f>VLOOKUP('full data'!$A680, Sheet11!$A$2:$AF$799, MATCH('full data'!P$1, Sheet11!$A$1:$AF$1, 0), FALSE)</f>
        <v>1.625</v>
      </c>
      <c r="Q680">
        <f>VLOOKUP('full data'!$A680, Sheet11!$A$2:$AF$799, MATCH('full data'!Q$1, Sheet11!$A$1:$AF$1, 0), FALSE)</f>
        <v>1.625</v>
      </c>
      <c r="R680">
        <f>VLOOKUP('full data'!$A680, Sheet11!$A$2:$AF$799, MATCH('full data'!R$1, Sheet11!$A$1:$AF$1, 0), FALSE)</f>
        <v>11</v>
      </c>
      <c r="S680">
        <f>VLOOKUP('full data'!$A680, Sheet11!$A$2:$AF$799, MATCH('full data'!S$1, Sheet11!$A$1:$AF$1, 0), FALSE)</f>
        <v>5</v>
      </c>
      <c r="T680">
        <f>VLOOKUP('full data'!$A680, Sheet11!$A$2:$AF$799, MATCH('full data'!T$1, Sheet11!$A$1:$AF$1, 0), FALSE)</f>
        <v>0</v>
      </c>
      <c r="U680">
        <f>VLOOKUP('full data'!$A680, Sheet11!$A$2:$AF$799, MATCH('full data'!U$1, Sheet11!$A$1:$AF$1, 0), FALSE)</f>
        <v>0.6875</v>
      </c>
      <c r="V680">
        <f>VLOOKUP('full data'!$A680, Sheet11!$A$2:$AF$799, MATCH('full data'!V$1, Sheet11!$A$1:$AF$1, 0), FALSE)</f>
        <v>0.39772727272727271</v>
      </c>
      <c r="W680">
        <f>VLOOKUP('full data'!$A680, Sheet11!$A$2:$AF$799, MATCH('full data'!W$1, Sheet11!$A$1:$AF$1, 0), FALSE)</f>
        <v>0.4453125</v>
      </c>
      <c r="X680" t="str">
        <f>VLOOKUP('full data'!$A680, Sheet11!$A$2:$AF$799, MATCH('full data'!X$1, Sheet11!$A$1:$AF$1, 0), FALSE)</f>
        <v>3</v>
      </c>
      <c r="Y680">
        <f>VLOOKUP('full data'!$A680, Sheet11!$A$2:$AF$799, MATCH('full data'!Y$1, Sheet11!$A$1:$AF$1, 0), FALSE)</f>
        <v>1</v>
      </c>
      <c r="Z680" t="str">
        <f>VLOOKUP('full data'!$A680, Sheet11!$A$2:$AF$799, MATCH('full data'!Z$1, Sheet11!$A$1:$AF$1, 0), FALSE)</f>
        <v>NFC South</v>
      </c>
      <c r="AA680" t="s">
        <v>892</v>
      </c>
      <c r="AB680">
        <f>VLOOKUP('full data'!$A680, Sheet11!$A$2:$AF$799, MATCH('full data'!AB$1, Sheet11!$A$1:$AF$1, 0), FALSE)</f>
        <v>0.22727272727272729</v>
      </c>
      <c r="AC680">
        <f>VLOOKUP('full data'!$A680, Sheet11!$A$2:$AF$799, MATCH('full data'!AC$1, Sheet11!$A$1:$AF$1, 0), FALSE)</f>
        <v>0.1768707482993197</v>
      </c>
      <c r="AD680" t="str">
        <f>VLOOKUP('full data'!$A680, Sheet11!$A$2:$AF$799, MATCH('full data'!AD$1, Sheet11!$A$1:$AF$1, 0), FALSE)</f>
        <v>0</v>
      </c>
      <c r="AE680" t="str">
        <f>VLOOKUP('full data'!$A680, Sheet11!$A$2:$AF$799, MATCH('full data'!AE$1, Sheet11!$A$1:$AF$1, 0), FALSE)</f>
        <v>1</v>
      </c>
      <c r="AF680">
        <f>VLOOKUP('full data'!$A680, Sheet11!$A$2:$AF$799, MATCH('full data'!AF$1, Sheet11!$A$1:$AF$1, 0), FALSE)</f>
        <v>0.625</v>
      </c>
      <c r="AG680">
        <f>VLOOKUP('full data'!$A680, Sheet11!$A$2:$AF$799, MATCH('full data'!AG$1, Sheet11!$A$1:$AF$1, 0), FALSE)</f>
        <v>9.5</v>
      </c>
      <c r="AH680" s="3">
        <f>VLOOKUP('full data'!$A680, Sheet11!$A$2:$AF$799, MATCH('full data'!AH$1, Sheet11!$A$1:$AF$1, 0), FALSE)</f>
        <v>7.8205929032796412E-2</v>
      </c>
      <c r="AI680" s="2">
        <f t="shared" si="10"/>
        <v>0.31640961567747711</v>
      </c>
      <c r="AJ680" s="2">
        <f>AH680/SUMIFS($AH$2:$AH$799, $B$2:$B$799, B680)</f>
        <v>4.0959155154352958E-2</v>
      </c>
      <c r="AK680">
        <f>IF(AJ680=_xlfn.MAXIFS($AJ$2:$AJ$799, $B$2:$B$799, B680, $AA$2:$AA$799, AA680), 1, 0)</f>
        <v>0</v>
      </c>
      <c r="AL680" s="2">
        <f>AJ680-AI680</f>
        <v>-0.27545046052312416</v>
      </c>
      <c r="AM680">
        <f>IF(AK680=AE680, 1, 0)</f>
        <v>0</v>
      </c>
    </row>
    <row r="681" spans="1:39" hidden="1" x14ac:dyDescent="0.45">
      <c r="A681" t="s">
        <v>177</v>
      </c>
      <c r="B681">
        <v>2003</v>
      </c>
      <c r="C681" t="s">
        <v>40</v>
      </c>
      <c r="D681" t="str">
        <f>VLOOKUP(C681, ids!$A$2:$B$37,2,FALSE)</f>
        <v>Baltimore Ravens</v>
      </c>
      <c r="E681">
        <f>VLOOKUP('full data'!$A681, Sheet11!$A$2:$AF$799, MATCH('full data'!E$1, Sheet11!$A$1:$AF$1, 0), FALSE)</f>
        <v>16</v>
      </c>
      <c r="F681">
        <f>VLOOKUP('full data'!$A681, Sheet11!$A$2:$AF$799, MATCH('full data'!F$1, Sheet11!$A$1:$AF$1, 0), FALSE)</f>
        <v>-4.373863217894872</v>
      </c>
      <c r="G681">
        <f>VLOOKUP('full data'!$A681, Sheet11!$A$2:$AF$799, MATCH('full data'!G$1, Sheet11!$A$1:$AF$1, 0), FALSE)</f>
        <v>-2.1891275621117861</v>
      </c>
      <c r="H681">
        <f>VLOOKUP('full data'!$A681, Sheet11!$A$2:$AF$799, MATCH('full data'!H$1, Sheet11!$A$1:$AF$1, 0), FALSE)</f>
        <v>13.352367267107009</v>
      </c>
      <c r="I681">
        <f>VLOOKUP('full data'!$A681, Sheet11!$A$2:$AF$799, MATCH('full data'!I$1, Sheet11!$A$1:$AF$1, 0), FALSE)</f>
        <v>60.625</v>
      </c>
      <c r="J681">
        <f>VLOOKUP('full data'!$A681, Sheet11!$A$2:$AF$799, MATCH('full data'!J$1, Sheet11!$A$1:$AF$1, 0), FALSE)</f>
        <v>0.85</v>
      </c>
      <c r="K681">
        <f>VLOOKUP('full data'!$A681, Sheet11!$A$2:$AF$799, MATCH('full data'!K$1, Sheet11!$A$1:$AF$1, 0), FALSE)</f>
        <v>-16.5</v>
      </c>
      <c r="L681">
        <f>VLOOKUP('full data'!$A681, Sheet11!$A$2:$AF$799, MATCH('full data'!L$1, Sheet11!$A$1:$AF$1, 0), FALSE)</f>
        <v>1.1875</v>
      </c>
      <c r="M681">
        <f>VLOOKUP('full data'!$A681, Sheet11!$A$2:$AF$799, MATCH('full data'!M$1, Sheet11!$A$1:$AF$1, 0), FALSE)</f>
        <v>1.0625</v>
      </c>
      <c r="N681">
        <f>VLOOKUP('full data'!$A681, Sheet11!$A$2:$AF$799, MATCH('full data'!N$1, Sheet11!$A$1:$AF$1, 0), FALSE)</f>
        <v>1.5</v>
      </c>
      <c r="O681">
        <f>VLOOKUP('full data'!$A681, Sheet11!$A$2:$AF$799, MATCH('full data'!O$1, Sheet11!$A$1:$AF$1, 0), FALSE)</f>
        <v>22.6875</v>
      </c>
      <c r="P681">
        <f>VLOOKUP('full data'!$A681, Sheet11!$A$2:$AF$799, MATCH('full data'!P$1, Sheet11!$A$1:$AF$1, 0), FALSE)</f>
        <v>2.25</v>
      </c>
      <c r="Q681">
        <f>VLOOKUP('full data'!$A681, Sheet11!$A$2:$AF$799, MATCH('full data'!Q$1, Sheet11!$A$1:$AF$1, 0), FALSE)</f>
        <v>2.5625</v>
      </c>
      <c r="R681">
        <f>VLOOKUP('full data'!$A681, Sheet11!$A$2:$AF$799, MATCH('full data'!R$1, Sheet11!$A$1:$AF$1, 0), FALSE)</f>
        <v>10</v>
      </c>
      <c r="S681">
        <f>VLOOKUP('full data'!$A681, Sheet11!$A$2:$AF$799, MATCH('full data'!S$1, Sheet11!$A$1:$AF$1, 0), FALSE)</f>
        <v>6</v>
      </c>
      <c r="T681">
        <f>VLOOKUP('full data'!$A681, Sheet11!$A$2:$AF$799, MATCH('full data'!T$1, Sheet11!$A$1:$AF$1, 0), FALSE)</f>
        <v>0</v>
      </c>
      <c r="U681">
        <f>VLOOKUP('full data'!$A681, Sheet11!$A$2:$AF$799, MATCH('full data'!U$1, Sheet11!$A$1:$AF$1, 0), FALSE)</f>
        <v>0.625</v>
      </c>
      <c r="V681">
        <f>VLOOKUP('full data'!$A681, Sheet11!$A$2:$AF$799, MATCH('full data'!V$1, Sheet11!$A$1:$AF$1, 0), FALSE)</f>
        <v>0.4</v>
      </c>
      <c r="W681">
        <f>VLOOKUP('full data'!$A681, Sheet11!$A$2:$AF$799, MATCH('full data'!W$1, Sheet11!$A$1:$AF$1, 0), FALSE)</f>
        <v>0.45703125</v>
      </c>
      <c r="X681" t="str">
        <f>VLOOKUP('full data'!$A681, Sheet11!$A$2:$AF$799, MATCH('full data'!X$1, Sheet11!$A$1:$AF$1, 0), FALSE)</f>
        <v>4</v>
      </c>
      <c r="Y681">
        <f>VLOOKUP('full data'!$A681, Sheet11!$A$2:$AF$799, MATCH('full data'!Y$1, Sheet11!$A$1:$AF$1, 0), FALSE)</f>
        <v>1</v>
      </c>
      <c r="Z681" t="str">
        <f>VLOOKUP('full data'!$A681, Sheet11!$A$2:$AF$799, MATCH('full data'!Z$1, Sheet11!$A$1:$AF$1, 0), FALSE)</f>
        <v>AFC North</v>
      </c>
      <c r="AA681" t="s">
        <v>891</v>
      </c>
      <c r="AB681">
        <f>VLOOKUP('full data'!$A681, Sheet11!$A$2:$AF$799, MATCH('full data'!AB$1, Sheet11!$A$1:$AF$1, 0), FALSE)</f>
        <v>0.1372549019607843</v>
      </c>
      <c r="AC681">
        <f>VLOOKUP('full data'!$A681, Sheet11!$A$2:$AF$799, MATCH('full data'!AC$1, Sheet11!$A$1:$AF$1, 0), FALSE)</f>
        <v>0.22</v>
      </c>
      <c r="AD681" t="str">
        <f>VLOOKUP('full data'!$A681, Sheet11!$A$2:$AF$799, MATCH('full data'!AD$1, Sheet11!$A$1:$AF$1, 0), FALSE)</f>
        <v>0</v>
      </c>
      <c r="AE681" t="str">
        <f>VLOOKUP('full data'!$A681, Sheet11!$A$2:$AF$799, MATCH('full data'!AE$1, Sheet11!$A$1:$AF$1, 0), FALSE)</f>
        <v>0</v>
      </c>
      <c r="AF681">
        <f>VLOOKUP('full data'!$A681, Sheet11!$A$2:$AF$799, MATCH('full data'!AF$1, Sheet11!$A$1:$AF$1, 0), FALSE)</f>
        <v>1.0625</v>
      </c>
      <c r="AG681">
        <f>VLOOKUP('full data'!$A681, Sheet11!$A$2:$AF$799, MATCH('full data'!AG$1, Sheet11!$A$1:$AF$1, 0), FALSE)</f>
        <v>0.5</v>
      </c>
      <c r="AH681" s="3">
        <f>VLOOKUP('full data'!$A681, Sheet11!$A$2:$AF$799, MATCH('full data'!AH$1, Sheet11!$A$1:$AF$1, 0), FALSE)</f>
        <v>4.9760224847494927E-2</v>
      </c>
      <c r="AI681" s="2">
        <f t="shared" si="10"/>
        <v>0.62260027367309778</v>
      </c>
      <c r="AJ681" s="2">
        <f>AH681/SUMIFS($AH$2:$AH$799, $B$2:$B$799, B681)</f>
        <v>2.6061154125402965E-2</v>
      </c>
      <c r="AK681">
        <f>IF(AJ681=_xlfn.MAXIFS($AJ$2:$AJ$799, $B$2:$B$799, B681, $AA$2:$AA$799, AA681), 1, 0)</f>
        <v>0</v>
      </c>
      <c r="AL681" s="2">
        <f>AJ681-AI681</f>
        <v>-0.59653911954769478</v>
      </c>
      <c r="AM681">
        <f>IF(AK681=AE681, 1, 0)</f>
        <v>0</v>
      </c>
    </row>
    <row r="682" spans="1:39" hidden="1" x14ac:dyDescent="0.45">
      <c r="A682" t="s">
        <v>198</v>
      </c>
      <c r="B682">
        <v>2003</v>
      </c>
      <c r="C682" t="s">
        <v>76</v>
      </c>
      <c r="D682" t="str">
        <f>VLOOKUP(C682, ids!$A$2:$B$37,2,FALSE)</f>
        <v>Miami Dolphins</v>
      </c>
      <c r="E682">
        <f>VLOOKUP('full data'!$A682, Sheet11!$A$2:$AF$799, MATCH('full data'!E$1, Sheet11!$A$1:$AF$1, 0), FALSE)</f>
        <v>16</v>
      </c>
      <c r="F682">
        <f>VLOOKUP('full data'!$A682, Sheet11!$A$2:$AF$799, MATCH('full data'!F$1, Sheet11!$A$1:$AF$1, 0), FALSE)</f>
        <v>-3.1070842700820851</v>
      </c>
      <c r="G682">
        <f>VLOOKUP('full data'!$A682, Sheet11!$A$2:$AF$799, MATCH('full data'!G$1, Sheet11!$A$1:$AF$1, 0), FALSE)</f>
        <v>-2.5471878111551369</v>
      </c>
      <c r="H682">
        <f>VLOOKUP('full data'!$A682, Sheet11!$A$2:$AF$799, MATCH('full data'!H$1, Sheet11!$A$1:$AF$1, 0), FALSE)</f>
        <v>14.097640234609029</v>
      </c>
      <c r="I682">
        <f>VLOOKUP('full data'!$A682, Sheet11!$A$2:$AF$799, MATCH('full data'!I$1, Sheet11!$A$1:$AF$1, 0), FALSE)</f>
        <v>57.0625</v>
      </c>
      <c r="J682">
        <f>VLOOKUP('full data'!$A682, Sheet11!$A$2:$AF$799, MATCH('full data'!J$1, Sheet11!$A$1:$AF$1, 0), FALSE)</f>
        <v>0.75862068965517238</v>
      </c>
      <c r="K682">
        <f>VLOOKUP('full data'!$A682, Sheet11!$A$2:$AF$799, MATCH('full data'!K$1, Sheet11!$A$1:$AF$1, 0), FALSE)</f>
        <v>-13.5</v>
      </c>
      <c r="L682">
        <f>VLOOKUP('full data'!$A682, Sheet11!$A$2:$AF$799, MATCH('full data'!L$1, Sheet11!$A$1:$AF$1, 0), FALSE)</f>
        <v>1.1875</v>
      </c>
      <c r="M682">
        <f>VLOOKUP('full data'!$A682, Sheet11!$A$2:$AF$799, MATCH('full data'!M$1, Sheet11!$A$1:$AF$1, 0), FALSE)</f>
        <v>0.875</v>
      </c>
      <c r="N682">
        <f>VLOOKUP('full data'!$A682, Sheet11!$A$2:$AF$799, MATCH('full data'!N$1, Sheet11!$A$1:$AF$1, 0), FALSE)</f>
        <v>1.375</v>
      </c>
      <c r="O682">
        <f>VLOOKUP('full data'!$A682, Sheet11!$A$2:$AF$799, MATCH('full data'!O$1, Sheet11!$A$1:$AF$1, 0), FALSE)</f>
        <v>16.25</v>
      </c>
      <c r="P682">
        <f>VLOOKUP('full data'!$A682, Sheet11!$A$2:$AF$799, MATCH('full data'!P$1, Sheet11!$A$1:$AF$1, 0), FALSE)</f>
        <v>1.9375</v>
      </c>
      <c r="Q682">
        <f>VLOOKUP('full data'!$A682, Sheet11!$A$2:$AF$799, MATCH('full data'!Q$1, Sheet11!$A$1:$AF$1, 0), FALSE)</f>
        <v>2.25</v>
      </c>
      <c r="R682">
        <f>VLOOKUP('full data'!$A682, Sheet11!$A$2:$AF$799, MATCH('full data'!R$1, Sheet11!$A$1:$AF$1, 0), FALSE)</f>
        <v>10</v>
      </c>
      <c r="S682">
        <f>VLOOKUP('full data'!$A682, Sheet11!$A$2:$AF$799, MATCH('full data'!S$1, Sheet11!$A$1:$AF$1, 0), FALSE)</f>
        <v>6</v>
      </c>
      <c r="T682">
        <f>VLOOKUP('full data'!$A682, Sheet11!$A$2:$AF$799, MATCH('full data'!T$1, Sheet11!$A$1:$AF$1, 0), FALSE)</f>
        <v>0</v>
      </c>
      <c r="U682">
        <f>VLOOKUP('full data'!$A682, Sheet11!$A$2:$AF$799, MATCH('full data'!U$1, Sheet11!$A$1:$AF$1, 0), FALSE)</f>
        <v>0.625</v>
      </c>
      <c r="V682">
        <f>VLOOKUP('full data'!$A682, Sheet11!$A$2:$AF$799, MATCH('full data'!V$1, Sheet11!$A$1:$AF$1, 0), FALSE)</f>
        <v>0.38750000000000001</v>
      </c>
      <c r="W682">
        <f>VLOOKUP('full data'!$A682, Sheet11!$A$2:$AF$799, MATCH('full data'!W$1, Sheet11!$A$1:$AF$1, 0), FALSE)</f>
        <v>0.51171875</v>
      </c>
      <c r="X682" t="str">
        <f>VLOOKUP('full data'!$A682, Sheet11!$A$2:$AF$799, MATCH('full data'!X$1, Sheet11!$A$1:$AF$1, 0), FALSE)</f>
        <v>0</v>
      </c>
      <c r="Y682">
        <f>VLOOKUP('full data'!$A682, Sheet11!$A$2:$AF$799, MATCH('full data'!Y$1, Sheet11!$A$1:$AF$1, 0), FALSE)</f>
        <v>2</v>
      </c>
      <c r="Z682" t="str">
        <f>VLOOKUP('full data'!$A682, Sheet11!$A$2:$AF$799, MATCH('full data'!Z$1, Sheet11!$A$1:$AF$1, 0), FALSE)</f>
        <v>AFC East</v>
      </c>
      <c r="AA682" t="s">
        <v>891</v>
      </c>
      <c r="AB682">
        <f>VLOOKUP('full data'!$A682, Sheet11!$A$2:$AF$799, MATCH('full data'!AB$1, Sheet11!$A$1:$AF$1, 0), FALSE)</f>
        <v>0.23076923076923081</v>
      </c>
      <c r="AC682">
        <f>VLOOKUP('full data'!$A682, Sheet11!$A$2:$AF$799, MATCH('full data'!AC$1, Sheet11!$A$1:$AF$1, 0), FALSE)</f>
        <v>0.28000000000000003</v>
      </c>
      <c r="AD682" t="str">
        <f>VLOOKUP('full data'!$A682, Sheet11!$A$2:$AF$799, MATCH('full data'!AD$1, Sheet11!$A$1:$AF$1, 0), FALSE)</f>
        <v>0</v>
      </c>
      <c r="AE682" t="str">
        <f>VLOOKUP('full data'!$A682, Sheet11!$A$2:$AF$799, MATCH('full data'!AE$1, Sheet11!$A$1:$AF$1, 0), FALSE)</f>
        <v>0</v>
      </c>
      <c r="AF682">
        <f>VLOOKUP('full data'!$A682, Sheet11!$A$2:$AF$799, MATCH('full data'!AF$1, Sheet11!$A$1:$AF$1, 0), FALSE)</f>
        <v>0.75</v>
      </c>
      <c r="AG682">
        <f>VLOOKUP('full data'!$A682, Sheet11!$A$2:$AF$799, MATCH('full data'!AG$1, Sheet11!$A$1:$AF$1, 0), FALSE)</f>
        <v>0.5</v>
      </c>
      <c r="AH682" s="3">
        <f>VLOOKUP('full data'!$A682, Sheet11!$A$2:$AF$799, MATCH('full data'!AH$1, Sheet11!$A$1:$AF$1, 0), FALSE)</f>
        <v>4.9106640462686757E-2</v>
      </c>
      <c r="AI682" s="2">
        <f t="shared" si="10"/>
        <v>0.62260027367309778</v>
      </c>
      <c r="AJ682" s="2">
        <f>AH682/SUMIFS($AH$2:$AH$799, $B$2:$B$799, B682)</f>
        <v>2.5718849334002897E-2</v>
      </c>
      <c r="AK682">
        <f>IF(AJ682=_xlfn.MAXIFS($AJ$2:$AJ$799, $B$2:$B$799, B682, $AA$2:$AA$799, AA682), 1, 0)</f>
        <v>0</v>
      </c>
      <c r="AL682" s="2">
        <f>AJ682-AI682</f>
        <v>-0.59688142433909486</v>
      </c>
      <c r="AM682">
        <f>IF(AK682=AE682, 1, 0)</f>
        <v>0</v>
      </c>
    </row>
    <row r="683" spans="1:39" hidden="1" x14ac:dyDescent="0.45">
      <c r="A683" t="s">
        <v>206</v>
      </c>
      <c r="B683">
        <v>2003</v>
      </c>
      <c r="C683" t="s">
        <v>98</v>
      </c>
      <c r="D683" t="str">
        <f>VLOOKUP(C683, ids!$A$2:$B$37,2,FALSE)</f>
        <v>Seattle Seahawks</v>
      </c>
      <c r="E683">
        <f>VLOOKUP('full data'!$A683, Sheet11!$A$2:$AF$799, MATCH('full data'!E$1, Sheet11!$A$1:$AF$1, 0), FALSE)</f>
        <v>16</v>
      </c>
      <c r="F683">
        <f>VLOOKUP('full data'!$A683, Sheet11!$A$2:$AF$799, MATCH('full data'!F$1, Sheet11!$A$1:$AF$1, 0), FALSE)</f>
        <v>4.54753319160438</v>
      </c>
      <c r="G683">
        <f>VLOOKUP('full data'!$A683, Sheet11!$A$2:$AF$799, MATCH('full data'!G$1, Sheet11!$A$1:$AF$1, 0), FALSE)</f>
        <v>-0.43386035498408748</v>
      </c>
      <c r="H683">
        <f>VLOOKUP('full data'!$A683, Sheet11!$A$2:$AF$799, MATCH('full data'!H$1, Sheet11!$A$1:$AF$1, 0), FALSE)</f>
        <v>20.976188785830001</v>
      </c>
      <c r="I683">
        <f>VLOOKUP('full data'!$A683, Sheet11!$A$2:$AF$799, MATCH('full data'!I$1, Sheet11!$A$1:$AF$1, 0), FALSE)</f>
        <v>48.5625</v>
      </c>
      <c r="J683">
        <f>VLOOKUP('full data'!$A683, Sheet11!$A$2:$AF$799, MATCH('full data'!J$1, Sheet11!$A$1:$AF$1, 0), FALSE)</f>
        <v>0.73333333333333328</v>
      </c>
      <c r="K683">
        <f>VLOOKUP('full data'!$A683, Sheet11!$A$2:$AF$799, MATCH('full data'!K$1, Sheet11!$A$1:$AF$1, 0), FALSE)</f>
        <v>-15.875</v>
      </c>
      <c r="L683">
        <f>VLOOKUP('full data'!$A683, Sheet11!$A$2:$AF$799, MATCH('full data'!L$1, Sheet11!$A$1:$AF$1, 0), FALSE)</f>
        <v>1</v>
      </c>
      <c r="M683">
        <f>VLOOKUP('full data'!$A683, Sheet11!$A$2:$AF$799, MATCH('full data'!M$1, Sheet11!$A$1:$AF$1, 0), FALSE)</f>
        <v>0.75</v>
      </c>
      <c r="N683">
        <f>VLOOKUP('full data'!$A683, Sheet11!$A$2:$AF$799, MATCH('full data'!N$1, Sheet11!$A$1:$AF$1, 0), FALSE)</f>
        <v>1</v>
      </c>
      <c r="O683">
        <f>VLOOKUP('full data'!$A683, Sheet11!$A$2:$AF$799, MATCH('full data'!O$1, Sheet11!$A$1:$AF$1, 0), FALSE)</f>
        <v>15.9375</v>
      </c>
      <c r="P683">
        <f>VLOOKUP('full data'!$A683, Sheet11!$A$2:$AF$799, MATCH('full data'!P$1, Sheet11!$A$1:$AF$1, 0), FALSE)</f>
        <v>1.375</v>
      </c>
      <c r="Q683">
        <f>VLOOKUP('full data'!$A683, Sheet11!$A$2:$AF$799, MATCH('full data'!Q$1, Sheet11!$A$1:$AF$1, 0), FALSE)</f>
        <v>1.75</v>
      </c>
      <c r="R683">
        <f>VLOOKUP('full data'!$A683, Sheet11!$A$2:$AF$799, MATCH('full data'!R$1, Sheet11!$A$1:$AF$1, 0), FALSE)</f>
        <v>10</v>
      </c>
      <c r="S683">
        <f>VLOOKUP('full data'!$A683, Sheet11!$A$2:$AF$799, MATCH('full data'!S$1, Sheet11!$A$1:$AF$1, 0), FALSE)</f>
        <v>6</v>
      </c>
      <c r="T683">
        <f>VLOOKUP('full data'!$A683, Sheet11!$A$2:$AF$799, MATCH('full data'!T$1, Sheet11!$A$1:$AF$1, 0), FALSE)</f>
        <v>0</v>
      </c>
      <c r="U683">
        <f>VLOOKUP('full data'!$A683, Sheet11!$A$2:$AF$799, MATCH('full data'!U$1, Sheet11!$A$1:$AF$1, 0), FALSE)</f>
        <v>0.625</v>
      </c>
      <c r="V683">
        <f>VLOOKUP('full data'!$A683, Sheet11!$A$2:$AF$799, MATCH('full data'!V$1, Sheet11!$A$1:$AF$1, 0), FALSE)</f>
        <v>0.40625</v>
      </c>
      <c r="W683">
        <f>VLOOKUP('full data'!$A683, Sheet11!$A$2:$AF$799, MATCH('full data'!W$1, Sheet11!$A$1:$AF$1, 0), FALSE)</f>
        <v>0.46484375</v>
      </c>
      <c r="X683" t="str">
        <f>VLOOKUP('full data'!$A683, Sheet11!$A$2:$AF$799, MATCH('full data'!X$1, Sheet11!$A$1:$AF$1, 0), FALSE)</f>
        <v>5</v>
      </c>
      <c r="Y683">
        <f>VLOOKUP('full data'!$A683, Sheet11!$A$2:$AF$799, MATCH('full data'!Y$1, Sheet11!$A$1:$AF$1, 0), FALSE)</f>
        <v>2</v>
      </c>
      <c r="Z683" t="str">
        <f>VLOOKUP('full data'!$A683, Sheet11!$A$2:$AF$799, MATCH('full data'!Z$1, Sheet11!$A$1:$AF$1, 0), FALSE)</f>
        <v>NFC West</v>
      </c>
      <c r="AA683" t="s">
        <v>892</v>
      </c>
      <c r="AB683">
        <f>VLOOKUP('full data'!$A683, Sheet11!$A$2:$AF$799, MATCH('full data'!AB$1, Sheet11!$A$1:$AF$1, 0), FALSE)</f>
        <v>0.19791666666666671</v>
      </c>
      <c r="AC683">
        <f>VLOOKUP('full data'!$A683, Sheet11!$A$2:$AF$799, MATCH('full data'!AC$1, Sheet11!$A$1:$AF$1, 0), FALSE)</f>
        <v>0.1744186046511628</v>
      </c>
      <c r="AD683" t="str">
        <f>VLOOKUP('full data'!$A683, Sheet11!$A$2:$AF$799, MATCH('full data'!AD$1, Sheet11!$A$1:$AF$1, 0), FALSE)</f>
        <v>0</v>
      </c>
      <c r="AE683" t="str">
        <f>VLOOKUP('full data'!$A683, Sheet11!$A$2:$AF$799, MATCH('full data'!AE$1, Sheet11!$A$1:$AF$1, 0), FALSE)</f>
        <v>0</v>
      </c>
      <c r="AF683">
        <f>VLOOKUP('full data'!$A683, Sheet11!$A$2:$AF$799, MATCH('full data'!AF$1, Sheet11!$A$1:$AF$1, 0), FALSE)</f>
        <v>0.375</v>
      </c>
      <c r="AG683">
        <f>VLOOKUP('full data'!$A683, Sheet11!$A$2:$AF$799, MATCH('full data'!AG$1, Sheet11!$A$1:$AF$1, 0), FALSE)</f>
        <v>0.5</v>
      </c>
      <c r="AH683" s="3">
        <f>VLOOKUP('full data'!$A683, Sheet11!$A$2:$AF$799, MATCH('full data'!AH$1, Sheet11!$A$1:$AF$1, 0), FALSE)</f>
        <v>4.5449365889564747E-2</v>
      </c>
      <c r="AI683" s="2">
        <f t="shared" si="10"/>
        <v>0.31640961567747711</v>
      </c>
      <c r="AJ683" s="2">
        <f>AH683/SUMIFS($AH$2:$AH$799, $B$2:$B$799, B683)</f>
        <v>2.380340790219336E-2</v>
      </c>
      <c r="AK683">
        <f>IF(AJ683=_xlfn.MAXIFS($AJ$2:$AJ$799, $B$2:$B$799, B683, $AA$2:$AA$799, AA683), 1, 0)</f>
        <v>0</v>
      </c>
      <c r="AL683" s="2">
        <f>AJ683-AI683</f>
        <v>-0.29260620777528373</v>
      </c>
      <c r="AM683">
        <f>IF(AK683=AE683, 1, 0)</f>
        <v>0</v>
      </c>
    </row>
    <row r="684" spans="1:39" hidden="1" x14ac:dyDescent="0.45">
      <c r="A684" t="s">
        <v>186</v>
      </c>
      <c r="B684">
        <v>2003</v>
      </c>
      <c r="C684" t="s">
        <v>66</v>
      </c>
      <c r="D684" t="str">
        <f>VLOOKUP(C684, ids!$A$2:$B$37,2,FALSE)</f>
        <v>Green Bay Packers</v>
      </c>
      <c r="E684">
        <f>VLOOKUP('full data'!$A684, Sheet11!$A$2:$AF$799, MATCH('full data'!E$1, Sheet11!$A$1:$AF$1, 0), FALSE)</f>
        <v>16</v>
      </c>
      <c r="F684">
        <f>VLOOKUP('full data'!$A684, Sheet11!$A$2:$AF$799, MATCH('full data'!F$1, Sheet11!$A$1:$AF$1, 0), FALSE)</f>
        <v>3.538536113286439</v>
      </c>
      <c r="G684">
        <f>VLOOKUP('full data'!$A684, Sheet11!$A$2:$AF$799, MATCH('full data'!G$1, Sheet11!$A$1:$AF$1, 0), FALSE)</f>
        <v>0.83473028496175938</v>
      </c>
      <c r="H684">
        <f>VLOOKUP('full data'!$A684, Sheet11!$A$2:$AF$799, MATCH('full data'!H$1, Sheet11!$A$1:$AF$1, 0), FALSE)</f>
        <v>17.45750774385435</v>
      </c>
      <c r="I684">
        <f>VLOOKUP('full data'!$A684, Sheet11!$A$2:$AF$799, MATCH('full data'!I$1, Sheet11!$A$1:$AF$1, 0), FALSE)</f>
        <v>43.6875</v>
      </c>
      <c r="J684">
        <f>VLOOKUP('full data'!$A684, Sheet11!$A$2:$AF$799, MATCH('full data'!J$1, Sheet11!$A$1:$AF$1, 0), FALSE)</f>
        <v>0.88461538461538458</v>
      </c>
      <c r="K684">
        <f>VLOOKUP('full data'!$A684, Sheet11!$A$2:$AF$799, MATCH('full data'!K$1, Sheet11!$A$1:$AF$1, 0), FALSE)</f>
        <v>-8.6875</v>
      </c>
      <c r="L684">
        <f>VLOOKUP('full data'!$A684, Sheet11!$A$2:$AF$799, MATCH('full data'!L$1, Sheet11!$A$1:$AF$1, 0), FALSE)</f>
        <v>1.3125</v>
      </c>
      <c r="M684">
        <f>VLOOKUP('full data'!$A684, Sheet11!$A$2:$AF$799, MATCH('full data'!M$1, Sheet11!$A$1:$AF$1, 0), FALSE)</f>
        <v>0.75</v>
      </c>
      <c r="N684">
        <f>VLOOKUP('full data'!$A684, Sheet11!$A$2:$AF$799, MATCH('full data'!N$1, Sheet11!$A$1:$AF$1, 0), FALSE)</f>
        <v>1.3125</v>
      </c>
      <c r="O684">
        <f>VLOOKUP('full data'!$A684, Sheet11!$A$2:$AF$799, MATCH('full data'!O$1, Sheet11!$A$1:$AF$1, 0), FALSE)</f>
        <v>12.625</v>
      </c>
      <c r="P684">
        <f>VLOOKUP('full data'!$A684, Sheet11!$A$2:$AF$799, MATCH('full data'!P$1, Sheet11!$A$1:$AF$1, 0), FALSE)</f>
        <v>1.8125</v>
      </c>
      <c r="Q684">
        <f>VLOOKUP('full data'!$A684, Sheet11!$A$2:$AF$799, MATCH('full data'!Q$1, Sheet11!$A$1:$AF$1, 0), FALSE)</f>
        <v>2.0625</v>
      </c>
      <c r="R684">
        <f>VLOOKUP('full data'!$A684, Sheet11!$A$2:$AF$799, MATCH('full data'!R$1, Sheet11!$A$1:$AF$1, 0), FALSE)</f>
        <v>10</v>
      </c>
      <c r="S684">
        <f>VLOOKUP('full data'!$A684, Sheet11!$A$2:$AF$799, MATCH('full data'!S$1, Sheet11!$A$1:$AF$1, 0), FALSE)</f>
        <v>6</v>
      </c>
      <c r="T684">
        <f>VLOOKUP('full data'!$A684, Sheet11!$A$2:$AF$799, MATCH('full data'!T$1, Sheet11!$A$1:$AF$1, 0), FALSE)</f>
        <v>0</v>
      </c>
      <c r="U684">
        <f>VLOOKUP('full data'!$A684, Sheet11!$A$2:$AF$799, MATCH('full data'!U$1, Sheet11!$A$1:$AF$1, 0), FALSE)</f>
        <v>0.625</v>
      </c>
      <c r="V684">
        <f>VLOOKUP('full data'!$A684, Sheet11!$A$2:$AF$799, MATCH('full data'!V$1, Sheet11!$A$1:$AF$1, 0), FALSE)</f>
        <v>0.4375</v>
      </c>
      <c r="W684">
        <f>VLOOKUP('full data'!$A684, Sheet11!$A$2:$AF$799, MATCH('full data'!W$1, Sheet11!$A$1:$AF$1, 0), FALSE)</f>
        <v>0.48828125</v>
      </c>
      <c r="X684" t="str">
        <f>VLOOKUP('full data'!$A684, Sheet11!$A$2:$AF$799, MATCH('full data'!X$1, Sheet11!$A$1:$AF$1, 0), FALSE)</f>
        <v>4</v>
      </c>
      <c r="Y684">
        <f>VLOOKUP('full data'!$A684, Sheet11!$A$2:$AF$799, MATCH('full data'!Y$1, Sheet11!$A$1:$AF$1, 0), FALSE)</f>
        <v>1</v>
      </c>
      <c r="Z684" t="str">
        <f>VLOOKUP('full data'!$A684, Sheet11!$A$2:$AF$799, MATCH('full data'!Z$1, Sheet11!$A$1:$AF$1, 0), FALSE)</f>
        <v>NFC North</v>
      </c>
      <c r="AA684" t="s">
        <v>892</v>
      </c>
      <c r="AB684">
        <f>VLOOKUP('full data'!$A684, Sheet11!$A$2:$AF$799, MATCH('full data'!AB$1, Sheet11!$A$1:$AF$1, 0), FALSE)</f>
        <v>0.26785714285714279</v>
      </c>
      <c r="AC684">
        <f>VLOOKUP('full data'!$A684, Sheet11!$A$2:$AF$799, MATCH('full data'!AC$1, Sheet11!$A$1:$AF$1, 0), FALSE)</f>
        <v>0.15789473684210531</v>
      </c>
      <c r="AD684" t="str">
        <f>VLOOKUP('full data'!$A684, Sheet11!$A$2:$AF$799, MATCH('full data'!AD$1, Sheet11!$A$1:$AF$1, 0), FALSE)</f>
        <v>0</v>
      </c>
      <c r="AE684" t="str">
        <f>VLOOKUP('full data'!$A684, Sheet11!$A$2:$AF$799, MATCH('full data'!AE$1, Sheet11!$A$1:$AF$1, 0), FALSE)</f>
        <v>0</v>
      </c>
      <c r="AF684">
        <f>VLOOKUP('full data'!$A684, Sheet11!$A$2:$AF$799, MATCH('full data'!AF$1, Sheet11!$A$1:$AF$1, 0), FALSE)</f>
        <v>0.5</v>
      </c>
      <c r="AG684">
        <f>VLOOKUP('full data'!$A684, Sheet11!$A$2:$AF$799, MATCH('full data'!AG$1, Sheet11!$A$1:$AF$1, 0), FALSE)</f>
        <v>0.5</v>
      </c>
      <c r="AH684" s="3">
        <f>VLOOKUP('full data'!$A684, Sheet11!$A$2:$AF$799, MATCH('full data'!AH$1, Sheet11!$A$1:$AF$1, 0), FALSE)</f>
        <v>3.5236177315753257E-2</v>
      </c>
      <c r="AI684" s="2">
        <f t="shared" si="10"/>
        <v>0.31640961567747711</v>
      </c>
      <c r="AJ684" s="2">
        <f>AH684/SUMIFS($AH$2:$AH$799, $B$2:$B$799, B684)</f>
        <v>1.8454407121958637E-2</v>
      </c>
      <c r="AK684">
        <f>IF(AJ684=_xlfn.MAXIFS($AJ$2:$AJ$799, $B$2:$B$799, B684, $AA$2:$AA$799, AA684), 1, 0)</f>
        <v>0</v>
      </c>
      <c r="AL684" s="2">
        <f>AJ684-AI684</f>
        <v>-0.29795520855551849</v>
      </c>
      <c r="AM684">
        <f>IF(AK684=AE684, 1, 0)</f>
        <v>0</v>
      </c>
    </row>
    <row r="685" spans="1:39" hidden="1" x14ac:dyDescent="0.45">
      <c r="A685" t="s">
        <v>183</v>
      </c>
      <c r="B685">
        <v>2003</v>
      </c>
      <c r="C685" t="s">
        <v>57</v>
      </c>
      <c r="D685" t="str">
        <f>VLOOKUP(C685, ids!$A$2:$B$37,2,FALSE)</f>
        <v>Dallas Cowboys</v>
      </c>
      <c r="E685">
        <f>VLOOKUP('full data'!$A685, Sheet11!$A$2:$AF$799, MATCH('full data'!E$1, Sheet11!$A$1:$AF$1, 0), FALSE)</f>
        <v>16</v>
      </c>
      <c r="F685">
        <f>VLOOKUP('full data'!$A685, Sheet11!$A$2:$AF$799, MATCH('full data'!F$1, Sheet11!$A$1:$AF$1, 0), FALSE)</f>
        <v>-3.0806318292587789</v>
      </c>
      <c r="G685">
        <f>VLOOKUP('full data'!$A685, Sheet11!$A$2:$AF$799, MATCH('full data'!G$1, Sheet11!$A$1:$AF$1, 0), FALSE)</f>
        <v>-2.8913351297039438</v>
      </c>
      <c r="H685">
        <f>VLOOKUP('full data'!$A685, Sheet11!$A$2:$AF$799, MATCH('full data'!H$1, Sheet11!$A$1:$AF$1, 0), FALSE)</f>
        <v>14.4366769705835</v>
      </c>
      <c r="I685">
        <f>VLOOKUP('full data'!$A685, Sheet11!$A$2:$AF$799, MATCH('full data'!I$1, Sheet11!$A$1:$AF$1, 0), FALSE)</f>
        <v>52.3125</v>
      </c>
      <c r="J685">
        <f>VLOOKUP('full data'!$A685, Sheet11!$A$2:$AF$799, MATCH('full data'!J$1, Sheet11!$A$1:$AF$1, 0), FALSE)</f>
        <v>0.7931034482758621</v>
      </c>
      <c r="K685">
        <f>VLOOKUP('full data'!$A685, Sheet11!$A$2:$AF$799, MATCH('full data'!K$1, Sheet11!$A$1:$AF$1, 0), FALSE)</f>
        <v>-11.5625</v>
      </c>
      <c r="L685">
        <f>VLOOKUP('full data'!$A685, Sheet11!$A$2:$AF$799, MATCH('full data'!L$1, Sheet11!$A$1:$AF$1, 0), FALSE)</f>
        <v>1.3125</v>
      </c>
      <c r="M685">
        <f>VLOOKUP('full data'!$A685, Sheet11!$A$2:$AF$799, MATCH('full data'!M$1, Sheet11!$A$1:$AF$1, 0), FALSE)</f>
        <v>0.75</v>
      </c>
      <c r="N685">
        <f>VLOOKUP('full data'!$A685, Sheet11!$A$2:$AF$799, MATCH('full data'!N$1, Sheet11!$A$1:$AF$1, 0), FALSE)</f>
        <v>0.8125</v>
      </c>
      <c r="O685">
        <f>VLOOKUP('full data'!$A685, Sheet11!$A$2:$AF$799, MATCH('full data'!O$1, Sheet11!$A$1:$AF$1, 0), FALSE)</f>
        <v>12.5625</v>
      </c>
      <c r="P685">
        <f>VLOOKUP('full data'!$A685, Sheet11!$A$2:$AF$799, MATCH('full data'!P$1, Sheet11!$A$1:$AF$1, 0), FALSE)</f>
        <v>1.75</v>
      </c>
      <c r="Q685">
        <f>VLOOKUP('full data'!$A685, Sheet11!$A$2:$AF$799, MATCH('full data'!Q$1, Sheet11!$A$1:$AF$1, 0), FALSE)</f>
        <v>1.5625</v>
      </c>
      <c r="R685">
        <f>VLOOKUP('full data'!$A685, Sheet11!$A$2:$AF$799, MATCH('full data'!R$1, Sheet11!$A$1:$AF$1, 0), FALSE)</f>
        <v>10</v>
      </c>
      <c r="S685">
        <f>VLOOKUP('full data'!$A685, Sheet11!$A$2:$AF$799, MATCH('full data'!S$1, Sheet11!$A$1:$AF$1, 0), FALSE)</f>
        <v>6</v>
      </c>
      <c r="T685">
        <f>VLOOKUP('full data'!$A685, Sheet11!$A$2:$AF$799, MATCH('full data'!T$1, Sheet11!$A$1:$AF$1, 0), FALSE)</f>
        <v>0</v>
      </c>
      <c r="U685">
        <f>VLOOKUP('full data'!$A685, Sheet11!$A$2:$AF$799, MATCH('full data'!U$1, Sheet11!$A$1:$AF$1, 0), FALSE)</f>
        <v>0.625</v>
      </c>
      <c r="V685">
        <f>VLOOKUP('full data'!$A685, Sheet11!$A$2:$AF$799, MATCH('full data'!V$1, Sheet11!$A$1:$AF$1, 0), FALSE)</f>
        <v>0.38750000000000001</v>
      </c>
      <c r="W685">
        <f>VLOOKUP('full data'!$A685, Sheet11!$A$2:$AF$799, MATCH('full data'!W$1, Sheet11!$A$1:$AF$1, 0), FALSE)</f>
        <v>0.4609375</v>
      </c>
      <c r="X685" t="str">
        <f>VLOOKUP('full data'!$A685, Sheet11!$A$2:$AF$799, MATCH('full data'!X$1, Sheet11!$A$1:$AF$1, 0), FALSE)</f>
        <v>6</v>
      </c>
      <c r="Y685">
        <f>VLOOKUP('full data'!$A685, Sheet11!$A$2:$AF$799, MATCH('full data'!Y$1, Sheet11!$A$1:$AF$1, 0), FALSE)</f>
        <v>2</v>
      </c>
      <c r="Z685" t="str">
        <f>VLOOKUP('full data'!$A685, Sheet11!$A$2:$AF$799, MATCH('full data'!Z$1, Sheet11!$A$1:$AF$1, 0), FALSE)</f>
        <v>NFC East</v>
      </c>
      <c r="AA685" t="s">
        <v>892</v>
      </c>
      <c r="AB685">
        <f>VLOOKUP('full data'!$A685, Sheet11!$A$2:$AF$799, MATCH('full data'!AB$1, Sheet11!$A$1:$AF$1, 0), FALSE)</f>
        <v>0.23076923076923081</v>
      </c>
      <c r="AC685">
        <f>VLOOKUP('full data'!$A685, Sheet11!$A$2:$AF$799, MATCH('full data'!AC$1, Sheet11!$A$1:$AF$1, 0), FALSE)</f>
        <v>0.24489795918367349</v>
      </c>
      <c r="AD685" t="str">
        <f>VLOOKUP('full data'!$A685, Sheet11!$A$2:$AF$799, MATCH('full data'!AD$1, Sheet11!$A$1:$AF$1, 0), FALSE)</f>
        <v>0</v>
      </c>
      <c r="AE685" t="str">
        <f>VLOOKUP('full data'!$A685, Sheet11!$A$2:$AF$799, MATCH('full data'!AE$1, Sheet11!$A$1:$AF$1, 0), FALSE)</f>
        <v>0</v>
      </c>
      <c r="AF685">
        <f>VLOOKUP('full data'!$A685, Sheet11!$A$2:$AF$799, MATCH('full data'!AF$1, Sheet11!$A$1:$AF$1, 0), FALSE)</f>
        <v>0.4375</v>
      </c>
      <c r="AG685">
        <f>VLOOKUP('full data'!$A685, Sheet11!$A$2:$AF$799, MATCH('full data'!AG$1, Sheet11!$A$1:$AF$1, 0), FALSE)</f>
        <v>0.5</v>
      </c>
      <c r="AH685" s="3">
        <f>VLOOKUP('full data'!$A685, Sheet11!$A$2:$AF$799, MATCH('full data'!AH$1, Sheet11!$A$1:$AF$1, 0), FALSE)</f>
        <v>3.3351026365309629E-2</v>
      </c>
      <c r="AI685" s="2">
        <f t="shared" si="10"/>
        <v>0.31640961567747711</v>
      </c>
      <c r="AJ685" s="2">
        <f>AH685/SUMIFS($AH$2:$AH$799, $B$2:$B$799, B685)</f>
        <v>1.7467088241874543E-2</v>
      </c>
      <c r="AK685">
        <f>IF(AJ685=_xlfn.MAXIFS($AJ$2:$AJ$799, $B$2:$B$799, B685, $AA$2:$AA$799, AA685), 1, 0)</f>
        <v>0</v>
      </c>
      <c r="AL685" s="2">
        <f>AJ685-AI685</f>
        <v>-0.29894252743560257</v>
      </c>
      <c r="AM685">
        <f>IF(AK685=AE685, 1, 0)</f>
        <v>0</v>
      </c>
    </row>
    <row r="686" spans="1:39" hidden="1" x14ac:dyDescent="0.45">
      <c r="A686" t="s">
        <v>184</v>
      </c>
      <c r="B686">
        <v>2003</v>
      </c>
      <c r="C686" t="s">
        <v>60</v>
      </c>
      <c r="D686" t="str">
        <f>VLOOKUP(C686, ids!$A$2:$B$37,2,FALSE)</f>
        <v>Denver Broncos</v>
      </c>
      <c r="E686">
        <f>VLOOKUP('full data'!$A686, Sheet11!$A$2:$AF$799, MATCH('full data'!E$1, Sheet11!$A$1:$AF$1, 0), FALSE)</f>
        <v>16</v>
      </c>
      <c r="F686">
        <f>VLOOKUP('full data'!$A686, Sheet11!$A$2:$AF$799, MATCH('full data'!F$1, Sheet11!$A$1:$AF$1, 0), FALSE)</f>
        <v>-0.7435515624428225</v>
      </c>
      <c r="G686">
        <f>VLOOKUP('full data'!$A686, Sheet11!$A$2:$AF$799, MATCH('full data'!G$1, Sheet11!$A$1:$AF$1, 0), FALSE)</f>
        <v>2.3072253752480831</v>
      </c>
      <c r="H686">
        <f>VLOOKUP('full data'!$A686, Sheet11!$A$2:$AF$799, MATCH('full data'!H$1, Sheet11!$A$1:$AF$1, 0), FALSE)</f>
        <v>15.2753722593355</v>
      </c>
      <c r="I686">
        <f>VLOOKUP('full data'!$A686, Sheet11!$A$2:$AF$799, MATCH('full data'!I$1, Sheet11!$A$1:$AF$1, 0), FALSE)</f>
        <v>57.625</v>
      </c>
      <c r="J686">
        <f>VLOOKUP('full data'!$A686, Sheet11!$A$2:$AF$799, MATCH('full data'!J$1, Sheet11!$A$1:$AF$1, 0), FALSE)</f>
        <v>0.875</v>
      </c>
      <c r="K686">
        <f>VLOOKUP('full data'!$A686, Sheet11!$A$2:$AF$799, MATCH('full data'!K$1, Sheet11!$A$1:$AF$1, 0), FALSE)</f>
        <v>-9.8125</v>
      </c>
      <c r="L686">
        <f>VLOOKUP('full data'!$A686, Sheet11!$A$2:$AF$799, MATCH('full data'!L$1, Sheet11!$A$1:$AF$1, 0), FALSE)</f>
        <v>1.125</v>
      </c>
      <c r="M686">
        <f>VLOOKUP('full data'!$A686, Sheet11!$A$2:$AF$799, MATCH('full data'!M$1, Sheet11!$A$1:$AF$1, 0), FALSE)</f>
        <v>0.6875</v>
      </c>
      <c r="N686">
        <f>VLOOKUP('full data'!$A686, Sheet11!$A$2:$AF$799, MATCH('full data'!N$1, Sheet11!$A$1:$AF$1, 0), FALSE)</f>
        <v>0.5625</v>
      </c>
      <c r="O686">
        <f>VLOOKUP('full data'!$A686, Sheet11!$A$2:$AF$799, MATCH('full data'!O$1, Sheet11!$A$1:$AF$1, 0), FALSE)</f>
        <v>12.75</v>
      </c>
      <c r="P686">
        <f>VLOOKUP('full data'!$A686, Sheet11!$A$2:$AF$799, MATCH('full data'!P$1, Sheet11!$A$1:$AF$1, 0), FALSE)</f>
        <v>1.375</v>
      </c>
      <c r="Q686">
        <f>VLOOKUP('full data'!$A686, Sheet11!$A$2:$AF$799, MATCH('full data'!Q$1, Sheet11!$A$1:$AF$1, 0), FALSE)</f>
        <v>1.25</v>
      </c>
      <c r="R686">
        <f>VLOOKUP('full data'!$A686, Sheet11!$A$2:$AF$799, MATCH('full data'!R$1, Sheet11!$A$1:$AF$1, 0), FALSE)</f>
        <v>10</v>
      </c>
      <c r="S686">
        <f>VLOOKUP('full data'!$A686, Sheet11!$A$2:$AF$799, MATCH('full data'!S$1, Sheet11!$A$1:$AF$1, 0), FALSE)</f>
        <v>6</v>
      </c>
      <c r="T686">
        <f>VLOOKUP('full data'!$A686, Sheet11!$A$2:$AF$799, MATCH('full data'!T$1, Sheet11!$A$1:$AF$1, 0), FALSE)</f>
        <v>0</v>
      </c>
      <c r="U686">
        <f>VLOOKUP('full data'!$A686, Sheet11!$A$2:$AF$799, MATCH('full data'!U$1, Sheet11!$A$1:$AF$1, 0), FALSE)</f>
        <v>0.625</v>
      </c>
      <c r="V686">
        <f>VLOOKUP('full data'!$A686, Sheet11!$A$2:$AF$799, MATCH('full data'!V$1, Sheet11!$A$1:$AF$1, 0), FALSE)</f>
        <v>0.40625</v>
      </c>
      <c r="W686">
        <f>VLOOKUP('full data'!$A686, Sheet11!$A$2:$AF$799, MATCH('full data'!W$1, Sheet11!$A$1:$AF$1, 0), FALSE)</f>
        <v>0.5</v>
      </c>
      <c r="X686" t="str">
        <f>VLOOKUP('full data'!$A686, Sheet11!$A$2:$AF$799, MATCH('full data'!X$1, Sheet11!$A$1:$AF$1, 0), FALSE)</f>
        <v>6</v>
      </c>
      <c r="Y686">
        <f>VLOOKUP('full data'!$A686, Sheet11!$A$2:$AF$799, MATCH('full data'!Y$1, Sheet11!$A$1:$AF$1, 0), FALSE)</f>
        <v>2</v>
      </c>
      <c r="Z686" t="str">
        <f>VLOOKUP('full data'!$A686, Sheet11!$A$2:$AF$799, MATCH('full data'!Z$1, Sheet11!$A$1:$AF$1, 0), FALSE)</f>
        <v>AFC West</v>
      </c>
      <c r="AA686" t="s">
        <v>891</v>
      </c>
      <c r="AB686">
        <f>VLOOKUP('full data'!$A686, Sheet11!$A$2:$AF$799, MATCH('full data'!AB$1, Sheet11!$A$1:$AF$1, 0), FALSE)</f>
        <v>0.21249999999999999</v>
      </c>
      <c r="AC686">
        <f>VLOOKUP('full data'!$A686, Sheet11!$A$2:$AF$799, MATCH('full data'!AC$1, Sheet11!$A$1:$AF$1, 0), FALSE)</f>
        <v>0.2318840579710145</v>
      </c>
      <c r="AD686" t="str">
        <f>VLOOKUP('full data'!$A686, Sheet11!$A$2:$AF$799, MATCH('full data'!AD$1, Sheet11!$A$1:$AF$1, 0), FALSE)</f>
        <v>0</v>
      </c>
      <c r="AE686" t="str">
        <f>VLOOKUP('full data'!$A686, Sheet11!$A$2:$AF$799, MATCH('full data'!AE$1, Sheet11!$A$1:$AF$1, 0), FALSE)</f>
        <v>0</v>
      </c>
      <c r="AF686">
        <f>VLOOKUP('full data'!$A686, Sheet11!$A$2:$AF$799, MATCH('full data'!AF$1, Sheet11!$A$1:$AF$1, 0), FALSE)</f>
        <v>0.25</v>
      </c>
      <c r="AG686">
        <f>VLOOKUP('full data'!$A686, Sheet11!$A$2:$AF$799, MATCH('full data'!AG$1, Sheet11!$A$1:$AF$1, 0), FALSE)</f>
        <v>0.5</v>
      </c>
      <c r="AH686" s="3">
        <f>VLOOKUP('full data'!$A686, Sheet11!$A$2:$AF$799, MATCH('full data'!AH$1, Sheet11!$A$1:$AF$1, 0), FALSE)</f>
        <v>2.6320239224586772E-2</v>
      </c>
      <c r="AI686" s="2">
        <f t="shared" si="10"/>
        <v>0.62260027367309778</v>
      </c>
      <c r="AJ686" s="2">
        <f>AH686/SUMIFS($AH$2:$AH$799, $B$2:$B$799, B686)</f>
        <v>1.3784821373932447E-2</v>
      </c>
      <c r="AK686">
        <f>IF(AJ686=_xlfn.MAXIFS($AJ$2:$AJ$799, $B$2:$B$799, B686, $AA$2:$AA$799, AA686), 1, 0)</f>
        <v>0</v>
      </c>
      <c r="AL686" s="2">
        <f>AJ686-AI686</f>
        <v>-0.60881545229916534</v>
      </c>
      <c r="AM686">
        <f>IF(AK686=AE686, 1, 0)</f>
        <v>0</v>
      </c>
    </row>
    <row r="687" spans="1:39" hidden="1" x14ac:dyDescent="0.45">
      <c r="A687" t="s">
        <v>199</v>
      </c>
      <c r="B687">
        <v>2003</v>
      </c>
      <c r="C687" t="s">
        <v>79</v>
      </c>
      <c r="D687" t="str">
        <f>VLOOKUP(C687, ids!$A$2:$B$37,2,FALSE)</f>
        <v>Minnesota Vikings</v>
      </c>
      <c r="E687">
        <f>VLOOKUP('full data'!$A687, Sheet11!$A$2:$AF$799, MATCH('full data'!E$1, Sheet11!$A$1:$AF$1, 0), FALSE)</f>
        <v>16</v>
      </c>
      <c r="F687">
        <f>VLOOKUP('full data'!$A687, Sheet11!$A$2:$AF$799, MATCH('full data'!F$1, Sheet11!$A$1:$AF$1, 0), FALSE)</f>
        <v>5.5827004358930381</v>
      </c>
      <c r="G687">
        <f>VLOOKUP('full data'!$A687, Sheet11!$A$2:$AF$799, MATCH('full data'!G$1, Sheet11!$A$1:$AF$1, 0), FALSE)</f>
        <v>0.78787693677309745</v>
      </c>
      <c r="H687">
        <f>VLOOKUP('full data'!$A687, Sheet11!$A$2:$AF$799, MATCH('full data'!H$1, Sheet11!$A$1:$AF$1, 0), FALSE)</f>
        <v>21.870090163154519</v>
      </c>
      <c r="I687">
        <f>VLOOKUP('full data'!$A687, Sheet11!$A$2:$AF$799, MATCH('full data'!I$1, Sheet11!$A$1:$AF$1, 0), FALSE)</f>
        <v>64.3125</v>
      </c>
      <c r="J687">
        <f>VLOOKUP('full data'!$A687, Sheet11!$A$2:$AF$799, MATCH('full data'!J$1, Sheet11!$A$1:$AF$1, 0), FALSE)</f>
        <v>0.72</v>
      </c>
      <c r="K687">
        <f>VLOOKUP('full data'!$A687, Sheet11!$A$2:$AF$799, MATCH('full data'!K$1, Sheet11!$A$1:$AF$1, 0), FALSE)</f>
        <v>-13.625</v>
      </c>
      <c r="L687">
        <f>VLOOKUP('full data'!$A687, Sheet11!$A$2:$AF$799, MATCH('full data'!L$1, Sheet11!$A$1:$AF$1, 0), FALSE)</f>
        <v>0.8125</v>
      </c>
      <c r="M687">
        <f>VLOOKUP('full data'!$A687, Sheet11!$A$2:$AF$799, MATCH('full data'!M$1, Sheet11!$A$1:$AF$1, 0), FALSE)</f>
        <v>0.4375</v>
      </c>
      <c r="N687">
        <f>VLOOKUP('full data'!$A687, Sheet11!$A$2:$AF$799, MATCH('full data'!N$1, Sheet11!$A$1:$AF$1, 0), FALSE)</f>
        <v>1.75</v>
      </c>
      <c r="O687">
        <f>VLOOKUP('full data'!$A687, Sheet11!$A$2:$AF$799, MATCH('full data'!O$1, Sheet11!$A$1:$AF$1, 0), FALSE)</f>
        <v>15.3125</v>
      </c>
      <c r="P687">
        <f>VLOOKUP('full data'!$A687, Sheet11!$A$2:$AF$799, MATCH('full data'!P$1, Sheet11!$A$1:$AF$1, 0), FALSE)</f>
        <v>1.3125</v>
      </c>
      <c r="Q687">
        <f>VLOOKUP('full data'!$A687, Sheet11!$A$2:$AF$799, MATCH('full data'!Q$1, Sheet11!$A$1:$AF$1, 0), FALSE)</f>
        <v>2.1875</v>
      </c>
      <c r="R687">
        <f>VLOOKUP('full data'!$A687, Sheet11!$A$2:$AF$799, MATCH('full data'!R$1, Sheet11!$A$1:$AF$1, 0), FALSE)</f>
        <v>9</v>
      </c>
      <c r="S687">
        <f>VLOOKUP('full data'!$A687, Sheet11!$A$2:$AF$799, MATCH('full data'!S$1, Sheet11!$A$1:$AF$1, 0), FALSE)</f>
        <v>7</v>
      </c>
      <c r="T687">
        <f>VLOOKUP('full data'!$A687, Sheet11!$A$2:$AF$799, MATCH('full data'!T$1, Sheet11!$A$1:$AF$1, 0), FALSE)</f>
        <v>0</v>
      </c>
      <c r="U687">
        <f>VLOOKUP('full data'!$A687, Sheet11!$A$2:$AF$799, MATCH('full data'!U$1, Sheet11!$A$1:$AF$1, 0), FALSE)</f>
        <v>0.5625</v>
      </c>
      <c r="V687">
        <f>VLOOKUP('full data'!$A687, Sheet11!$A$2:$AF$799, MATCH('full data'!V$1, Sheet11!$A$1:$AF$1, 0), FALSE)</f>
        <v>0.5</v>
      </c>
      <c r="W687">
        <f>VLOOKUP('full data'!$A687, Sheet11!$A$2:$AF$799, MATCH('full data'!W$1, Sheet11!$A$1:$AF$1, 0), FALSE)</f>
        <v>0.45703125</v>
      </c>
      <c r="X687" t="str">
        <f>VLOOKUP('full data'!$A687, Sheet11!$A$2:$AF$799, MATCH('full data'!X$1, Sheet11!$A$1:$AF$1, 0), FALSE)</f>
        <v>0</v>
      </c>
      <c r="Y687">
        <f>VLOOKUP('full data'!$A687, Sheet11!$A$2:$AF$799, MATCH('full data'!Y$1, Sheet11!$A$1:$AF$1, 0), FALSE)</f>
        <v>2</v>
      </c>
      <c r="Z687" t="str">
        <f>VLOOKUP('full data'!$A687, Sheet11!$A$2:$AF$799, MATCH('full data'!Z$1, Sheet11!$A$1:$AF$1, 0), FALSE)</f>
        <v>NFC North</v>
      </c>
      <c r="AA687" t="s">
        <v>892</v>
      </c>
      <c r="AB687">
        <f>VLOOKUP('full data'!$A687, Sheet11!$A$2:$AF$799, MATCH('full data'!AB$1, Sheet11!$A$1:$AF$1, 0), FALSE)</f>
        <v>0.2142857142857143</v>
      </c>
      <c r="AC687">
        <f>VLOOKUP('full data'!$A687, Sheet11!$A$2:$AF$799, MATCH('full data'!AC$1, Sheet11!$A$1:$AF$1, 0), FALSE)</f>
        <v>0.16666666666666671</v>
      </c>
      <c r="AD687" t="str">
        <f>VLOOKUP('full data'!$A687, Sheet11!$A$2:$AF$799, MATCH('full data'!AD$1, Sheet11!$A$1:$AF$1, 0), FALSE)</f>
        <v>0</v>
      </c>
      <c r="AE687" t="str">
        <f>VLOOKUP('full data'!$A687, Sheet11!$A$2:$AF$799, MATCH('full data'!AE$1, Sheet11!$A$1:$AF$1, 0), FALSE)</f>
        <v>0</v>
      </c>
      <c r="AF687">
        <f>VLOOKUP('full data'!$A687, Sheet11!$A$2:$AF$799, MATCH('full data'!AF$1, Sheet11!$A$1:$AF$1, 0), FALSE)</f>
        <v>0.5</v>
      </c>
      <c r="AG687">
        <f>VLOOKUP('full data'!$A687, Sheet11!$A$2:$AF$799, MATCH('full data'!AG$1, Sheet11!$A$1:$AF$1, 0), FALSE)</f>
        <v>0.5</v>
      </c>
      <c r="AH687" s="3">
        <f>VLOOKUP('full data'!$A687, Sheet11!$A$2:$AF$799, MATCH('full data'!AH$1, Sheet11!$A$1:$AF$1, 0), FALSE)</f>
        <v>1.8239843276483099E-2</v>
      </c>
      <c r="AI687" s="2">
        <f t="shared" si="10"/>
        <v>0.31640961567747711</v>
      </c>
      <c r="AJ687" s="2">
        <f>AH687/SUMIFS($AH$2:$AH$799, $B$2:$B$799, B687)</f>
        <v>9.5528380008023939E-3</v>
      </c>
      <c r="AK687">
        <f>IF(AJ687=_xlfn.MAXIFS($AJ$2:$AJ$799, $B$2:$B$799, B687, $AA$2:$AA$799, AA687), 1, 0)</f>
        <v>0</v>
      </c>
      <c r="AL687" s="2">
        <f>AJ687-AI687</f>
        <v>-0.30685677767667474</v>
      </c>
      <c r="AM687">
        <f>IF(AK687=AE687, 1, 0)</f>
        <v>0</v>
      </c>
    </row>
    <row r="688" spans="1:39" hidden="1" x14ac:dyDescent="0.45">
      <c r="A688" t="s">
        <v>181</v>
      </c>
      <c r="B688">
        <v>2003</v>
      </c>
      <c r="C688" t="s">
        <v>53</v>
      </c>
      <c r="D688" t="str">
        <f>VLOOKUP(C688, ids!$A$2:$B$37,2,FALSE)</f>
        <v>Cincinnati Bengals</v>
      </c>
      <c r="E688">
        <f>VLOOKUP('full data'!$A688, Sheet11!$A$2:$AF$799, MATCH('full data'!E$1, Sheet11!$A$1:$AF$1, 0), FALSE)</f>
        <v>16</v>
      </c>
      <c r="F688">
        <f>VLOOKUP('full data'!$A688, Sheet11!$A$2:$AF$799, MATCH('full data'!F$1, Sheet11!$A$1:$AF$1, 0), FALSE)</f>
        <v>3.029560164191289</v>
      </c>
      <c r="G688">
        <f>VLOOKUP('full data'!$A688, Sheet11!$A$2:$AF$799, MATCH('full data'!G$1, Sheet11!$A$1:$AF$1, 0), FALSE)</f>
        <v>-0.98512307129003163</v>
      </c>
      <c r="H688">
        <f>VLOOKUP('full data'!$A688, Sheet11!$A$2:$AF$799, MATCH('full data'!H$1, Sheet11!$A$1:$AF$1, 0), FALSE)</f>
        <v>19.631548703886899</v>
      </c>
      <c r="I688">
        <f>VLOOKUP('full data'!$A688, Sheet11!$A$2:$AF$799, MATCH('full data'!I$1, Sheet11!$A$1:$AF$1, 0), FALSE)</f>
        <v>52.875</v>
      </c>
      <c r="J688">
        <f>VLOOKUP('full data'!$A688, Sheet11!$A$2:$AF$799, MATCH('full data'!J$1, Sheet11!$A$1:$AF$1, 0), FALSE)</f>
        <v>0.88</v>
      </c>
      <c r="K688">
        <f>VLOOKUP('full data'!$A688, Sheet11!$A$2:$AF$799, MATCH('full data'!K$1, Sheet11!$A$1:$AF$1, 0), FALSE)</f>
        <v>-15.8125</v>
      </c>
      <c r="L688">
        <f>VLOOKUP('full data'!$A688, Sheet11!$A$2:$AF$799, MATCH('full data'!L$1, Sheet11!$A$1:$AF$1, 0), FALSE)</f>
        <v>0.9375</v>
      </c>
      <c r="M688">
        <f>VLOOKUP('full data'!$A688, Sheet11!$A$2:$AF$799, MATCH('full data'!M$1, Sheet11!$A$1:$AF$1, 0), FALSE)</f>
        <v>0.625</v>
      </c>
      <c r="N688">
        <f>VLOOKUP('full data'!$A688, Sheet11!$A$2:$AF$799, MATCH('full data'!N$1, Sheet11!$A$1:$AF$1, 0), FALSE)</f>
        <v>0.875</v>
      </c>
      <c r="O688">
        <f>VLOOKUP('full data'!$A688, Sheet11!$A$2:$AF$799, MATCH('full data'!O$1, Sheet11!$A$1:$AF$1, 0), FALSE)</f>
        <v>12.25</v>
      </c>
      <c r="P688">
        <f>VLOOKUP('full data'!$A688, Sheet11!$A$2:$AF$799, MATCH('full data'!P$1, Sheet11!$A$1:$AF$1, 0), FALSE)</f>
        <v>1.25</v>
      </c>
      <c r="Q688">
        <f>VLOOKUP('full data'!$A688, Sheet11!$A$2:$AF$799, MATCH('full data'!Q$1, Sheet11!$A$1:$AF$1, 0), FALSE)</f>
        <v>1.5</v>
      </c>
      <c r="R688">
        <f>VLOOKUP('full data'!$A688, Sheet11!$A$2:$AF$799, MATCH('full data'!R$1, Sheet11!$A$1:$AF$1, 0), FALSE)</f>
        <v>8</v>
      </c>
      <c r="S688">
        <f>VLOOKUP('full data'!$A688, Sheet11!$A$2:$AF$799, MATCH('full data'!S$1, Sheet11!$A$1:$AF$1, 0), FALSE)</f>
        <v>8</v>
      </c>
      <c r="T688">
        <f>VLOOKUP('full data'!$A688, Sheet11!$A$2:$AF$799, MATCH('full data'!T$1, Sheet11!$A$1:$AF$1, 0), FALSE)</f>
        <v>0</v>
      </c>
      <c r="U688">
        <f>VLOOKUP('full data'!$A688, Sheet11!$A$2:$AF$799, MATCH('full data'!U$1, Sheet11!$A$1:$AF$1, 0), FALSE)</f>
        <v>0.5</v>
      </c>
      <c r="V688">
        <f>VLOOKUP('full data'!$A688, Sheet11!$A$2:$AF$799, MATCH('full data'!V$1, Sheet11!$A$1:$AF$1, 0), FALSE)</f>
        <v>0.46875</v>
      </c>
      <c r="W688">
        <f>VLOOKUP('full data'!$A688, Sheet11!$A$2:$AF$799, MATCH('full data'!W$1, Sheet11!$A$1:$AF$1, 0), FALSE)</f>
        <v>0.45703125</v>
      </c>
      <c r="X688" t="str">
        <f>VLOOKUP('full data'!$A688, Sheet11!$A$2:$AF$799, MATCH('full data'!X$1, Sheet11!$A$1:$AF$1, 0), FALSE)</f>
        <v>0</v>
      </c>
      <c r="Y688">
        <f>VLOOKUP('full data'!$A688, Sheet11!$A$2:$AF$799, MATCH('full data'!Y$1, Sheet11!$A$1:$AF$1, 0), FALSE)</f>
        <v>2</v>
      </c>
      <c r="Z688" t="str">
        <f>VLOOKUP('full data'!$A688, Sheet11!$A$2:$AF$799, MATCH('full data'!Z$1, Sheet11!$A$1:$AF$1, 0), FALSE)</f>
        <v>AFC North</v>
      </c>
      <c r="AA688" t="s">
        <v>891</v>
      </c>
      <c r="AB688">
        <f>VLOOKUP('full data'!$A688, Sheet11!$A$2:$AF$799, MATCH('full data'!AB$1, Sheet11!$A$1:$AF$1, 0), FALSE)</f>
        <v>0.2413793103448276</v>
      </c>
      <c r="AC688">
        <f>VLOOKUP('full data'!$A688, Sheet11!$A$2:$AF$799, MATCH('full data'!AC$1, Sheet11!$A$1:$AF$1, 0), FALSE)</f>
        <v>0.15384615384615391</v>
      </c>
      <c r="AD688" t="str">
        <f>VLOOKUP('full data'!$A688, Sheet11!$A$2:$AF$799, MATCH('full data'!AD$1, Sheet11!$A$1:$AF$1, 0), FALSE)</f>
        <v>0</v>
      </c>
      <c r="AE688" t="str">
        <f>VLOOKUP('full data'!$A688, Sheet11!$A$2:$AF$799, MATCH('full data'!AE$1, Sheet11!$A$1:$AF$1, 0), FALSE)</f>
        <v>0</v>
      </c>
      <c r="AF688">
        <f>VLOOKUP('full data'!$A688, Sheet11!$A$2:$AF$799, MATCH('full data'!AF$1, Sheet11!$A$1:$AF$1, 0), FALSE)</f>
        <v>0.3125</v>
      </c>
      <c r="AG688">
        <f>VLOOKUP('full data'!$A688, Sheet11!$A$2:$AF$799, MATCH('full data'!AG$1, Sheet11!$A$1:$AF$1, 0), FALSE)</f>
        <v>0.5</v>
      </c>
      <c r="AH688" s="3">
        <f>VLOOKUP('full data'!$A688, Sheet11!$A$2:$AF$799, MATCH('full data'!AH$1, Sheet11!$A$1:$AF$1, 0), FALSE)</f>
        <v>9.0176986596598539E-3</v>
      </c>
      <c r="AI688" s="2">
        <f t="shared" si="10"/>
        <v>0.62260027367309778</v>
      </c>
      <c r="AJ688" s="2">
        <f>AH688/SUMIFS($AH$2:$AH$799, $B$2:$B$799, B688)</f>
        <v>4.7228812841199688E-3</v>
      </c>
      <c r="AK688">
        <f>IF(AJ688=_xlfn.MAXIFS($AJ$2:$AJ$799, $B$2:$B$799, B688, $AA$2:$AA$799, AA688), 1, 0)</f>
        <v>0</v>
      </c>
      <c r="AL688" s="2">
        <f>AJ688-AI688</f>
        <v>-0.61787739238897776</v>
      </c>
      <c r="AM688">
        <f>IF(AK688=AE688, 1, 0)</f>
        <v>0</v>
      </c>
    </row>
    <row r="689" spans="1:39" hidden="1" x14ac:dyDescent="0.45">
      <c r="A689" t="s">
        <v>201</v>
      </c>
      <c r="B689">
        <v>2003</v>
      </c>
      <c r="C689" t="s">
        <v>83</v>
      </c>
      <c r="D689" t="str">
        <f>VLOOKUP(C689, ids!$A$2:$B$37,2,FALSE)</f>
        <v>New Orleans Saints</v>
      </c>
      <c r="E689">
        <f>VLOOKUP('full data'!$A689, Sheet11!$A$2:$AF$799, MATCH('full data'!E$1, Sheet11!$A$1:$AF$1, 0), FALSE)</f>
        <v>16</v>
      </c>
      <c r="F689">
        <f>VLOOKUP('full data'!$A689, Sheet11!$A$2:$AF$799, MATCH('full data'!F$1, Sheet11!$A$1:$AF$1, 0), FALSE)</f>
        <v>1.183687063497564</v>
      </c>
      <c r="G689">
        <f>VLOOKUP('full data'!$A689, Sheet11!$A$2:$AF$799, MATCH('full data'!G$1, Sheet11!$A$1:$AF$1, 0), FALSE)</f>
        <v>-2.4663570946469839</v>
      </c>
      <c r="H689">
        <f>VLOOKUP('full data'!$A689, Sheet11!$A$2:$AF$799, MATCH('full data'!H$1, Sheet11!$A$1:$AF$1, 0), FALSE)</f>
        <v>18.471574386044271</v>
      </c>
      <c r="I689">
        <f>VLOOKUP('full data'!$A689, Sheet11!$A$2:$AF$799, MATCH('full data'!I$1, Sheet11!$A$1:$AF$1, 0), FALSE)</f>
        <v>54.875</v>
      </c>
      <c r="J689">
        <f>VLOOKUP('full data'!$A689, Sheet11!$A$2:$AF$799, MATCH('full data'!J$1, Sheet11!$A$1:$AF$1, 0), FALSE)</f>
        <v>0.73333333333333328</v>
      </c>
      <c r="K689">
        <f>VLOOKUP('full data'!$A689, Sheet11!$A$2:$AF$799, MATCH('full data'!K$1, Sheet11!$A$1:$AF$1, 0), FALSE)</f>
        <v>-13.125</v>
      </c>
      <c r="L689">
        <f>VLOOKUP('full data'!$A689, Sheet11!$A$2:$AF$799, MATCH('full data'!L$1, Sheet11!$A$1:$AF$1, 0), FALSE)</f>
        <v>0.5</v>
      </c>
      <c r="M689">
        <f>VLOOKUP('full data'!$A689, Sheet11!$A$2:$AF$799, MATCH('full data'!M$1, Sheet11!$A$1:$AF$1, 0), FALSE)</f>
        <v>0.8125</v>
      </c>
      <c r="N689">
        <f>VLOOKUP('full data'!$A689, Sheet11!$A$2:$AF$799, MATCH('full data'!N$1, Sheet11!$A$1:$AF$1, 0), FALSE)</f>
        <v>0.875</v>
      </c>
      <c r="O689">
        <f>VLOOKUP('full data'!$A689, Sheet11!$A$2:$AF$799, MATCH('full data'!O$1, Sheet11!$A$1:$AF$1, 0), FALSE)</f>
        <v>10.6875</v>
      </c>
      <c r="P689">
        <f>VLOOKUP('full data'!$A689, Sheet11!$A$2:$AF$799, MATCH('full data'!P$1, Sheet11!$A$1:$AF$1, 0), FALSE)</f>
        <v>1.5625</v>
      </c>
      <c r="Q689">
        <f>VLOOKUP('full data'!$A689, Sheet11!$A$2:$AF$799, MATCH('full data'!Q$1, Sheet11!$A$1:$AF$1, 0), FALSE)</f>
        <v>1.6875</v>
      </c>
      <c r="R689">
        <f>VLOOKUP('full data'!$A689, Sheet11!$A$2:$AF$799, MATCH('full data'!R$1, Sheet11!$A$1:$AF$1, 0), FALSE)</f>
        <v>8</v>
      </c>
      <c r="S689">
        <f>VLOOKUP('full data'!$A689, Sheet11!$A$2:$AF$799, MATCH('full data'!S$1, Sheet11!$A$1:$AF$1, 0), FALSE)</f>
        <v>8</v>
      </c>
      <c r="T689">
        <f>VLOOKUP('full data'!$A689, Sheet11!$A$2:$AF$799, MATCH('full data'!T$1, Sheet11!$A$1:$AF$1, 0), FALSE)</f>
        <v>0</v>
      </c>
      <c r="U689">
        <f>VLOOKUP('full data'!$A689, Sheet11!$A$2:$AF$799, MATCH('full data'!U$1, Sheet11!$A$1:$AF$1, 0), FALSE)</f>
        <v>0.5</v>
      </c>
      <c r="V689">
        <f>VLOOKUP('full data'!$A689, Sheet11!$A$2:$AF$799, MATCH('full data'!V$1, Sheet11!$A$1:$AF$1, 0), FALSE)</f>
        <v>0.375</v>
      </c>
      <c r="W689">
        <f>VLOOKUP('full data'!$A689, Sheet11!$A$2:$AF$799, MATCH('full data'!W$1, Sheet11!$A$1:$AF$1, 0), FALSE)</f>
        <v>0.5</v>
      </c>
      <c r="X689" t="str">
        <f>VLOOKUP('full data'!$A689, Sheet11!$A$2:$AF$799, MATCH('full data'!X$1, Sheet11!$A$1:$AF$1, 0), FALSE)</f>
        <v>0</v>
      </c>
      <c r="Y689">
        <f>VLOOKUP('full data'!$A689, Sheet11!$A$2:$AF$799, MATCH('full data'!Y$1, Sheet11!$A$1:$AF$1, 0), FALSE)</f>
        <v>2</v>
      </c>
      <c r="Z689" t="str">
        <f>VLOOKUP('full data'!$A689, Sheet11!$A$2:$AF$799, MATCH('full data'!Z$1, Sheet11!$A$1:$AF$1, 0), FALSE)</f>
        <v>NFC South</v>
      </c>
      <c r="AA689" t="s">
        <v>892</v>
      </c>
      <c r="AB689">
        <f>VLOOKUP('full data'!$A689, Sheet11!$A$2:$AF$799, MATCH('full data'!AB$1, Sheet11!$A$1:$AF$1, 0), FALSE)</f>
        <v>0.2608695652173913</v>
      </c>
      <c r="AC689">
        <f>VLOOKUP('full data'!$A689, Sheet11!$A$2:$AF$799, MATCH('full data'!AC$1, Sheet11!$A$1:$AF$1, 0), FALSE)</f>
        <v>0.29032258064516131</v>
      </c>
      <c r="AD689" t="str">
        <f>VLOOKUP('full data'!$A689, Sheet11!$A$2:$AF$799, MATCH('full data'!AD$1, Sheet11!$A$1:$AF$1, 0), FALSE)</f>
        <v>0</v>
      </c>
      <c r="AE689" t="str">
        <f>VLOOKUP('full data'!$A689, Sheet11!$A$2:$AF$799, MATCH('full data'!AE$1, Sheet11!$A$1:$AF$1, 0), FALSE)</f>
        <v>0</v>
      </c>
      <c r="AF689">
        <f>VLOOKUP('full data'!$A689, Sheet11!$A$2:$AF$799, MATCH('full data'!AF$1, Sheet11!$A$1:$AF$1, 0), FALSE)</f>
        <v>1.0625</v>
      </c>
      <c r="AG689">
        <f>VLOOKUP('full data'!$A689, Sheet11!$A$2:$AF$799, MATCH('full data'!AG$1, Sheet11!$A$1:$AF$1, 0), FALSE)</f>
        <v>0.5</v>
      </c>
      <c r="AH689" s="3">
        <f>VLOOKUP('full data'!$A689, Sheet11!$A$2:$AF$799, MATCH('full data'!AH$1, Sheet11!$A$1:$AF$1, 0), FALSE)</f>
        <v>7.623835810418797E-3</v>
      </c>
      <c r="AI689" s="2">
        <f t="shared" si="10"/>
        <v>0.31640961567747711</v>
      </c>
      <c r="AJ689" s="2">
        <f>AH689/SUMIFS($AH$2:$AH$799, $B$2:$B$799, B689)</f>
        <v>3.9928670075551941E-3</v>
      </c>
      <c r="AK689">
        <f>IF(AJ689=_xlfn.MAXIFS($AJ$2:$AJ$799, $B$2:$B$799, B689, $AA$2:$AA$799, AA689), 1, 0)</f>
        <v>0</v>
      </c>
      <c r="AL689" s="2">
        <f>AJ689-AI689</f>
        <v>-0.31241674866992192</v>
      </c>
      <c r="AM689">
        <f>IF(AK689=AE689, 1, 0)</f>
        <v>0</v>
      </c>
    </row>
    <row r="690" spans="1:39" hidden="1" x14ac:dyDescent="0.45">
      <c r="A690" t="s">
        <v>178</v>
      </c>
      <c r="B690">
        <v>2003</v>
      </c>
      <c r="C690" t="s">
        <v>45</v>
      </c>
      <c r="D690" t="str">
        <f>VLOOKUP(C690, ids!$A$2:$B$37,2,FALSE)</f>
        <v>Buffalo Bills</v>
      </c>
      <c r="E690">
        <f>VLOOKUP('full data'!$A690, Sheet11!$A$2:$AF$799, MATCH('full data'!E$1, Sheet11!$A$1:$AF$1, 0), FALSE)</f>
        <v>16</v>
      </c>
      <c r="F690">
        <f>VLOOKUP('full data'!$A690, Sheet11!$A$2:$AF$799, MATCH('full data'!F$1, Sheet11!$A$1:$AF$1, 0), FALSE)</f>
        <v>-4.9444183280806877</v>
      </c>
      <c r="G690">
        <f>VLOOKUP('full data'!$A690, Sheet11!$A$2:$AF$799, MATCH('full data'!G$1, Sheet11!$A$1:$AF$1, 0), FALSE)</f>
        <v>-2.3019980997239178</v>
      </c>
      <c r="H690">
        <f>VLOOKUP('full data'!$A690, Sheet11!$A$2:$AF$799, MATCH('full data'!H$1, Sheet11!$A$1:$AF$1, 0), FALSE)</f>
        <v>14.14801743456008</v>
      </c>
      <c r="I690">
        <f>VLOOKUP('full data'!$A690, Sheet11!$A$2:$AF$799, MATCH('full data'!I$1, Sheet11!$A$1:$AF$1, 0), FALSE)</f>
        <v>55.6875</v>
      </c>
      <c r="J690">
        <f>VLOOKUP('full data'!$A690, Sheet11!$A$2:$AF$799, MATCH('full data'!J$1, Sheet11!$A$1:$AF$1, 0), FALSE)</f>
        <v>0.70833333333333337</v>
      </c>
      <c r="K690">
        <f>VLOOKUP('full data'!$A690, Sheet11!$A$2:$AF$799, MATCH('full data'!K$1, Sheet11!$A$1:$AF$1, 0), FALSE)</f>
        <v>-24.0625</v>
      </c>
      <c r="L690">
        <f>VLOOKUP('full data'!$A690, Sheet11!$A$2:$AF$799, MATCH('full data'!L$1, Sheet11!$A$1:$AF$1, 0), FALSE)</f>
        <v>1.0625</v>
      </c>
      <c r="M690">
        <f>VLOOKUP('full data'!$A690, Sheet11!$A$2:$AF$799, MATCH('full data'!M$1, Sheet11!$A$1:$AF$1, 0), FALSE)</f>
        <v>0.5</v>
      </c>
      <c r="N690">
        <f>VLOOKUP('full data'!$A690, Sheet11!$A$2:$AF$799, MATCH('full data'!N$1, Sheet11!$A$1:$AF$1, 0), FALSE)</f>
        <v>0.625</v>
      </c>
      <c r="O690">
        <f>VLOOKUP('full data'!$A690, Sheet11!$A$2:$AF$799, MATCH('full data'!O$1, Sheet11!$A$1:$AF$1, 0), FALSE)</f>
        <v>14.4375</v>
      </c>
      <c r="P690">
        <f>VLOOKUP('full data'!$A690, Sheet11!$A$2:$AF$799, MATCH('full data'!P$1, Sheet11!$A$1:$AF$1, 0), FALSE)</f>
        <v>1.875</v>
      </c>
      <c r="Q690">
        <f>VLOOKUP('full data'!$A690, Sheet11!$A$2:$AF$799, MATCH('full data'!Q$1, Sheet11!$A$1:$AF$1, 0), FALSE)</f>
        <v>1.125</v>
      </c>
      <c r="R690">
        <f>VLOOKUP('full data'!$A690, Sheet11!$A$2:$AF$799, MATCH('full data'!R$1, Sheet11!$A$1:$AF$1, 0), FALSE)</f>
        <v>6</v>
      </c>
      <c r="S690">
        <f>VLOOKUP('full data'!$A690, Sheet11!$A$2:$AF$799, MATCH('full data'!S$1, Sheet11!$A$1:$AF$1, 0), FALSE)</f>
        <v>10</v>
      </c>
      <c r="T690">
        <f>VLOOKUP('full data'!$A690, Sheet11!$A$2:$AF$799, MATCH('full data'!T$1, Sheet11!$A$1:$AF$1, 0), FALSE)</f>
        <v>0</v>
      </c>
      <c r="U690">
        <f>VLOOKUP('full data'!$A690, Sheet11!$A$2:$AF$799, MATCH('full data'!U$1, Sheet11!$A$1:$AF$1, 0), FALSE)</f>
        <v>0.375</v>
      </c>
      <c r="V690">
        <f>VLOOKUP('full data'!$A690, Sheet11!$A$2:$AF$799, MATCH('full data'!V$1, Sheet11!$A$1:$AF$1, 0), FALSE)</f>
        <v>0.4375</v>
      </c>
      <c r="W690">
        <f>VLOOKUP('full data'!$A690, Sheet11!$A$2:$AF$799, MATCH('full data'!W$1, Sheet11!$A$1:$AF$1, 0), FALSE)</f>
        <v>0.5703125</v>
      </c>
      <c r="X690" t="str">
        <f>VLOOKUP('full data'!$A690, Sheet11!$A$2:$AF$799, MATCH('full data'!X$1, Sheet11!$A$1:$AF$1, 0), FALSE)</f>
        <v>0</v>
      </c>
      <c r="Y690">
        <f>VLOOKUP('full data'!$A690, Sheet11!$A$2:$AF$799, MATCH('full data'!Y$1, Sheet11!$A$1:$AF$1, 0), FALSE)</f>
        <v>3</v>
      </c>
      <c r="Z690" t="str">
        <f>VLOOKUP('full data'!$A690, Sheet11!$A$2:$AF$799, MATCH('full data'!Z$1, Sheet11!$A$1:$AF$1, 0), FALSE)</f>
        <v>AFC East</v>
      </c>
      <c r="AA690" t="s">
        <v>891</v>
      </c>
      <c r="AB690">
        <f>VLOOKUP('full data'!$A690, Sheet11!$A$2:$AF$799, MATCH('full data'!AB$1, Sheet11!$A$1:$AF$1, 0), FALSE)</f>
        <v>0.29629629629629628</v>
      </c>
      <c r="AC690">
        <f>VLOOKUP('full data'!$A690, Sheet11!$A$2:$AF$799, MATCH('full data'!AC$1, Sheet11!$A$1:$AF$1, 0), FALSE)</f>
        <v>0.25806451612903231</v>
      </c>
      <c r="AD690" t="str">
        <f>VLOOKUP('full data'!$A690, Sheet11!$A$2:$AF$799, MATCH('full data'!AD$1, Sheet11!$A$1:$AF$1, 0), FALSE)</f>
        <v>0</v>
      </c>
      <c r="AE690" t="str">
        <f>VLOOKUP('full data'!$A690, Sheet11!$A$2:$AF$799, MATCH('full data'!AE$1, Sheet11!$A$1:$AF$1, 0), FALSE)</f>
        <v>0</v>
      </c>
      <c r="AF690">
        <f>VLOOKUP('full data'!$A690, Sheet11!$A$2:$AF$799, MATCH('full data'!AF$1, Sheet11!$A$1:$AF$1, 0), FALSE)</f>
        <v>0.8125</v>
      </c>
      <c r="AG690">
        <f>VLOOKUP('full data'!$A690, Sheet11!$A$2:$AF$799, MATCH('full data'!AG$1, Sheet11!$A$1:$AF$1, 0), FALSE)</f>
        <v>0.5</v>
      </c>
      <c r="AH690" s="3">
        <f>VLOOKUP('full data'!$A690, Sheet11!$A$2:$AF$799, MATCH('full data'!AH$1, Sheet11!$A$1:$AF$1, 0), FALSE)</f>
        <v>5.2270812172505671E-3</v>
      </c>
      <c r="AI690" s="2">
        <f t="shared" si="10"/>
        <v>0.62260027367309778</v>
      </c>
      <c r="AJ690" s="2">
        <f>AH690/SUMIFS($AH$2:$AH$799, $B$2:$B$799, B690)</f>
        <v>2.7376035708492961E-3</v>
      </c>
      <c r="AK690">
        <f>IF(AJ690=_xlfn.MAXIFS($AJ$2:$AJ$799, $B$2:$B$799, B690, $AA$2:$AA$799, AA690), 1, 0)</f>
        <v>0</v>
      </c>
      <c r="AL690" s="2">
        <f>AJ690-AI690</f>
        <v>-0.61986267010224849</v>
      </c>
      <c r="AM690">
        <f>IF(AK690=AE690, 1, 0)</f>
        <v>0</v>
      </c>
    </row>
    <row r="691" spans="1:39" hidden="1" x14ac:dyDescent="0.45">
      <c r="A691" t="s">
        <v>207</v>
      </c>
      <c r="B691">
        <v>2003</v>
      </c>
      <c r="C691" t="s">
        <v>100</v>
      </c>
      <c r="D691" t="str">
        <f>VLOOKUP(C691, ids!$A$2:$B$37,2,FALSE)</f>
        <v>San Francisco 49ers</v>
      </c>
      <c r="E691">
        <f>VLOOKUP('full data'!$A691, Sheet11!$A$2:$AF$799, MATCH('full data'!E$1, Sheet11!$A$1:$AF$1, 0), FALSE)</f>
        <v>16</v>
      </c>
      <c r="F691">
        <f>VLOOKUP('full data'!$A691, Sheet11!$A$2:$AF$799, MATCH('full data'!F$1, Sheet11!$A$1:$AF$1, 0), FALSE)</f>
        <v>2.5563321391989611</v>
      </c>
      <c r="G691">
        <f>VLOOKUP('full data'!$A691, Sheet11!$A$2:$AF$799, MATCH('full data'!G$1, Sheet11!$A$1:$AF$1, 0), FALSE)</f>
        <v>-1.659960199896592</v>
      </c>
      <c r="H691">
        <f>VLOOKUP('full data'!$A691, Sheet11!$A$2:$AF$799, MATCH('full data'!H$1, Sheet11!$A$1:$AF$1, 0), FALSE)</f>
        <v>18.124016115014999</v>
      </c>
      <c r="I691">
        <f>VLOOKUP('full data'!$A691, Sheet11!$A$2:$AF$799, MATCH('full data'!I$1, Sheet11!$A$1:$AF$1, 0), FALSE)</f>
        <v>50.4375</v>
      </c>
      <c r="J691">
        <f>VLOOKUP('full data'!$A691, Sheet11!$A$2:$AF$799, MATCH('full data'!J$1, Sheet11!$A$1:$AF$1, 0), FALSE)</f>
        <v>0.70270270270270274</v>
      </c>
      <c r="K691">
        <f>VLOOKUP('full data'!$A691, Sheet11!$A$2:$AF$799, MATCH('full data'!K$1, Sheet11!$A$1:$AF$1, 0), FALSE)</f>
        <v>-10.0625</v>
      </c>
      <c r="L691">
        <f>VLOOKUP('full data'!$A691, Sheet11!$A$2:$AF$799, MATCH('full data'!L$1, Sheet11!$A$1:$AF$1, 0), FALSE)</f>
        <v>0.9375</v>
      </c>
      <c r="M691">
        <f>VLOOKUP('full data'!$A691, Sheet11!$A$2:$AF$799, MATCH('full data'!M$1, Sheet11!$A$1:$AF$1, 0), FALSE)</f>
        <v>0.8125</v>
      </c>
      <c r="N691">
        <f>VLOOKUP('full data'!$A691, Sheet11!$A$2:$AF$799, MATCH('full data'!N$1, Sheet11!$A$1:$AF$1, 0), FALSE)</f>
        <v>1.4375</v>
      </c>
      <c r="O691">
        <f>VLOOKUP('full data'!$A691, Sheet11!$A$2:$AF$799, MATCH('full data'!O$1, Sheet11!$A$1:$AF$1, 0), FALSE)</f>
        <v>19.125</v>
      </c>
      <c r="P691">
        <f>VLOOKUP('full data'!$A691, Sheet11!$A$2:$AF$799, MATCH('full data'!P$1, Sheet11!$A$1:$AF$1, 0), FALSE)</f>
        <v>1.4375</v>
      </c>
      <c r="Q691">
        <f>VLOOKUP('full data'!$A691, Sheet11!$A$2:$AF$799, MATCH('full data'!Q$1, Sheet11!$A$1:$AF$1, 0), FALSE)</f>
        <v>2.25</v>
      </c>
      <c r="R691">
        <f>VLOOKUP('full data'!$A691, Sheet11!$A$2:$AF$799, MATCH('full data'!R$1, Sheet11!$A$1:$AF$1, 0), FALSE)</f>
        <v>7</v>
      </c>
      <c r="S691">
        <f>VLOOKUP('full data'!$A691, Sheet11!$A$2:$AF$799, MATCH('full data'!S$1, Sheet11!$A$1:$AF$1, 0), FALSE)</f>
        <v>9</v>
      </c>
      <c r="T691">
        <f>VLOOKUP('full data'!$A691, Sheet11!$A$2:$AF$799, MATCH('full data'!T$1, Sheet11!$A$1:$AF$1, 0), FALSE)</f>
        <v>0</v>
      </c>
      <c r="U691">
        <f>VLOOKUP('full data'!$A691, Sheet11!$A$2:$AF$799, MATCH('full data'!U$1, Sheet11!$A$1:$AF$1, 0), FALSE)</f>
        <v>0.4375</v>
      </c>
      <c r="V691">
        <f>VLOOKUP('full data'!$A691, Sheet11!$A$2:$AF$799, MATCH('full data'!V$1, Sheet11!$A$1:$AF$1, 0), FALSE)</f>
        <v>0.4732142857142857</v>
      </c>
      <c r="W691">
        <f>VLOOKUP('full data'!$A691, Sheet11!$A$2:$AF$799, MATCH('full data'!W$1, Sheet11!$A$1:$AF$1, 0), FALSE)</f>
        <v>0.51171875</v>
      </c>
      <c r="X691" t="str">
        <f>VLOOKUP('full data'!$A691, Sheet11!$A$2:$AF$799, MATCH('full data'!X$1, Sheet11!$A$1:$AF$1, 0), FALSE)</f>
        <v>0</v>
      </c>
      <c r="Y691">
        <f>VLOOKUP('full data'!$A691, Sheet11!$A$2:$AF$799, MATCH('full data'!Y$1, Sheet11!$A$1:$AF$1, 0), FALSE)</f>
        <v>3</v>
      </c>
      <c r="Z691" t="str">
        <f>VLOOKUP('full data'!$A691, Sheet11!$A$2:$AF$799, MATCH('full data'!Z$1, Sheet11!$A$1:$AF$1, 0), FALSE)</f>
        <v>NFC West</v>
      </c>
      <c r="AA691" t="s">
        <v>892</v>
      </c>
      <c r="AB691">
        <f>VLOOKUP('full data'!$A691, Sheet11!$A$2:$AF$799, MATCH('full data'!AB$1, Sheet11!$A$1:$AF$1, 0), FALSE)</f>
        <v>0.20338983050847459</v>
      </c>
      <c r="AC691">
        <f>VLOOKUP('full data'!$A691, Sheet11!$A$2:$AF$799, MATCH('full data'!AC$1, Sheet11!$A$1:$AF$1, 0), FALSE)</f>
        <v>0.1475409836065574</v>
      </c>
      <c r="AD691" t="str">
        <f>VLOOKUP('full data'!$A691, Sheet11!$A$2:$AF$799, MATCH('full data'!AD$1, Sheet11!$A$1:$AF$1, 0), FALSE)</f>
        <v>0</v>
      </c>
      <c r="AE691" t="str">
        <f>VLOOKUP('full data'!$A691, Sheet11!$A$2:$AF$799, MATCH('full data'!AE$1, Sheet11!$A$1:$AF$1, 0), FALSE)</f>
        <v>0</v>
      </c>
      <c r="AF691">
        <f>VLOOKUP('full data'!$A691, Sheet11!$A$2:$AF$799, MATCH('full data'!AF$1, Sheet11!$A$1:$AF$1, 0), FALSE)</f>
        <v>0.5</v>
      </c>
      <c r="AG691">
        <f>VLOOKUP('full data'!$A691, Sheet11!$A$2:$AF$799, MATCH('full data'!AG$1, Sheet11!$A$1:$AF$1, 0), FALSE)</f>
        <v>0.5</v>
      </c>
      <c r="AH691" s="3">
        <f>VLOOKUP('full data'!$A691, Sheet11!$A$2:$AF$799, MATCH('full data'!AH$1, Sheet11!$A$1:$AF$1, 0), FALSE)</f>
        <v>3.1754644725704982E-3</v>
      </c>
      <c r="AI691" s="2">
        <f t="shared" si="10"/>
        <v>0.31640961567747711</v>
      </c>
      <c r="AJ691" s="2">
        <f>AH691/SUMIFS($AH$2:$AH$799, $B$2:$B$799, B691)</f>
        <v>1.6631007856783707E-3</v>
      </c>
      <c r="AK691">
        <f>IF(AJ691=_xlfn.MAXIFS($AJ$2:$AJ$799, $B$2:$B$799, B691, $AA$2:$AA$799, AA691), 1, 0)</f>
        <v>0</v>
      </c>
      <c r="AL691" s="2">
        <f>AJ691-AI691</f>
        <v>-0.31474651489179872</v>
      </c>
      <c r="AM691">
        <f>IF(AK691=AE691, 1, 0)</f>
        <v>0</v>
      </c>
    </row>
    <row r="692" spans="1:39" hidden="1" x14ac:dyDescent="0.45">
      <c r="A692" t="s">
        <v>203</v>
      </c>
      <c r="B692">
        <v>2003</v>
      </c>
      <c r="C692" t="s">
        <v>88</v>
      </c>
      <c r="D692" t="str">
        <f>VLOOKUP(C692, ids!$A$2:$B$37,2,FALSE)</f>
        <v>New York Jets</v>
      </c>
      <c r="E692">
        <f>VLOOKUP('full data'!$A692, Sheet11!$A$2:$AF$799, MATCH('full data'!E$1, Sheet11!$A$1:$AF$1, 0), FALSE)</f>
        <v>16</v>
      </c>
      <c r="F692">
        <f>VLOOKUP('full data'!$A692, Sheet11!$A$2:$AF$799, MATCH('full data'!F$1, Sheet11!$A$1:$AF$1, 0), FALSE)</f>
        <v>1.218041842503188</v>
      </c>
      <c r="G692">
        <f>VLOOKUP('full data'!$A692, Sheet11!$A$2:$AF$799, MATCH('full data'!G$1, Sheet11!$A$1:$AF$1, 0), FALSE)</f>
        <v>-1.80558902067725</v>
      </c>
      <c r="H692">
        <f>VLOOKUP('full data'!$A692, Sheet11!$A$2:$AF$799, MATCH('full data'!H$1, Sheet11!$A$1:$AF$1, 0), FALSE)</f>
        <v>14.98378175938022</v>
      </c>
      <c r="I692">
        <f>VLOOKUP('full data'!$A692, Sheet11!$A$2:$AF$799, MATCH('full data'!I$1, Sheet11!$A$1:$AF$1, 0), FALSE)</f>
        <v>34.375</v>
      </c>
      <c r="J692">
        <f>VLOOKUP('full data'!$A692, Sheet11!$A$2:$AF$799, MATCH('full data'!J$1, Sheet11!$A$1:$AF$1, 0), FALSE)</f>
        <v>0.84375</v>
      </c>
      <c r="K692">
        <f>VLOOKUP('full data'!$A692, Sheet11!$A$2:$AF$799, MATCH('full data'!K$1, Sheet11!$A$1:$AF$1, 0), FALSE)</f>
        <v>-13</v>
      </c>
      <c r="L692">
        <f>VLOOKUP('full data'!$A692, Sheet11!$A$2:$AF$799, MATCH('full data'!L$1, Sheet11!$A$1:$AF$1, 0), FALSE)</f>
        <v>0.875</v>
      </c>
      <c r="M692">
        <f>VLOOKUP('full data'!$A692, Sheet11!$A$2:$AF$799, MATCH('full data'!M$1, Sheet11!$A$1:$AF$1, 0), FALSE)</f>
        <v>0.5625</v>
      </c>
      <c r="N692">
        <f>VLOOKUP('full data'!$A692, Sheet11!$A$2:$AF$799, MATCH('full data'!N$1, Sheet11!$A$1:$AF$1, 0), FALSE)</f>
        <v>0.6875</v>
      </c>
      <c r="O692">
        <f>VLOOKUP('full data'!$A692, Sheet11!$A$2:$AF$799, MATCH('full data'!O$1, Sheet11!$A$1:$AF$1, 0), FALSE)</f>
        <v>11.9375</v>
      </c>
      <c r="P692">
        <f>VLOOKUP('full data'!$A692, Sheet11!$A$2:$AF$799, MATCH('full data'!P$1, Sheet11!$A$1:$AF$1, 0), FALSE)</f>
        <v>1.125</v>
      </c>
      <c r="Q692">
        <f>VLOOKUP('full data'!$A692, Sheet11!$A$2:$AF$799, MATCH('full data'!Q$1, Sheet11!$A$1:$AF$1, 0), FALSE)</f>
        <v>1.25</v>
      </c>
      <c r="R692">
        <f>VLOOKUP('full data'!$A692, Sheet11!$A$2:$AF$799, MATCH('full data'!R$1, Sheet11!$A$1:$AF$1, 0), FALSE)</f>
        <v>6</v>
      </c>
      <c r="S692">
        <f>VLOOKUP('full data'!$A692, Sheet11!$A$2:$AF$799, MATCH('full data'!S$1, Sheet11!$A$1:$AF$1, 0), FALSE)</f>
        <v>10</v>
      </c>
      <c r="T692">
        <f>VLOOKUP('full data'!$A692, Sheet11!$A$2:$AF$799, MATCH('full data'!T$1, Sheet11!$A$1:$AF$1, 0), FALSE)</f>
        <v>0</v>
      </c>
      <c r="U692">
        <f>VLOOKUP('full data'!$A692, Sheet11!$A$2:$AF$799, MATCH('full data'!U$1, Sheet11!$A$1:$AF$1, 0), FALSE)</f>
        <v>0.375</v>
      </c>
      <c r="V692">
        <f>VLOOKUP('full data'!$A692, Sheet11!$A$2:$AF$799, MATCH('full data'!V$1, Sheet11!$A$1:$AF$1, 0), FALSE)</f>
        <v>0.39583333333333331</v>
      </c>
      <c r="W692">
        <f>VLOOKUP('full data'!$A692, Sheet11!$A$2:$AF$799, MATCH('full data'!W$1, Sheet11!$A$1:$AF$1, 0), FALSE)</f>
        <v>0.52734375</v>
      </c>
      <c r="X692" t="str">
        <f>VLOOKUP('full data'!$A692, Sheet11!$A$2:$AF$799, MATCH('full data'!X$1, Sheet11!$A$1:$AF$1, 0), FALSE)</f>
        <v>0</v>
      </c>
      <c r="Y692">
        <f>VLOOKUP('full data'!$A692, Sheet11!$A$2:$AF$799, MATCH('full data'!Y$1, Sheet11!$A$1:$AF$1, 0), FALSE)</f>
        <v>4</v>
      </c>
      <c r="Z692" t="str">
        <f>VLOOKUP('full data'!$A692, Sheet11!$A$2:$AF$799, MATCH('full data'!Z$1, Sheet11!$A$1:$AF$1, 0), FALSE)</f>
        <v>AFC East</v>
      </c>
      <c r="AA692" t="s">
        <v>891</v>
      </c>
      <c r="AB692">
        <f>VLOOKUP('full data'!$A692, Sheet11!$A$2:$AF$799, MATCH('full data'!AB$1, Sheet11!$A$1:$AF$1, 0), FALSE)</f>
        <v>0.28000000000000003</v>
      </c>
      <c r="AC692">
        <f>VLOOKUP('full data'!$A692, Sheet11!$A$2:$AF$799, MATCH('full data'!AC$1, Sheet11!$A$1:$AF$1, 0), FALSE)</f>
        <v>0.23076923076923081</v>
      </c>
      <c r="AD692" t="str">
        <f>VLOOKUP('full data'!$A692, Sheet11!$A$2:$AF$799, MATCH('full data'!AD$1, Sheet11!$A$1:$AF$1, 0), FALSE)</f>
        <v>0</v>
      </c>
      <c r="AE692" t="str">
        <f>VLOOKUP('full data'!$A692, Sheet11!$A$2:$AF$799, MATCH('full data'!AE$1, Sheet11!$A$1:$AF$1, 0), FALSE)</f>
        <v>0</v>
      </c>
      <c r="AF692">
        <f>VLOOKUP('full data'!$A692, Sheet11!$A$2:$AF$799, MATCH('full data'!AF$1, Sheet11!$A$1:$AF$1, 0), FALSE)</f>
        <v>0.25</v>
      </c>
      <c r="AG692">
        <f>VLOOKUP('full data'!$A692, Sheet11!$A$2:$AF$799, MATCH('full data'!AG$1, Sheet11!$A$1:$AF$1, 0), FALSE)</f>
        <v>0.5</v>
      </c>
      <c r="AH692" s="3">
        <f>VLOOKUP('full data'!$A692, Sheet11!$A$2:$AF$799, MATCH('full data'!AH$1, Sheet11!$A$1:$AF$1, 0), FALSE)</f>
        <v>1.7434391011172991E-3</v>
      </c>
      <c r="AI692" s="2">
        <f t="shared" si="10"/>
        <v>0.62260027367309778</v>
      </c>
      <c r="AJ692" s="2">
        <f>AH692/SUMIFS($AH$2:$AH$799, $B$2:$B$799, B692)</f>
        <v>9.1309947376090519E-4</v>
      </c>
      <c r="AK692">
        <f>IF(AJ692=_xlfn.MAXIFS($AJ$2:$AJ$799, $B$2:$B$799, B692, $AA$2:$AA$799, AA692), 1, 0)</f>
        <v>0</v>
      </c>
      <c r="AL692" s="2">
        <f>AJ692-AI692</f>
        <v>-0.62168717419933683</v>
      </c>
      <c r="AM692">
        <f>IF(AK692=AE692, 1, 0)</f>
        <v>0</v>
      </c>
    </row>
    <row r="693" spans="1:39" hidden="1" x14ac:dyDescent="0.45">
      <c r="A693" t="s">
        <v>205</v>
      </c>
      <c r="B693">
        <v>2003</v>
      </c>
      <c r="C693" t="s">
        <v>94</v>
      </c>
      <c r="D693" t="str">
        <f>VLOOKUP(C693, ids!$A$2:$B$37,2,FALSE)</f>
        <v>Pittsburgh Steelers</v>
      </c>
      <c r="E693">
        <f>VLOOKUP('full data'!$A693, Sheet11!$A$2:$AF$799, MATCH('full data'!E$1, Sheet11!$A$1:$AF$1, 0), FALSE)</f>
        <v>16</v>
      </c>
      <c r="F693">
        <f>VLOOKUP('full data'!$A693, Sheet11!$A$2:$AF$799, MATCH('full data'!F$1, Sheet11!$A$1:$AF$1, 0), FALSE)</f>
        <v>-1.461525979668024</v>
      </c>
      <c r="G693">
        <f>VLOOKUP('full data'!$A693, Sheet11!$A$2:$AF$799, MATCH('full data'!G$1, Sheet11!$A$1:$AF$1, 0), FALSE)</f>
        <v>-4.9626159102753729</v>
      </c>
      <c r="H693">
        <f>VLOOKUP('full data'!$A693, Sheet11!$A$2:$AF$799, MATCH('full data'!H$1, Sheet11!$A$1:$AF$1, 0), FALSE)</f>
        <v>17.63757719973534</v>
      </c>
      <c r="I693">
        <f>VLOOKUP('full data'!$A693, Sheet11!$A$2:$AF$799, MATCH('full data'!I$1, Sheet11!$A$1:$AF$1, 0), FALSE)</f>
        <v>62.8125</v>
      </c>
      <c r="J693">
        <f>VLOOKUP('full data'!$A693, Sheet11!$A$2:$AF$799, MATCH('full data'!J$1, Sheet11!$A$1:$AF$1, 0), FALSE)</f>
        <v>0.71875</v>
      </c>
      <c r="K693">
        <f>VLOOKUP('full data'!$A693, Sheet11!$A$2:$AF$799, MATCH('full data'!K$1, Sheet11!$A$1:$AF$1, 0), FALSE)</f>
        <v>-15.875</v>
      </c>
      <c r="L693">
        <f>VLOOKUP('full data'!$A693, Sheet11!$A$2:$AF$799, MATCH('full data'!L$1, Sheet11!$A$1:$AF$1, 0), FALSE)</f>
        <v>1.0625</v>
      </c>
      <c r="M693">
        <f>VLOOKUP('full data'!$A693, Sheet11!$A$2:$AF$799, MATCH('full data'!M$1, Sheet11!$A$1:$AF$1, 0), FALSE)</f>
        <v>0.6875</v>
      </c>
      <c r="N693">
        <f>VLOOKUP('full data'!$A693, Sheet11!$A$2:$AF$799, MATCH('full data'!N$1, Sheet11!$A$1:$AF$1, 0), FALSE)</f>
        <v>0.875</v>
      </c>
      <c r="O693">
        <f>VLOOKUP('full data'!$A693, Sheet11!$A$2:$AF$799, MATCH('full data'!O$1, Sheet11!$A$1:$AF$1, 0), FALSE)</f>
        <v>12.375</v>
      </c>
      <c r="P693">
        <f>VLOOKUP('full data'!$A693, Sheet11!$A$2:$AF$799, MATCH('full data'!P$1, Sheet11!$A$1:$AF$1, 0), FALSE)</f>
        <v>1.5625</v>
      </c>
      <c r="Q693">
        <f>VLOOKUP('full data'!$A693, Sheet11!$A$2:$AF$799, MATCH('full data'!Q$1, Sheet11!$A$1:$AF$1, 0), FALSE)</f>
        <v>1.5625</v>
      </c>
      <c r="R693">
        <f>VLOOKUP('full data'!$A693, Sheet11!$A$2:$AF$799, MATCH('full data'!R$1, Sheet11!$A$1:$AF$1, 0), FALSE)</f>
        <v>6</v>
      </c>
      <c r="S693">
        <f>VLOOKUP('full data'!$A693, Sheet11!$A$2:$AF$799, MATCH('full data'!S$1, Sheet11!$A$1:$AF$1, 0), FALSE)</f>
        <v>10</v>
      </c>
      <c r="T693">
        <f>VLOOKUP('full data'!$A693, Sheet11!$A$2:$AF$799, MATCH('full data'!T$1, Sheet11!$A$1:$AF$1, 0), FALSE)</f>
        <v>0</v>
      </c>
      <c r="U693">
        <f>VLOOKUP('full data'!$A693, Sheet11!$A$2:$AF$799, MATCH('full data'!U$1, Sheet11!$A$1:$AF$1, 0), FALSE)</f>
        <v>0.375</v>
      </c>
      <c r="V693">
        <f>VLOOKUP('full data'!$A693, Sheet11!$A$2:$AF$799, MATCH('full data'!V$1, Sheet11!$A$1:$AF$1, 0), FALSE)</f>
        <v>0.36458333333333331</v>
      </c>
      <c r="W693">
        <f>VLOOKUP('full data'!$A693, Sheet11!$A$2:$AF$799, MATCH('full data'!W$1, Sheet11!$A$1:$AF$1, 0), FALSE)</f>
        <v>0.5</v>
      </c>
      <c r="X693" t="str">
        <f>VLOOKUP('full data'!$A693, Sheet11!$A$2:$AF$799, MATCH('full data'!X$1, Sheet11!$A$1:$AF$1, 0), FALSE)</f>
        <v>0</v>
      </c>
      <c r="Y693">
        <f>VLOOKUP('full data'!$A693, Sheet11!$A$2:$AF$799, MATCH('full data'!Y$1, Sheet11!$A$1:$AF$1, 0), FALSE)</f>
        <v>3</v>
      </c>
      <c r="Z693" t="str">
        <f>VLOOKUP('full data'!$A693, Sheet11!$A$2:$AF$799, MATCH('full data'!Z$1, Sheet11!$A$1:$AF$1, 0), FALSE)</f>
        <v>AFC North</v>
      </c>
      <c r="AA693" t="s">
        <v>891</v>
      </c>
      <c r="AB693">
        <f>VLOOKUP('full data'!$A693, Sheet11!$A$2:$AF$799, MATCH('full data'!AB$1, Sheet11!$A$1:$AF$1, 0), FALSE)</f>
        <v>0.22</v>
      </c>
      <c r="AC693">
        <f>VLOOKUP('full data'!$A693, Sheet11!$A$2:$AF$799, MATCH('full data'!AC$1, Sheet11!$A$1:$AF$1, 0), FALSE)</f>
        <v>0.17543859649122809</v>
      </c>
      <c r="AD693" t="str">
        <f>VLOOKUP('full data'!$A693, Sheet11!$A$2:$AF$799, MATCH('full data'!AD$1, Sheet11!$A$1:$AF$1, 0), FALSE)</f>
        <v>0</v>
      </c>
      <c r="AE693" t="str">
        <f>VLOOKUP('full data'!$A693, Sheet11!$A$2:$AF$799, MATCH('full data'!AE$1, Sheet11!$A$1:$AF$1, 0), FALSE)</f>
        <v>0</v>
      </c>
      <c r="AF693">
        <f>VLOOKUP('full data'!$A693, Sheet11!$A$2:$AF$799, MATCH('full data'!AF$1, Sheet11!$A$1:$AF$1, 0), FALSE)</f>
        <v>0.5</v>
      </c>
      <c r="AG693">
        <f>VLOOKUP('full data'!$A693, Sheet11!$A$2:$AF$799, MATCH('full data'!AG$1, Sheet11!$A$1:$AF$1, 0), FALSE)</f>
        <v>0.5</v>
      </c>
      <c r="AH693" s="3">
        <f>VLOOKUP('full data'!$A693, Sheet11!$A$2:$AF$799, MATCH('full data'!AH$1, Sheet11!$A$1:$AF$1, 0), FALSE)</f>
        <v>1.451267961272274E-3</v>
      </c>
      <c r="AI693" s="2">
        <f t="shared" si="10"/>
        <v>0.62260027367309778</v>
      </c>
      <c r="AJ693" s="2">
        <f>AH693/SUMIFS($AH$2:$AH$799, $B$2:$B$799, B693)</f>
        <v>7.6007932303143785E-4</v>
      </c>
      <c r="AK693">
        <f>IF(AJ693=_xlfn.MAXIFS($AJ$2:$AJ$799, $B$2:$B$799, B693, $AA$2:$AA$799, AA693), 1, 0)</f>
        <v>0</v>
      </c>
      <c r="AL693" s="2">
        <f>AJ693-AI693</f>
        <v>-0.62184019435006632</v>
      </c>
      <c r="AM693">
        <f>IF(AK693=AE693, 1, 0)</f>
        <v>0</v>
      </c>
    </row>
    <row r="694" spans="1:39" hidden="1" x14ac:dyDescent="0.45">
      <c r="A694" t="s">
        <v>176</v>
      </c>
      <c r="B694">
        <v>2003</v>
      </c>
      <c r="C694" t="s">
        <v>37</v>
      </c>
      <c r="D694" t="str">
        <f>VLOOKUP(C694, ids!$A$2:$B$37,2,FALSE)</f>
        <v>Atlanta Falcons</v>
      </c>
      <c r="E694">
        <f>VLOOKUP('full data'!$A694, Sheet11!$A$2:$AF$799, MATCH('full data'!E$1, Sheet11!$A$1:$AF$1, 0), FALSE)</f>
        <v>16</v>
      </c>
      <c r="F694">
        <f>VLOOKUP('full data'!$A694, Sheet11!$A$2:$AF$799, MATCH('full data'!F$1, Sheet11!$A$1:$AF$1, 0), FALSE)</f>
        <v>-7.8589672337804988</v>
      </c>
      <c r="G694">
        <f>VLOOKUP('full data'!$A694, Sheet11!$A$2:$AF$799, MATCH('full data'!G$1, Sheet11!$A$1:$AF$1, 0), FALSE)</f>
        <v>1.1831553661143619</v>
      </c>
      <c r="H694">
        <f>VLOOKUP('full data'!$A694, Sheet11!$A$2:$AF$799, MATCH('full data'!H$1, Sheet11!$A$1:$AF$1, 0), FALSE)</f>
        <v>11.249099554449829</v>
      </c>
      <c r="I694">
        <f>VLOOKUP('full data'!$A694, Sheet11!$A$2:$AF$799, MATCH('full data'!I$1, Sheet11!$A$1:$AF$1, 0), FALSE)</f>
        <v>49.375</v>
      </c>
      <c r="J694">
        <f>VLOOKUP('full data'!$A694, Sheet11!$A$2:$AF$799, MATCH('full data'!J$1, Sheet11!$A$1:$AF$1, 0), FALSE)</f>
        <v>0.70370370370370372</v>
      </c>
      <c r="K694">
        <f>VLOOKUP('full data'!$A694, Sheet11!$A$2:$AF$799, MATCH('full data'!K$1, Sheet11!$A$1:$AF$1, 0), FALSE)</f>
        <v>-13.9375</v>
      </c>
      <c r="L694">
        <f>VLOOKUP('full data'!$A694, Sheet11!$A$2:$AF$799, MATCH('full data'!L$1, Sheet11!$A$1:$AF$1, 0), FALSE)</f>
        <v>1.3125</v>
      </c>
      <c r="M694">
        <f>VLOOKUP('full data'!$A694, Sheet11!$A$2:$AF$799, MATCH('full data'!M$1, Sheet11!$A$1:$AF$1, 0), FALSE)</f>
        <v>1</v>
      </c>
      <c r="N694">
        <f>VLOOKUP('full data'!$A694, Sheet11!$A$2:$AF$799, MATCH('full data'!N$1, Sheet11!$A$1:$AF$1, 0), FALSE)</f>
        <v>0.9375</v>
      </c>
      <c r="O694">
        <f>VLOOKUP('full data'!$A694, Sheet11!$A$2:$AF$799, MATCH('full data'!O$1, Sheet11!$A$1:$AF$1, 0), FALSE)</f>
        <v>12.8125</v>
      </c>
      <c r="P694">
        <f>VLOOKUP('full data'!$A694, Sheet11!$A$2:$AF$799, MATCH('full data'!P$1, Sheet11!$A$1:$AF$1, 0), FALSE)</f>
        <v>1.5</v>
      </c>
      <c r="Q694">
        <f>VLOOKUP('full data'!$A694, Sheet11!$A$2:$AF$799, MATCH('full data'!Q$1, Sheet11!$A$1:$AF$1, 0), FALSE)</f>
        <v>1.9375</v>
      </c>
      <c r="R694">
        <f>VLOOKUP('full data'!$A694, Sheet11!$A$2:$AF$799, MATCH('full data'!R$1, Sheet11!$A$1:$AF$1, 0), FALSE)</f>
        <v>5</v>
      </c>
      <c r="S694">
        <f>VLOOKUP('full data'!$A694, Sheet11!$A$2:$AF$799, MATCH('full data'!S$1, Sheet11!$A$1:$AF$1, 0), FALSE)</f>
        <v>11</v>
      </c>
      <c r="T694">
        <f>VLOOKUP('full data'!$A694, Sheet11!$A$2:$AF$799, MATCH('full data'!T$1, Sheet11!$A$1:$AF$1, 0), FALSE)</f>
        <v>0</v>
      </c>
      <c r="U694">
        <f>VLOOKUP('full data'!$A694, Sheet11!$A$2:$AF$799, MATCH('full data'!U$1, Sheet11!$A$1:$AF$1, 0), FALSE)</f>
        <v>0.3125</v>
      </c>
      <c r="V694">
        <f>VLOOKUP('full data'!$A694, Sheet11!$A$2:$AF$799, MATCH('full data'!V$1, Sheet11!$A$1:$AF$1, 0), FALSE)</f>
        <v>0.46250000000000002</v>
      </c>
      <c r="W694">
        <f>VLOOKUP('full data'!$A694, Sheet11!$A$2:$AF$799, MATCH('full data'!W$1, Sheet11!$A$1:$AF$1, 0), FALSE)</f>
        <v>0.5390625</v>
      </c>
      <c r="X694" t="str">
        <f>VLOOKUP('full data'!$A694, Sheet11!$A$2:$AF$799, MATCH('full data'!X$1, Sheet11!$A$1:$AF$1, 0), FALSE)</f>
        <v>0</v>
      </c>
      <c r="Y694">
        <f>VLOOKUP('full data'!$A694, Sheet11!$A$2:$AF$799, MATCH('full data'!Y$1, Sheet11!$A$1:$AF$1, 0), FALSE)</f>
        <v>4</v>
      </c>
      <c r="Z694" t="str">
        <f>VLOOKUP('full data'!$A694, Sheet11!$A$2:$AF$799, MATCH('full data'!Z$1, Sheet11!$A$1:$AF$1, 0), FALSE)</f>
        <v>NFC South</v>
      </c>
      <c r="AA694" t="s">
        <v>892</v>
      </c>
      <c r="AB694">
        <f>VLOOKUP('full data'!$A694, Sheet11!$A$2:$AF$799, MATCH('full data'!AB$1, Sheet11!$A$1:$AF$1, 0), FALSE)</f>
        <v>0.34615384615384609</v>
      </c>
      <c r="AC694">
        <f>VLOOKUP('full data'!$A694, Sheet11!$A$2:$AF$799, MATCH('full data'!AC$1, Sheet11!$A$1:$AF$1, 0), FALSE)</f>
        <v>0.1851851851851852</v>
      </c>
      <c r="AD694" t="str">
        <f>VLOOKUP('full data'!$A694, Sheet11!$A$2:$AF$799, MATCH('full data'!AD$1, Sheet11!$A$1:$AF$1, 0), FALSE)</f>
        <v>0</v>
      </c>
      <c r="AE694" t="str">
        <f>VLOOKUP('full data'!$A694, Sheet11!$A$2:$AF$799, MATCH('full data'!AE$1, Sheet11!$A$1:$AF$1, 0), FALSE)</f>
        <v>0</v>
      </c>
      <c r="AF694">
        <f>VLOOKUP('full data'!$A694, Sheet11!$A$2:$AF$799, MATCH('full data'!AF$1, Sheet11!$A$1:$AF$1, 0), FALSE)</f>
        <v>0.1875</v>
      </c>
      <c r="AG694">
        <f>VLOOKUP('full data'!$A694, Sheet11!$A$2:$AF$799, MATCH('full data'!AG$1, Sheet11!$A$1:$AF$1, 0), FALSE)</f>
        <v>0.5</v>
      </c>
      <c r="AH694" s="3">
        <f>VLOOKUP('full data'!$A694, Sheet11!$A$2:$AF$799, MATCH('full data'!AH$1, Sheet11!$A$1:$AF$1, 0), FALSE)</f>
        <v>1.359590774220037E-3</v>
      </c>
      <c r="AI694" s="2">
        <f t="shared" si="10"/>
        <v>0.31640961567747711</v>
      </c>
      <c r="AJ694" s="2">
        <f>AH694/SUMIFS($AH$2:$AH$799, $B$2:$B$799, B694)</f>
        <v>7.1206480322421825E-4</v>
      </c>
      <c r="AK694">
        <f>IF(AJ694=_xlfn.MAXIFS($AJ$2:$AJ$799, $B$2:$B$799, B694, $AA$2:$AA$799, AA694), 1, 0)</f>
        <v>0</v>
      </c>
      <c r="AL694" s="2">
        <f>AJ694-AI694</f>
        <v>-0.31569755087425289</v>
      </c>
      <c r="AM694">
        <f>IF(AK694=AE694, 1, 0)</f>
        <v>0</v>
      </c>
    </row>
    <row r="695" spans="1:39" hidden="1" x14ac:dyDescent="0.45">
      <c r="A695" t="s">
        <v>208</v>
      </c>
      <c r="B695">
        <v>2003</v>
      </c>
      <c r="C695" t="s">
        <v>104</v>
      </c>
      <c r="D695" t="str">
        <f>VLOOKUP(C695, ids!$A$2:$B$37,2,FALSE)</f>
        <v>Tampa Bay Buccaneers</v>
      </c>
      <c r="E695">
        <f>VLOOKUP('full data'!$A695, Sheet11!$A$2:$AF$799, MATCH('full data'!E$1, Sheet11!$A$1:$AF$1, 0), FALSE)</f>
        <v>16</v>
      </c>
      <c r="F695">
        <f>VLOOKUP('full data'!$A695, Sheet11!$A$2:$AF$799, MATCH('full data'!F$1, Sheet11!$A$1:$AF$1, 0), FALSE)</f>
        <v>2.4434364932925972</v>
      </c>
      <c r="G695">
        <f>VLOOKUP('full data'!$A695, Sheet11!$A$2:$AF$799, MATCH('full data'!G$1, Sheet11!$A$1:$AF$1, 0), FALSE)</f>
        <v>-3.3250672970416022</v>
      </c>
      <c r="H695">
        <f>VLOOKUP('full data'!$A695, Sheet11!$A$2:$AF$799, MATCH('full data'!H$1, Sheet11!$A$1:$AF$1, 0), FALSE)</f>
        <v>18.703090787703371</v>
      </c>
      <c r="I695">
        <f>VLOOKUP('full data'!$A695, Sheet11!$A$2:$AF$799, MATCH('full data'!I$1, Sheet11!$A$1:$AF$1, 0), FALSE)</f>
        <v>69</v>
      </c>
      <c r="J695">
        <f>VLOOKUP('full data'!$A695, Sheet11!$A$2:$AF$799, MATCH('full data'!J$1, Sheet11!$A$1:$AF$1, 0), FALSE)</f>
        <v>0.61538461538461542</v>
      </c>
      <c r="K695">
        <f>VLOOKUP('full data'!$A695, Sheet11!$A$2:$AF$799, MATCH('full data'!K$1, Sheet11!$A$1:$AF$1, 0), FALSE)</f>
        <v>-8.5</v>
      </c>
      <c r="L695">
        <f>VLOOKUP('full data'!$A695, Sheet11!$A$2:$AF$799, MATCH('full data'!L$1, Sheet11!$A$1:$AF$1, 0), FALSE)</f>
        <v>1.375</v>
      </c>
      <c r="M695">
        <f>VLOOKUP('full data'!$A695, Sheet11!$A$2:$AF$799, MATCH('full data'!M$1, Sheet11!$A$1:$AF$1, 0), FALSE)</f>
        <v>0.8125</v>
      </c>
      <c r="N695">
        <f>VLOOKUP('full data'!$A695, Sheet11!$A$2:$AF$799, MATCH('full data'!N$1, Sheet11!$A$1:$AF$1, 0), FALSE)</f>
        <v>1.25</v>
      </c>
      <c r="O695">
        <f>VLOOKUP('full data'!$A695, Sheet11!$A$2:$AF$799, MATCH('full data'!O$1, Sheet11!$A$1:$AF$1, 0), FALSE)</f>
        <v>14.125</v>
      </c>
      <c r="P695">
        <f>VLOOKUP('full data'!$A695, Sheet11!$A$2:$AF$799, MATCH('full data'!P$1, Sheet11!$A$1:$AF$1, 0), FALSE)</f>
        <v>1.5625</v>
      </c>
      <c r="Q695">
        <f>VLOOKUP('full data'!$A695, Sheet11!$A$2:$AF$799, MATCH('full data'!Q$1, Sheet11!$A$1:$AF$1, 0), FALSE)</f>
        <v>2.0625</v>
      </c>
      <c r="R695">
        <f>VLOOKUP('full data'!$A695, Sheet11!$A$2:$AF$799, MATCH('full data'!R$1, Sheet11!$A$1:$AF$1, 0), FALSE)</f>
        <v>7</v>
      </c>
      <c r="S695">
        <f>VLOOKUP('full data'!$A695, Sheet11!$A$2:$AF$799, MATCH('full data'!S$1, Sheet11!$A$1:$AF$1, 0), FALSE)</f>
        <v>9</v>
      </c>
      <c r="T695">
        <f>VLOOKUP('full data'!$A695, Sheet11!$A$2:$AF$799, MATCH('full data'!T$1, Sheet11!$A$1:$AF$1, 0), FALSE)</f>
        <v>0</v>
      </c>
      <c r="U695">
        <f>VLOOKUP('full data'!$A695, Sheet11!$A$2:$AF$799, MATCH('full data'!U$1, Sheet11!$A$1:$AF$1, 0), FALSE)</f>
        <v>0.4375</v>
      </c>
      <c r="V695">
        <f>VLOOKUP('full data'!$A695, Sheet11!$A$2:$AF$799, MATCH('full data'!V$1, Sheet11!$A$1:$AF$1, 0), FALSE)</f>
        <v>0.4375</v>
      </c>
      <c r="W695">
        <f>VLOOKUP('full data'!$A695, Sheet11!$A$2:$AF$799, MATCH('full data'!W$1, Sheet11!$A$1:$AF$1, 0), FALSE)</f>
        <v>0.5078125</v>
      </c>
      <c r="X695" t="str">
        <f>VLOOKUP('full data'!$A695, Sheet11!$A$2:$AF$799, MATCH('full data'!X$1, Sheet11!$A$1:$AF$1, 0), FALSE)</f>
        <v>0</v>
      </c>
      <c r="Y695">
        <f>VLOOKUP('full data'!$A695, Sheet11!$A$2:$AF$799, MATCH('full data'!Y$1, Sheet11!$A$1:$AF$1, 0), FALSE)</f>
        <v>3</v>
      </c>
      <c r="Z695" t="str">
        <f>VLOOKUP('full data'!$A695, Sheet11!$A$2:$AF$799, MATCH('full data'!Z$1, Sheet11!$A$1:$AF$1, 0), FALSE)</f>
        <v>NFC South</v>
      </c>
      <c r="AA695" t="s">
        <v>892</v>
      </c>
      <c r="AB695">
        <f>VLOOKUP('full data'!$A695, Sheet11!$A$2:$AF$799, MATCH('full data'!AB$1, Sheet11!$A$1:$AF$1, 0), FALSE)</f>
        <v>0.1111111111111111</v>
      </c>
      <c r="AC695">
        <f>VLOOKUP('full data'!$A695, Sheet11!$A$2:$AF$799, MATCH('full data'!AC$1, Sheet11!$A$1:$AF$1, 0), FALSE)</f>
        <v>3.4482758620689648E-2</v>
      </c>
      <c r="AD695" t="str">
        <f>VLOOKUP('full data'!$A695, Sheet11!$A$2:$AF$799, MATCH('full data'!AD$1, Sheet11!$A$1:$AF$1, 0), FALSE)</f>
        <v>0</v>
      </c>
      <c r="AE695" t="str">
        <f>VLOOKUP('full data'!$A695, Sheet11!$A$2:$AF$799, MATCH('full data'!AE$1, Sheet11!$A$1:$AF$1, 0), FALSE)</f>
        <v>0</v>
      </c>
      <c r="AF695">
        <f>VLOOKUP('full data'!$A695, Sheet11!$A$2:$AF$799, MATCH('full data'!AF$1, Sheet11!$A$1:$AF$1, 0), FALSE)</f>
        <v>0.1875</v>
      </c>
      <c r="AG695">
        <f>VLOOKUP('full data'!$A695, Sheet11!$A$2:$AF$799, MATCH('full data'!AG$1, Sheet11!$A$1:$AF$1, 0), FALSE)</f>
        <v>0.5</v>
      </c>
      <c r="AH695" s="3">
        <f>VLOOKUP('full data'!$A695, Sheet11!$A$2:$AF$799, MATCH('full data'!AH$1, Sheet11!$A$1:$AF$1, 0), FALSE)</f>
        <v>1.0356178675087241E-3</v>
      </c>
      <c r="AI695" s="2">
        <f t="shared" si="10"/>
        <v>0.31640961567747711</v>
      </c>
      <c r="AJ695" s="2">
        <f>AH695/SUMIFS($AH$2:$AH$799, $B$2:$B$799, B695)</f>
        <v>5.4238896513999037E-4</v>
      </c>
      <c r="AK695">
        <f>IF(AJ695=_xlfn.MAXIFS($AJ$2:$AJ$799, $B$2:$B$799, B695, $AA$2:$AA$799, AA695), 1, 0)</f>
        <v>0</v>
      </c>
      <c r="AL695" s="2">
        <f>AJ695-AI695</f>
        <v>-0.31586722671233713</v>
      </c>
      <c r="AM695">
        <f>IF(AK695=AE695, 1, 0)</f>
        <v>0</v>
      </c>
    </row>
    <row r="696" spans="1:39" hidden="1" x14ac:dyDescent="0.45">
      <c r="A696" t="s">
        <v>180</v>
      </c>
      <c r="B696">
        <v>2003</v>
      </c>
      <c r="C696" t="s">
        <v>50</v>
      </c>
      <c r="D696" t="str">
        <f>VLOOKUP(C696, ids!$A$2:$B$37,2,FALSE)</f>
        <v>Chicago Bears</v>
      </c>
      <c r="E696">
        <f>VLOOKUP('full data'!$A696, Sheet11!$A$2:$AF$799, MATCH('full data'!E$1, Sheet11!$A$1:$AF$1, 0), FALSE)</f>
        <v>16</v>
      </c>
      <c r="F696">
        <f>VLOOKUP('full data'!$A696, Sheet11!$A$2:$AF$799, MATCH('full data'!F$1, Sheet11!$A$1:$AF$1, 0), FALSE)</f>
        <v>-6.4308576042965706</v>
      </c>
      <c r="G696">
        <f>VLOOKUP('full data'!$A696, Sheet11!$A$2:$AF$799, MATCH('full data'!G$1, Sheet11!$A$1:$AF$1, 0), FALSE)</f>
        <v>0.55120095139679648</v>
      </c>
      <c r="H696">
        <f>VLOOKUP('full data'!$A696, Sheet11!$A$2:$AF$799, MATCH('full data'!H$1, Sheet11!$A$1:$AF$1, 0), FALSE)</f>
        <v>12.429676052107141</v>
      </c>
      <c r="I696">
        <f>VLOOKUP('full data'!$A696, Sheet11!$A$2:$AF$799, MATCH('full data'!I$1, Sheet11!$A$1:$AF$1, 0), FALSE)</f>
        <v>50.375</v>
      </c>
      <c r="J696">
        <f>VLOOKUP('full data'!$A696, Sheet11!$A$2:$AF$799, MATCH('full data'!J$1, Sheet11!$A$1:$AF$1, 0), FALSE)</f>
        <v>0.72222222222222221</v>
      </c>
      <c r="K696">
        <f>VLOOKUP('full data'!$A696, Sheet11!$A$2:$AF$799, MATCH('full data'!K$1, Sheet11!$A$1:$AF$1, 0), FALSE)</f>
        <v>-18</v>
      </c>
      <c r="L696">
        <f>VLOOKUP('full data'!$A696, Sheet11!$A$2:$AF$799, MATCH('full data'!L$1, Sheet11!$A$1:$AF$1, 0), FALSE)</f>
        <v>1.25</v>
      </c>
      <c r="M696">
        <f>VLOOKUP('full data'!$A696, Sheet11!$A$2:$AF$799, MATCH('full data'!M$1, Sheet11!$A$1:$AF$1, 0), FALSE)</f>
        <v>0.3125</v>
      </c>
      <c r="N696">
        <f>VLOOKUP('full data'!$A696, Sheet11!$A$2:$AF$799, MATCH('full data'!N$1, Sheet11!$A$1:$AF$1, 0), FALSE)</f>
        <v>0.9375</v>
      </c>
      <c r="O696">
        <f>VLOOKUP('full data'!$A696, Sheet11!$A$2:$AF$799, MATCH('full data'!O$1, Sheet11!$A$1:$AF$1, 0), FALSE)</f>
        <v>6.9375</v>
      </c>
      <c r="P696">
        <f>VLOOKUP('full data'!$A696, Sheet11!$A$2:$AF$799, MATCH('full data'!P$1, Sheet11!$A$1:$AF$1, 0), FALSE)</f>
        <v>1.5</v>
      </c>
      <c r="Q696">
        <f>VLOOKUP('full data'!$A696, Sheet11!$A$2:$AF$799, MATCH('full data'!Q$1, Sheet11!$A$1:$AF$1, 0), FALSE)</f>
        <v>1.25</v>
      </c>
      <c r="R696">
        <f>VLOOKUP('full data'!$A696, Sheet11!$A$2:$AF$799, MATCH('full data'!R$1, Sheet11!$A$1:$AF$1, 0), FALSE)</f>
        <v>7</v>
      </c>
      <c r="S696">
        <f>VLOOKUP('full data'!$A696, Sheet11!$A$2:$AF$799, MATCH('full data'!S$1, Sheet11!$A$1:$AF$1, 0), FALSE)</f>
        <v>9</v>
      </c>
      <c r="T696">
        <f>VLOOKUP('full data'!$A696, Sheet11!$A$2:$AF$799, MATCH('full data'!T$1, Sheet11!$A$1:$AF$1, 0), FALSE)</f>
        <v>0</v>
      </c>
      <c r="U696">
        <f>VLOOKUP('full data'!$A696, Sheet11!$A$2:$AF$799, MATCH('full data'!U$1, Sheet11!$A$1:$AF$1, 0), FALSE)</f>
        <v>0.4375</v>
      </c>
      <c r="V696">
        <f>VLOOKUP('full data'!$A696, Sheet11!$A$2:$AF$799, MATCH('full data'!V$1, Sheet11!$A$1:$AF$1, 0), FALSE)</f>
        <v>0.36607142857142849</v>
      </c>
      <c r="W696">
        <f>VLOOKUP('full data'!$A696, Sheet11!$A$2:$AF$799, MATCH('full data'!W$1, Sheet11!$A$1:$AF$1, 0), FALSE)</f>
        <v>0.48828125</v>
      </c>
      <c r="X696" t="str">
        <f>VLOOKUP('full data'!$A696, Sheet11!$A$2:$AF$799, MATCH('full data'!X$1, Sheet11!$A$1:$AF$1, 0), FALSE)</f>
        <v>0</v>
      </c>
      <c r="Y696">
        <f>VLOOKUP('full data'!$A696, Sheet11!$A$2:$AF$799, MATCH('full data'!Y$1, Sheet11!$A$1:$AF$1, 0), FALSE)</f>
        <v>3</v>
      </c>
      <c r="Z696" t="str">
        <f>VLOOKUP('full data'!$A696, Sheet11!$A$2:$AF$799, MATCH('full data'!Z$1, Sheet11!$A$1:$AF$1, 0), FALSE)</f>
        <v>NFC North</v>
      </c>
      <c r="AA696" t="s">
        <v>892</v>
      </c>
      <c r="AB696">
        <f>VLOOKUP('full data'!$A696, Sheet11!$A$2:$AF$799, MATCH('full data'!AB$1, Sheet11!$A$1:$AF$1, 0), FALSE)</f>
        <v>7.1428571428571425E-2</v>
      </c>
      <c r="AC696">
        <f>VLOOKUP('full data'!$A696, Sheet11!$A$2:$AF$799, MATCH('full data'!AC$1, Sheet11!$A$1:$AF$1, 0), FALSE)</f>
        <v>0.17241379310344829</v>
      </c>
      <c r="AD696" t="str">
        <f>VLOOKUP('full data'!$A696, Sheet11!$A$2:$AF$799, MATCH('full data'!AD$1, Sheet11!$A$1:$AF$1, 0), FALSE)</f>
        <v>0</v>
      </c>
      <c r="AE696" t="str">
        <f>VLOOKUP('full data'!$A696, Sheet11!$A$2:$AF$799, MATCH('full data'!AE$1, Sheet11!$A$1:$AF$1, 0), FALSE)</f>
        <v>0</v>
      </c>
      <c r="AF696">
        <f>VLOOKUP('full data'!$A696, Sheet11!$A$2:$AF$799, MATCH('full data'!AF$1, Sheet11!$A$1:$AF$1, 0), FALSE)</f>
        <v>0.25</v>
      </c>
      <c r="AG696">
        <f>VLOOKUP('full data'!$A696, Sheet11!$A$2:$AF$799, MATCH('full data'!AG$1, Sheet11!$A$1:$AF$1, 0), FALSE)</f>
        <v>0.5</v>
      </c>
      <c r="AH696" s="3">
        <f>VLOOKUP('full data'!$A696, Sheet11!$A$2:$AF$799, MATCH('full data'!AH$1, Sheet11!$A$1:$AF$1, 0), FALSE)</f>
        <v>9.4023563181488436E-4</v>
      </c>
      <c r="AI696" s="2">
        <f t="shared" si="10"/>
        <v>0.31640961567747711</v>
      </c>
      <c r="AJ696" s="2">
        <f>AH696/SUMIFS($AH$2:$AH$799, $B$2:$B$799, B696)</f>
        <v>4.9243398296575265E-4</v>
      </c>
      <c r="AK696">
        <f>IF(AJ696=_xlfn.MAXIFS($AJ$2:$AJ$799, $B$2:$B$799, B696, $AA$2:$AA$799, AA696), 1, 0)</f>
        <v>0</v>
      </c>
      <c r="AL696" s="2">
        <f>AJ696-AI696</f>
        <v>-0.31591718169451133</v>
      </c>
      <c r="AM696">
        <f>IF(AK696=AE696, 1, 0)</f>
        <v>0</v>
      </c>
    </row>
    <row r="697" spans="1:39" hidden="1" x14ac:dyDescent="0.45">
      <c r="A697" t="s">
        <v>182</v>
      </c>
      <c r="B697">
        <v>2003</v>
      </c>
      <c r="C697" t="s">
        <v>55</v>
      </c>
      <c r="D697" t="str">
        <f>VLOOKUP(C697, ids!$A$2:$B$37,2,FALSE)</f>
        <v>Cleveland Browns</v>
      </c>
      <c r="E697">
        <f>VLOOKUP('full data'!$A697, Sheet11!$A$2:$AF$799, MATCH('full data'!E$1, Sheet11!$A$1:$AF$1, 0), FALSE)</f>
        <v>16</v>
      </c>
      <c r="F697">
        <f>VLOOKUP('full data'!$A697, Sheet11!$A$2:$AF$799, MATCH('full data'!F$1, Sheet11!$A$1:$AF$1, 0), FALSE)</f>
        <v>-4.2523086166421038</v>
      </c>
      <c r="G697">
        <f>VLOOKUP('full data'!$A697, Sheet11!$A$2:$AF$799, MATCH('full data'!G$1, Sheet11!$A$1:$AF$1, 0), FALSE)</f>
        <v>-3.3274908596070532</v>
      </c>
      <c r="H697">
        <f>VLOOKUP('full data'!$A697, Sheet11!$A$2:$AF$799, MATCH('full data'!H$1, Sheet11!$A$1:$AF$1, 0), FALSE)</f>
        <v>14.329428872981479</v>
      </c>
      <c r="I697">
        <f>VLOOKUP('full data'!$A697, Sheet11!$A$2:$AF$799, MATCH('full data'!I$1, Sheet11!$A$1:$AF$1, 0), FALSE)</f>
        <v>47.9375</v>
      </c>
      <c r="J697">
        <f>VLOOKUP('full data'!$A697, Sheet11!$A$2:$AF$799, MATCH('full data'!J$1, Sheet11!$A$1:$AF$1, 0), FALSE)</f>
        <v>0.8214285714285714</v>
      </c>
      <c r="K697">
        <f>VLOOKUP('full data'!$A697, Sheet11!$A$2:$AF$799, MATCH('full data'!K$1, Sheet11!$A$1:$AF$1, 0), FALSE)</f>
        <v>-17.625</v>
      </c>
      <c r="L697">
        <f>VLOOKUP('full data'!$A697, Sheet11!$A$2:$AF$799, MATCH('full data'!L$1, Sheet11!$A$1:$AF$1, 0), FALSE)</f>
        <v>1.125</v>
      </c>
      <c r="M697">
        <f>VLOOKUP('full data'!$A697, Sheet11!$A$2:$AF$799, MATCH('full data'!M$1, Sheet11!$A$1:$AF$1, 0), FALSE)</f>
        <v>0.4375</v>
      </c>
      <c r="N697">
        <f>VLOOKUP('full data'!$A697, Sheet11!$A$2:$AF$799, MATCH('full data'!N$1, Sheet11!$A$1:$AF$1, 0), FALSE)</f>
        <v>0.9375</v>
      </c>
      <c r="O697">
        <f>VLOOKUP('full data'!$A697, Sheet11!$A$2:$AF$799, MATCH('full data'!O$1, Sheet11!$A$1:$AF$1, 0), FALSE)</f>
        <v>12.5625</v>
      </c>
      <c r="P697">
        <f>VLOOKUP('full data'!$A697, Sheet11!$A$2:$AF$799, MATCH('full data'!P$1, Sheet11!$A$1:$AF$1, 0), FALSE)</f>
        <v>1.875</v>
      </c>
      <c r="Q697">
        <f>VLOOKUP('full data'!$A697, Sheet11!$A$2:$AF$799, MATCH('full data'!Q$1, Sheet11!$A$1:$AF$1, 0), FALSE)</f>
        <v>1.375</v>
      </c>
      <c r="R697">
        <f>VLOOKUP('full data'!$A697, Sheet11!$A$2:$AF$799, MATCH('full data'!R$1, Sheet11!$A$1:$AF$1, 0), FALSE)</f>
        <v>5</v>
      </c>
      <c r="S697">
        <f>VLOOKUP('full data'!$A697, Sheet11!$A$2:$AF$799, MATCH('full data'!S$1, Sheet11!$A$1:$AF$1, 0), FALSE)</f>
        <v>11</v>
      </c>
      <c r="T697">
        <f>VLOOKUP('full data'!$A697, Sheet11!$A$2:$AF$799, MATCH('full data'!T$1, Sheet11!$A$1:$AF$1, 0), FALSE)</f>
        <v>0</v>
      </c>
      <c r="U697">
        <f>VLOOKUP('full data'!$A697, Sheet11!$A$2:$AF$799, MATCH('full data'!U$1, Sheet11!$A$1:$AF$1, 0), FALSE)</f>
        <v>0.3125</v>
      </c>
      <c r="V697">
        <f>VLOOKUP('full data'!$A697, Sheet11!$A$2:$AF$799, MATCH('full data'!V$1, Sheet11!$A$1:$AF$1, 0), FALSE)</f>
        <v>0.36249999999999999</v>
      </c>
      <c r="W697">
        <f>VLOOKUP('full data'!$A697, Sheet11!$A$2:$AF$799, MATCH('full data'!W$1, Sheet11!$A$1:$AF$1, 0), FALSE)</f>
        <v>0.5390625</v>
      </c>
      <c r="X697" t="str">
        <f>VLOOKUP('full data'!$A697, Sheet11!$A$2:$AF$799, MATCH('full data'!X$1, Sheet11!$A$1:$AF$1, 0), FALSE)</f>
        <v>0</v>
      </c>
      <c r="Y697">
        <f>VLOOKUP('full data'!$A697, Sheet11!$A$2:$AF$799, MATCH('full data'!Y$1, Sheet11!$A$1:$AF$1, 0), FALSE)</f>
        <v>4</v>
      </c>
      <c r="Z697" t="str">
        <f>VLOOKUP('full data'!$A697, Sheet11!$A$2:$AF$799, MATCH('full data'!Z$1, Sheet11!$A$1:$AF$1, 0), FALSE)</f>
        <v>AFC North</v>
      </c>
      <c r="AA697" t="s">
        <v>891</v>
      </c>
      <c r="AB697">
        <f>VLOOKUP('full data'!$A697, Sheet11!$A$2:$AF$799, MATCH('full data'!AB$1, Sheet11!$A$1:$AF$1, 0), FALSE)</f>
        <v>0.15384615384615391</v>
      </c>
      <c r="AC697">
        <f>VLOOKUP('full data'!$A697, Sheet11!$A$2:$AF$799, MATCH('full data'!AC$1, Sheet11!$A$1:$AF$1, 0), FALSE)</f>
        <v>0.2413793103448276</v>
      </c>
      <c r="AD697" t="str">
        <f>VLOOKUP('full data'!$A697, Sheet11!$A$2:$AF$799, MATCH('full data'!AD$1, Sheet11!$A$1:$AF$1, 0), FALSE)</f>
        <v>0</v>
      </c>
      <c r="AE697" t="str">
        <f>VLOOKUP('full data'!$A697, Sheet11!$A$2:$AF$799, MATCH('full data'!AE$1, Sheet11!$A$1:$AF$1, 0), FALSE)</f>
        <v>0</v>
      </c>
      <c r="AF697">
        <f>VLOOKUP('full data'!$A697, Sheet11!$A$2:$AF$799, MATCH('full data'!AF$1, Sheet11!$A$1:$AF$1, 0), FALSE)</f>
        <v>0.75</v>
      </c>
      <c r="AG697">
        <f>VLOOKUP('full data'!$A697, Sheet11!$A$2:$AF$799, MATCH('full data'!AG$1, Sheet11!$A$1:$AF$1, 0), FALSE)</f>
        <v>0.5</v>
      </c>
      <c r="AH697" s="3">
        <f>VLOOKUP('full data'!$A697, Sheet11!$A$2:$AF$799, MATCH('full data'!AH$1, Sheet11!$A$1:$AF$1, 0), FALSE)</f>
        <v>4.4841868508443343E-4</v>
      </c>
      <c r="AI697" s="2">
        <f t="shared" si="10"/>
        <v>0.62260027367309778</v>
      </c>
      <c r="AJ697" s="2">
        <f>AH697/SUMIFS($AH$2:$AH$799, $B$2:$B$799, B697)</f>
        <v>2.3485240471706346E-4</v>
      </c>
      <c r="AK697">
        <f>IF(AJ697=_xlfn.MAXIFS($AJ$2:$AJ$799, $B$2:$B$799, B697, $AA$2:$AA$799, AA697), 1, 0)</f>
        <v>0</v>
      </c>
      <c r="AL697" s="2">
        <f>AJ697-AI697</f>
        <v>-0.62236542126838068</v>
      </c>
      <c r="AM697">
        <f>IF(AK697=AE697, 1, 0)</f>
        <v>0</v>
      </c>
    </row>
    <row r="698" spans="1:39" hidden="1" x14ac:dyDescent="0.45">
      <c r="A698" t="s">
        <v>210</v>
      </c>
      <c r="B698">
        <v>2003</v>
      </c>
      <c r="C698" t="s">
        <v>108</v>
      </c>
      <c r="D698" t="str">
        <f>VLOOKUP(C698, ids!$A$2:$B$37,2,FALSE)</f>
        <v>Washigngton Redskins</v>
      </c>
      <c r="E698">
        <f>VLOOKUP('full data'!$A698, Sheet11!$A$2:$AF$799, MATCH('full data'!E$1, Sheet11!$A$1:$AF$1, 0), FALSE)</f>
        <v>16</v>
      </c>
      <c r="F698">
        <f>VLOOKUP('full data'!$A698, Sheet11!$A$2:$AF$799, MATCH('full data'!F$1, Sheet11!$A$1:$AF$1, 0), FALSE)</f>
        <v>-2.7920880895251932</v>
      </c>
      <c r="G698">
        <f>VLOOKUP('full data'!$A698, Sheet11!$A$2:$AF$799, MATCH('full data'!G$1, Sheet11!$A$1:$AF$1, 0), FALSE)</f>
        <v>-1.5063326804079951</v>
      </c>
      <c r="H698">
        <f>VLOOKUP('full data'!$A698, Sheet11!$A$2:$AF$799, MATCH('full data'!H$1, Sheet11!$A$1:$AF$1, 0), FALSE)</f>
        <v>16.318449682316409</v>
      </c>
      <c r="I698">
        <f>VLOOKUP('full data'!$A698, Sheet11!$A$2:$AF$799, MATCH('full data'!I$1, Sheet11!$A$1:$AF$1, 0), FALSE)</f>
        <v>64.875</v>
      </c>
      <c r="J698">
        <f>VLOOKUP('full data'!$A698, Sheet11!$A$2:$AF$799, MATCH('full data'!J$1, Sheet11!$A$1:$AF$1, 0), FALSE)</f>
        <v>0.75757575757575757</v>
      </c>
      <c r="K698">
        <f>VLOOKUP('full data'!$A698, Sheet11!$A$2:$AF$799, MATCH('full data'!K$1, Sheet11!$A$1:$AF$1, 0), FALSE)</f>
        <v>-16.6875</v>
      </c>
      <c r="L698">
        <f>VLOOKUP('full data'!$A698, Sheet11!$A$2:$AF$799, MATCH('full data'!L$1, Sheet11!$A$1:$AF$1, 0), FALSE)</f>
        <v>1</v>
      </c>
      <c r="M698">
        <f>VLOOKUP('full data'!$A698, Sheet11!$A$2:$AF$799, MATCH('full data'!M$1, Sheet11!$A$1:$AF$1, 0), FALSE)</f>
        <v>0.8125</v>
      </c>
      <c r="N698">
        <f>VLOOKUP('full data'!$A698, Sheet11!$A$2:$AF$799, MATCH('full data'!N$1, Sheet11!$A$1:$AF$1, 0), FALSE)</f>
        <v>1.0625</v>
      </c>
      <c r="O698">
        <f>VLOOKUP('full data'!$A698, Sheet11!$A$2:$AF$799, MATCH('full data'!O$1, Sheet11!$A$1:$AF$1, 0), FALSE)</f>
        <v>9.6875</v>
      </c>
      <c r="P698">
        <f>VLOOKUP('full data'!$A698, Sheet11!$A$2:$AF$799, MATCH('full data'!P$1, Sheet11!$A$1:$AF$1, 0), FALSE)</f>
        <v>1.5</v>
      </c>
      <c r="Q698">
        <f>VLOOKUP('full data'!$A698, Sheet11!$A$2:$AF$799, MATCH('full data'!Q$1, Sheet11!$A$1:$AF$1, 0), FALSE)</f>
        <v>1.875</v>
      </c>
      <c r="R698">
        <f>VLOOKUP('full data'!$A698, Sheet11!$A$2:$AF$799, MATCH('full data'!R$1, Sheet11!$A$1:$AF$1, 0), FALSE)</f>
        <v>5</v>
      </c>
      <c r="S698">
        <f>VLOOKUP('full data'!$A698, Sheet11!$A$2:$AF$799, MATCH('full data'!S$1, Sheet11!$A$1:$AF$1, 0), FALSE)</f>
        <v>11</v>
      </c>
      <c r="T698">
        <f>VLOOKUP('full data'!$A698, Sheet11!$A$2:$AF$799, MATCH('full data'!T$1, Sheet11!$A$1:$AF$1, 0), FALSE)</f>
        <v>0</v>
      </c>
      <c r="U698">
        <f>VLOOKUP('full data'!$A698, Sheet11!$A$2:$AF$799, MATCH('full data'!U$1, Sheet11!$A$1:$AF$1, 0), FALSE)</f>
        <v>0.3125</v>
      </c>
      <c r="V698">
        <f>VLOOKUP('full data'!$A698, Sheet11!$A$2:$AF$799, MATCH('full data'!V$1, Sheet11!$A$1:$AF$1, 0), FALSE)</f>
        <v>0.48749999999999999</v>
      </c>
      <c r="W698">
        <f>VLOOKUP('full data'!$A698, Sheet11!$A$2:$AF$799, MATCH('full data'!W$1, Sheet11!$A$1:$AF$1, 0), FALSE)</f>
        <v>0.53125</v>
      </c>
      <c r="X698" t="str">
        <f>VLOOKUP('full data'!$A698, Sheet11!$A$2:$AF$799, MATCH('full data'!X$1, Sheet11!$A$1:$AF$1, 0), FALSE)</f>
        <v>0</v>
      </c>
      <c r="Y698">
        <f>VLOOKUP('full data'!$A698, Sheet11!$A$2:$AF$799, MATCH('full data'!Y$1, Sheet11!$A$1:$AF$1, 0), FALSE)</f>
        <v>3</v>
      </c>
      <c r="Z698" t="str">
        <f>VLOOKUP('full data'!$A698, Sheet11!$A$2:$AF$799, MATCH('full data'!Z$1, Sheet11!$A$1:$AF$1, 0), FALSE)</f>
        <v>NFC East</v>
      </c>
      <c r="AA698" t="s">
        <v>892</v>
      </c>
      <c r="AB698">
        <f>VLOOKUP('full data'!$A698, Sheet11!$A$2:$AF$799, MATCH('full data'!AB$1, Sheet11!$A$1:$AF$1, 0), FALSE)</f>
        <v>0.17391304347826089</v>
      </c>
      <c r="AC698">
        <f>VLOOKUP('full data'!$A698, Sheet11!$A$2:$AF$799, MATCH('full data'!AC$1, Sheet11!$A$1:$AF$1, 0), FALSE)</f>
        <v>0.25925925925925919</v>
      </c>
      <c r="AD698" t="str">
        <f>VLOOKUP('full data'!$A698, Sheet11!$A$2:$AF$799, MATCH('full data'!AD$1, Sheet11!$A$1:$AF$1, 0), FALSE)</f>
        <v>0</v>
      </c>
      <c r="AE698" t="str">
        <f>VLOOKUP('full data'!$A698, Sheet11!$A$2:$AF$799, MATCH('full data'!AE$1, Sheet11!$A$1:$AF$1, 0), FALSE)</f>
        <v>0</v>
      </c>
      <c r="AF698">
        <f>VLOOKUP('full data'!$A698, Sheet11!$A$2:$AF$799, MATCH('full data'!AF$1, Sheet11!$A$1:$AF$1, 0), FALSE)</f>
        <v>0.5</v>
      </c>
      <c r="AG698">
        <f>VLOOKUP('full data'!$A698, Sheet11!$A$2:$AF$799, MATCH('full data'!AG$1, Sheet11!$A$1:$AF$1, 0), FALSE)</f>
        <v>0.5</v>
      </c>
      <c r="AH698" s="3">
        <f>VLOOKUP('full data'!$A698, Sheet11!$A$2:$AF$799, MATCH('full data'!AH$1, Sheet11!$A$1:$AF$1, 0), FALSE)</f>
        <v>3.9359429371383308E-4</v>
      </c>
      <c r="AI698" s="2">
        <f t="shared" si="10"/>
        <v>0.31640961567747711</v>
      </c>
      <c r="AJ698" s="2">
        <f>AH698/SUMIFS($AH$2:$AH$799, $B$2:$B$799, B698)</f>
        <v>2.0613897109172168E-4</v>
      </c>
      <c r="AK698">
        <f>IF(AJ698=_xlfn.MAXIFS($AJ$2:$AJ$799, $B$2:$B$799, B698, $AA$2:$AA$799, AA698), 1, 0)</f>
        <v>0</v>
      </c>
      <c r="AL698" s="2">
        <f>AJ698-AI698</f>
        <v>-0.31620347670638538</v>
      </c>
      <c r="AM698">
        <f>IF(AK698=AE698, 1, 0)</f>
        <v>0</v>
      </c>
    </row>
    <row r="699" spans="1:39" hidden="1" x14ac:dyDescent="0.45">
      <c r="A699" t="s">
        <v>202</v>
      </c>
      <c r="B699">
        <v>2003</v>
      </c>
      <c r="C699" t="s">
        <v>86</v>
      </c>
      <c r="D699" t="str">
        <f>VLOOKUP(C699, ids!$A$2:$B$37,2,FALSE)</f>
        <v>New York Giants</v>
      </c>
      <c r="E699">
        <f>VLOOKUP('full data'!$A699, Sheet11!$A$2:$AF$799, MATCH('full data'!E$1, Sheet11!$A$1:$AF$1, 0), FALSE)</f>
        <v>16</v>
      </c>
      <c r="F699">
        <f>VLOOKUP('full data'!$A699, Sheet11!$A$2:$AF$799, MATCH('full data'!F$1, Sheet11!$A$1:$AF$1, 0), FALSE)</f>
        <v>-4.3759149318223871</v>
      </c>
      <c r="G699">
        <f>VLOOKUP('full data'!$A699, Sheet11!$A$2:$AF$799, MATCH('full data'!G$1, Sheet11!$A$1:$AF$1, 0), FALSE)</f>
        <v>-3.561687411432592</v>
      </c>
      <c r="H699">
        <f>VLOOKUP('full data'!$A699, Sheet11!$A$2:$AF$799, MATCH('full data'!H$1, Sheet11!$A$1:$AF$1, 0), FALSE)</f>
        <v>16.213541185119091</v>
      </c>
      <c r="I699">
        <f>VLOOKUP('full data'!$A699, Sheet11!$A$2:$AF$799, MATCH('full data'!I$1, Sheet11!$A$1:$AF$1, 0), FALSE)</f>
        <v>67.8125</v>
      </c>
      <c r="J699">
        <f>VLOOKUP('full data'!$A699, Sheet11!$A$2:$AF$799, MATCH('full data'!J$1, Sheet11!$A$1:$AF$1, 0), FALSE)</f>
        <v>0.7407407407407407</v>
      </c>
      <c r="K699">
        <f>VLOOKUP('full data'!$A699, Sheet11!$A$2:$AF$799, MATCH('full data'!K$1, Sheet11!$A$1:$AF$1, 0), FALSE)</f>
        <v>-16.1875</v>
      </c>
      <c r="L699">
        <f>VLOOKUP('full data'!$A699, Sheet11!$A$2:$AF$799, MATCH('full data'!L$1, Sheet11!$A$1:$AF$1, 0), FALSE)</f>
        <v>1.25</v>
      </c>
      <c r="M699">
        <f>VLOOKUP('full data'!$A699, Sheet11!$A$2:$AF$799, MATCH('full data'!M$1, Sheet11!$A$1:$AF$1, 0), FALSE)</f>
        <v>0.75</v>
      </c>
      <c r="N699">
        <f>VLOOKUP('full data'!$A699, Sheet11!$A$2:$AF$799, MATCH('full data'!N$1, Sheet11!$A$1:$AF$1, 0), FALSE)</f>
        <v>0.625</v>
      </c>
      <c r="O699">
        <f>VLOOKUP('full data'!$A699, Sheet11!$A$2:$AF$799, MATCH('full data'!O$1, Sheet11!$A$1:$AF$1, 0), FALSE)</f>
        <v>18.1875</v>
      </c>
      <c r="P699">
        <f>VLOOKUP('full data'!$A699, Sheet11!$A$2:$AF$799, MATCH('full data'!P$1, Sheet11!$A$1:$AF$1, 0), FALSE)</f>
        <v>2</v>
      </c>
      <c r="Q699">
        <f>VLOOKUP('full data'!$A699, Sheet11!$A$2:$AF$799, MATCH('full data'!Q$1, Sheet11!$A$1:$AF$1, 0), FALSE)</f>
        <v>1.375</v>
      </c>
      <c r="R699">
        <f>VLOOKUP('full data'!$A699, Sheet11!$A$2:$AF$799, MATCH('full data'!R$1, Sheet11!$A$1:$AF$1, 0), FALSE)</f>
        <v>4</v>
      </c>
      <c r="S699">
        <f>VLOOKUP('full data'!$A699, Sheet11!$A$2:$AF$799, MATCH('full data'!S$1, Sheet11!$A$1:$AF$1, 0), FALSE)</f>
        <v>12</v>
      </c>
      <c r="T699">
        <f>VLOOKUP('full data'!$A699, Sheet11!$A$2:$AF$799, MATCH('full data'!T$1, Sheet11!$A$1:$AF$1, 0), FALSE)</f>
        <v>0</v>
      </c>
      <c r="U699">
        <f>VLOOKUP('full data'!$A699, Sheet11!$A$2:$AF$799, MATCH('full data'!U$1, Sheet11!$A$1:$AF$1, 0), FALSE)</f>
        <v>0.25</v>
      </c>
      <c r="V699">
        <f>VLOOKUP('full data'!$A699, Sheet11!$A$2:$AF$799, MATCH('full data'!V$1, Sheet11!$A$1:$AF$1, 0), FALSE)</f>
        <v>0.5</v>
      </c>
      <c r="W699">
        <f>VLOOKUP('full data'!$A699, Sheet11!$A$2:$AF$799, MATCH('full data'!W$1, Sheet11!$A$1:$AF$1, 0), FALSE)</f>
        <v>0.5546875</v>
      </c>
      <c r="X699" t="str">
        <f>VLOOKUP('full data'!$A699, Sheet11!$A$2:$AF$799, MATCH('full data'!X$1, Sheet11!$A$1:$AF$1, 0), FALSE)</f>
        <v>0</v>
      </c>
      <c r="Y699">
        <f>VLOOKUP('full data'!$A699, Sheet11!$A$2:$AF$799, MATCH('full data'!Y$1, Sheet11!$A$1:$AF$1, 0), FALSE)</f>
        <v>4</v>
      </c>
      <c r="Z699" t="str">
        <f>VLOOKUP('full data'!$A699, Sheet11!$A$2:$AF$799, MATCH('full data'!Z$1, Sheet11!$A$1:$AF$1, 0), FALSE)</f>
        <v>NFC East</v>
      </c>
      <c r="AA699" t="s">
        <v>892</v>
      </c>
      <c r="AB699">
        <f>VLOOKUP('full data'!$A699, Sheet11!$A$2:$AF$799, MATCH('full data'!AB$1, Sheet11!$A$1:$AF$1, 0), FALSE)</f>
        <v>0.19230769230769229</v>
      </c>
      <c r="AC699">
        <f>VLOOKUP('full data'!$A699, Sheet11!$A$2:$AF$799, MATCH('full data'!AC$1, Sheet11!$A$1:$AF$1, 0), FALSE)</f>
        <v>0.23076923076923081</v>
      </c>
      <c r="AD699" t="str">
        <f>VLOOKUP('full data'!$A699, Sheet11!$A$2:$AF$799, MATCH('full data'!AD$1, Sheet11!$A$1:$AF$1, 0), FALSE)</f>
        <v>0</v>
      </c>
      <c r="AE699" t="str">
        <f>VLOOKUP('full data'!$A699, Sheet11!$A$2:$AF$799, MATCH('full data'!AE$1, Sheet11!$A$1:$AF$1, 0), FALSE)</f>
        <v>0</v>
      </c>
      <c r="AF699">
        <f>VLOOKUP('full data'!$A699, Sheet11!$A$2:$AF$799, MATCH('full data'!AF$1, Sheet11!$A$1:$AF$1, 0), FALSE)</f>
        <v>0.75</v>
      </c>
      <c r="AG699">
        <f>VLOOKUP('full data'!$A699, Sheet11!$A$2:$AF$799, MATCH('full data'!AG$1, Sheet11!$A$1:$AF$1, 0), FALSE)</f>
        <v>0.5</v>
      </c>
      <c r="AH699" s="3">
        <f>VLOOKUP('full data'!$A699, Sheet11!$A$2:$AF$799, MATCH('full data'!AH$1, Sheet11!$A$1:$AF$1, 0), FALSE)</f>
        <v>3.3838080610915761E-4</v>
      </c>
      <c r="AI699" s="2">
        <f t="shared" si="10"/>
        <v>0.31640961567747711</v>
      </c>
      <c r="AJ699" s="2">
        <f>AH699/SUMIFS($AH$2:$AH$799, $B$2:$B$799, B699)</f>
        <v>1.7722175428499512E-4</v>
      </c>
      <c r="AK699">
        <f>IF(AJ699=_xlfn.MAXIFS($AJ$2:$AJ$799, $B$2:$B$799, B699, $AA$2:$AA$799, AA699), 1, 0)</f>
        <v>0</v>
      </c>
      <c r="AL699" s="2">
        <f>AJ699-AI699</f>
        <v>-0.31623239392319213</v>
      </c>
      <c r="AM699">
        <f>IF(AK699=AE699, 1, 0)</f>
        <v>0</v>
      </c>
    </row>
    <row r="700" spans="1:39" hidden="1" x14ac:dyDescent="0.45">
      <c r="A700" t="s">
        <v>189</v>
      </c>
      <c r="B700">
        <v>2003</v>
      </c>
      <c r="C700" t="s">
        <v>72</v>
      </c>
      <c r="D700" t="str">
        <f>VLOOKUP(C700, ids!$A$2:$B$37,2,FALSE)</f>
        <v>Jacksonville Jaguars</v>
      </c>
      <c r="E700">
        <f>VLOOKUP('full data'!$A700, Sheet11!$A$2:$AF$799, MATCH('full data'!E$1, Sheet11!$A$1:$AF$1, 0), FALSE)</f>
        <v>16</v>
      </c>
      <c r="F700">
        <f>VLOOKUP('full data'!$A700, Sheet11!$A$2:$AF$799, MATCH('full data'!F$1, Sheet11!$A$1:$AF$1, 0), FALSE)</f>
        <v>-1.0863940574614199</v>
      </c>
      <c r="G700">
        <f>VLOOKUP('full data'!$A700, Sheet11!$A$2:$AF$799, MATCH('full data'!G$1, Sheet11!$A$1:$AF$1, 0), FALSE)</f>
        <v>-1.506244186458249</v>
      </c>
      <c r="H700">
        <f>VLOOKUP('full data'!$A700, Sheet11!$A$2:$AF$799, MATCH('full data'!H$1, Sheet11!$A$1:$AF$1, 0), FALSE)</f>
        <v>14.656969587569829</v>
      </c>
      <c r="I700">
        <f>VLOOKUP('full data'!$A700, Sheet11!$A$2:$AF$799, MATCH('full data'!I$1, Sheet11!$A$1:$AF$1, 0), FALSE)</f>
        <v>55.9375</v>
      </c>
      <c r="J700">
        <f>VLOOKUP('full data'!$A700, Sheet11!$A$2:$AF$799, MATCH('full data'!J$1, Sheet11!$A$1:$AF$1, 0), FALSE)</f>
        <v>0.60606060606060608</v>
      </c>
      <c r="K700">
        <f>VLOOKUP('full data'!$A700, Sheet11!$A$2:$AF$799, MATCH('full data'!K$1, Sheet11!$A$1:$AF$1, 0), FALSE)</f>
        <v>-8.25</v>
      </c>
      <c r="L700">
        <f>VLOOKUP('full data'!$A700, Sheet11!$A$2:$AF$799, MATCH('full data'!L$1, Sheet11!$A$1:$AF$1, 0), FALSE)</f>
        <v>1.125</v>
      </c>
      <c r="M700">
        <f>VLOOKUP('full data'!$A700, Sheet11!$A$2:$AF$799, MATCH('full data'!M$1, Sheet11!$A$1:$AF$1, 0), FALSE)</f>
        <v>0.75</v>
      </c>
      <c r="N700">
        <f>VLOOKUP('full data'!$A700, Sheet11!$A$2:$AF$799, MATCH('full data'!N$1, Sheet11!$A$1:$AF$1, 0), FALSE)</f>
        <v>0.9375</v>
      </c>
      <c r="O700">
        <f>VLOOKUP('full data'!$A700, Sheet11!$A$2:$AF$799, MATCH('full data'!O$1, Sheet11!$A$1:$AF$1, 0), FALSE)</f>
        <v>8.375</v>
      </c>
      <c r="P700">
        <f>VLOOKUP('full data'!$A700, Sheet11!$A$2:$AF$799, MATCH('full data'!P$1, Sheet11!$A$1:$AF$1, 0), FALSE)</f>
        <v>1.625</v>
      </c>
      <c r="Q700">
        <f>VLOOKUP('full data'!$A700, Sheet11!$A$2:$AF$799, MATCH('full data'!Q$1, Sheet11!$A$1:$AF$1, 0), FALSE)</f>
        <v>1.6875</v>
      </c>
      <c r="R700">
        <f>VLOOKUP('full data'!$A700, Sheet11!$A$2:$AF$799, MATCH('full data'!R$1, Sheet11!$A$1:$AF$1, 0), FALSE)</f>
        <v>5</v>
      </c>
      <c r="S700">
        <f>VLOOKUP('full data'!$A700, Sheet11!$A$2:$AF$799, MATCH('full data'!S$1, Sheet11!$A$1:$AF$1, 0), FALSE)</f>
        <v>11</v>
      </c>
      <c r="T700">
        <f>VLOOKUP('full data'!$A700, Sheet11!$A$2:$AF$799, MATCH('full data'!T$1, Sheet11!$A$1:$AF$1, 0), FALSE)</f>
        <v>0</v>
      </c>
      <c r="U700">
        <f>VLOOKUP('full data'!$A700, Sheet11!$A$2:$AF$799, MATCH('full data'!U$1, Sheet11!$A$1:$AF$1, 0), FALSE)</f>
        <v>0.3125</v>
      </c>
      <c r="V700">
        <f>VLOOKUP('full data'!$A700, Sheet11!$A$2:$AF$799, MATCH('full data'!V$1, Sheet11!$A$1:$AF$1, 0), FALSE)</f>
        <v>0.45</v>
      </c>
      <c r="W700">
        <f>VLOOKUP('full data'!$A700, Sheet11!$A$2:$AF$799, MATCH('full data'!W$1, Sheet11!$A$1:$AF$1, 0), FALSE)</f>
        <v>0.54296875</v>
      </c>
      <c r="X700" t="str">
        <f>VLOOKUP('full data'!$A700, Sheet11!$A$2:$AF$799, MATCH('full data'!X$1, Sheet11!$A$1:$AF$1, 0), FALSE)</f>
        <v>0</v>
      </c>
      <c r="Y700">
        <f>VLOOKUP('full data'!$A700, Sheet11!$A$2:$AF$799, MATCH('full data'!Y$1, Sheet11!$A$1:$AF$1, 0), FALSE)</f>
        <v>3</v>
      </c>
      <c r="Z700" t="str">
        <f>VLOOKUP('full data'!$A700, Sheet11!$A$2:$AF$799, MATCH('full data'!Z$1, Sheet11!$A$1:$AF$1, 0), FALSE)</f>
        <v>AFC South</v>
      </c>
      <c r="AA700" t="s">
        <v>891</v>
      </c>
      <c r="AB700">
        <f>VLOOKUP('full data'!$A700, Sheet11!$A$2:$AF$799, MATCH('full data'!AB$1, Sheet11!$A$1:$AF$1, 0), FALSE)</f>
        <v>0.1851851851851852</v>
      </c>
      <c r="AC700">
        <f>VLOOKUP('full data'!$A700, Sheet11!$A$2:$AF$799, MATCH('full data'!AC$1, Sheet11!$A$1:$AF$1, 0), FALSE)</f>
        <v>0.34615384615384609</v>
      </c>
      <c r="AD700" t="str">
        <f>VLOOKUP('full data'!$A700, Sheet11!$A$2:$AF$799, MATCH('full data'!AD$1, Sheet11!$A$1:$AF$1, 0), FALSE)</f>
        <v>0</v>
      </c>
      <c r="AE700" t="str">
        <f>VLOOKUP('full data'!$A700, Sheet11!$A$2:$AF$799, MATCH('full data'!AE$1, Sheet11!$A$1:$AF$1, 0), FALSE)</f>
        <v>0</v>
      </c>
      <c r="AF700">
        <f>VLOOKUP('full data'!$A700, Sheet11!$A$2:$AF$799, MATCH('full data'!AF$1, Sheet11!$A$1:$AF$1, 0), FALSE)</f>
        <v>0.5</v>
      </c>
      <c r="AG700">
        <f>VLOOKUP('full data'!$A700, Sheet11!$A$2:$AF$799, MATCH('full data'!AG$1, Sheet11!$A$1:$AF$1, 0), FALSE)</f>
        <v>0.5</v>
      </c>
      <c r="AH700" s="3">
        <f>VLOOKUP('full data'!$A700, Sheet11!$A$2:$AF$799, MATCH('full data'!AH$1, Sheet11!$A$1:$AF$1, 0), FALSE)</f>
        <v>2.0964557318447479E-4</v>
      </c>
      <c r="AI700" s="2">
        <f t="shared" si="10"/>
        <v>0.62260027367309778</v>
      </c>
      <c r="AJ700" s="2">
        <f>AH700/SUMIFS($AH$2:$AH$799, $B$2:$B$799, B700)</f>
        <v>1.0979865165830533E-4</v>
      </c>
      <c r="AK700">
        <f>IF(AJ700=_xlfn.MAXIFS($AJ$2:$AJ$799, $B$2:$B$799, B700, $AA$2:$AA$799, AA700), 1, 0)</f>
        <v>0</v>
      </c>
      <c r="AL700" s="2">
        <f>AJ700-AI700</f>
        <v>-0.6224904750214395</v>
      </c>
      <c r="AM700">
        <f>IF(AK700=AE700, 1, 0)</f>
        <v>0</v>
      </c>
    </row>
    <row r="701" spans="1:39" hidden="1" x14ac:dyDescent="0.45">
      <c r="A701" t="s">
        <v>175</v>
      </c>
      <c r="B701">
        <v>2003</v>
      </c>
      <c r="C701" t="s">
        <v>33</v>
      </c>
      <c r="D701" t="str">
        <f>VLOOKUP(C701, ids!$A$2:$B$37,2,FALSE)</f>
        <v>Arizona Cardinals</v>
      </c>
      <c r="E701">
        <f>VLOOKUP('full data'!$A701, Sheet11!$A$2:$AF$799, MATCH('full data'!E$1, Sheet11!$A$1:$AF$1, 0), FALSE)</f>
        <v>16</v>
      </c>
      <c r="F701">
        <f>VLOOKUP('full data'!$A701, Sheet11!$A$2:$AF$799, MATCH('full data'!F$1, Sheet11!$A$1:$AF$1, 0), FALSE)</f>
        <v>-6.0035199058761757</v>
      </c>
      <c r="G701">
        <f>VLOOKUP('full data'!$A701, Sheet11!$A$2:$AF$799, MATCH('full data'!G$1, Sheet11!$A$1:$AF$1, 0), FALSE)</f>
        <v>-4.2659501093593839</v>
      </c>
      <c r="H701">
        <f>VLOOKUP('full data'!$A701, Sheet11!$A$2:$AF$799, MATCH('full data'!H$1, Sheet11!$A$1:$AF$1, 0), FALSE)</f>
        <v>15.18800367724654</v>
      </c>
      <c r="I701">
        <f>VLOOKUP('full data'!$A701, Sheet11!$A$2:$AF$799, MATCH('full data'!I$1, Sheet11!$A$1:$AF$1, 0), FALSE)</f>
        <v>47.5625</v>
      </c>
      <c r="J701">
        <f>VLOOKUP('full data'!$A701, Sheet11!$A$2:$AF$799, MATCH('full data'!J$1, Sheet11!$A$1:$AF$1, 0), FALSE)</f>
        <v>0.69230769230769229</v>
      </c>
      <c r="K701">
        <f>VLOOKUP('full data'!$A701, Sheet11!$A$2:$AF$799, MATCH('full data'!K$1, Sheet11!$A$1:$AF$1, 0), FALSE)</f>
        <v>-19.0625</v>
      </c>
      <c r="L701">
        <f>VLOOKUP('full data'!$A701, Sheet11!$A$2:$AF$799, MATCH('full data'!L$1, Sheet11!$A$1:$AF$1, 0), FALSE)</f>
        <v>1.375</v>
      </c>
      <c r="M701">
        <f>VLOOKUP('full data'!$A701, Sheet11!$A$2:$AF$799, MATCH('full data'!M$1, Sheet11!$A$1:$AF$1, 0), FALSE)</f>
        <v>0.625</v>
      </c>
      <c r="N701">
        <f>VLOOKUP('full data'!$A701, Sheet11!$A$2:$AF$799, MATCH('full data'!N$1, Sheet11!$A$1:$AF$1, 0), FALSE)</f>
        <v>0.8125</v>
      </c>
      <c r="O701">
        <f>VLOOKUP('full data'!$A701, Sheet11!$A$2:$AF$799, MATCH('full data'!O$1, Sheet11!$A$1:$AF$1, 0), FALSE)</f>
        <v>6</v>
      </c>
      <c r="P701">
        <f>VLOOKUP('full data'!$A701, Sheet11!$A$2:$AF$799, MATCH('full data'!P$1, Sheet11!$A$1:$AF$1, 0), FALSE)</f>
        <v>1.9375</v>
      </c>
      <c r="Q701">
        <f>VLOOKUP('full data'!$A701, Sheet11!$A$2:$AF$799, MATCH('full data'!Q$1, Sheet11!$A$1:$AF$1, 0), FALSE)</f>
        <v>1.4375</v>
      </c>
      <c r="R701">
        <f>VLOOKUP('full data'!$A701, Sheet11!$A$2:$AF$799, MATCH('full data'!R$1, Sheet11!$A$1:$AF$1, 0), FALSE)</f>
        <v>4</v>
      </c>
      <c r="S701">
        <f>VLOOKUP('full data'!$A701, Sheet11!$A$2:$AF$799, MATCH('full data'!S$1, Sheet11!$A$1:$AF$1, 0), FALSE)</f>
        <v>12</v>
      </c>
      <c r="T701">
        <f>VLOOKUP('full data'!$A701, Sheet11!$A$2:$AF$799, MATCH('full data'!T$1, Sheet11!$A$1:$AF$1, 0), FALSE)</f>
        <v>0</v>
      </c>
      <c r="U701">
        <f>VLOOKUP('full data'!$A701, Sheet11!$A$2:$AF$799, MATCH('full data'!U$1, Sheet11!$A$1:$AF$1, 0), FALSE)</f>
        <v>0.25</v>
      </c>
      <c r="V701">
        <f>VLOOKUP('full data'!$A701, Sheet11!$A$2:$AF$799, MATCH('full data'!V$1, Sheet11!$A$1:$AF$1, 0), FALSE)</f>
        <v>0.53125</v>
      </c>
      <c r="W701">
        <f>VLOOKUP('full data'!$A701, Sheet11!$A$2:$AF$799, MATCH('full data'!W$1, Sheet11!$A$1:$AF$1, 0), FALSE)</f>
        <v>0.54296875</v>
      </c>
      <c r="X701" t="str">
        <f>VLOOKUP('full data'!$A701, Sheet11!$A$2:$AF$799, MATCH('full data'!X$1, Sheet11!$A$1:$AF$1, 0), FALSE)</f>
        <v>0</v>
      </c>
      <c r="Y701">
        <f>VLOOKUP('full data'!$A701, Sheet11!$A$2:$AF$799, MATCH('full data'!Y$1, Sheet11!$A$1:$AF$1, 0), FALSE)</f>
        <v>4</v>
      </c>
      <c r="Z701" t="str">
        <f>VLOOKUP('full data'!$A701, Sheet11!$A$2:$AF$799, MATCH('full data'!Z$1, Sheet11!$A$1:$AF$1, 0), FALSE)</f>
        <v>NFC West</v>
      </c>
      <c r="AA701" t="s">
        <v>892</v>
      </c>
      <c r="AB701">
        <f>VLOOKUP('full data'!$A701, Sheet11!$A$2:$AF$799, MATCH('full data'!AB$1, Sheet11!$A$1:$AF$1, 0), FALSE)</f>
        <v>0.18867924528301891</v>
      </c>
      <c r="AC701">
        <f>VLOOKUP('full data'!$A701, Sheet11!$A$2:$AF$799, MATCH('full data'!AC$1, Sheet11!$A$1:$AF$1, 0), FALSE)</f>
        <v>0.20338983050847459</v>
      </c>
      <c r="AD701" t="str">
        <f>VLOOKUP('full data'!$A701, Sheet11!$A$2:$AF$799, MATCH('full data'!AD$1, Sheet11!$A$1:$AF$1, 0), FALSE)</f>
        <v>0</v>
      </c>
      <c r="AE701" t="str">
        <f>VLOOKUP('full data'!$A701, Sheet11!$A$2:$AF$799, MATCH('full data'!AE$1, Sheet11!$A$1:$AF$1, 0), FALSE)</f>
        <v>0</v>
      </c>
      <c r="AF701">
        <f>VLOOKUP('full data'!$A701, Sheet11!$A$2:$AF$799, MATCH('full data'!AF$1, Sheet11!$A$1:$AF$1, 0), FALSE)</f>
        <v>0.5625</v>
      </c>
      <c r="AG701">
        <f>VLOOKUP('full data'!$A701, Sheet11!$A$2:$AF$799, MATCH('full data'!AG$1, Sheet11!$A$1:$AF$1, 0), FALSE)</f>
        <v>0.5</v>
      </c>
      <c r="AH701" s="3">
        <f>VLOOKUP('full data'!$A701, Sheet11!$A$2:$AF$799, MATCH('full data'!AH$1, Sheet11!$A$1:$AF$1, 0), FALSE)</f>
        <v>1.7136898079541521E-4</v>
      </c>
      <c r="AI701" s="2">
        <f t="shared" si="10"/>
        <v>0.31640961567747711</v>
      </c>
      <c r="AJ701" s="2">
        <f>AH701/SUMIFS($AH$2:$AH$799, $B$2:$B$799, B701)</f>
        <v>8.9751873801015826E-5</v>
      </c>
      <c r="AK701">
        <f>IF(AJ701=_xlfn.MAXIFS($AJ$2:$AJ$799, $B$2:$B$799, B701, $AA$2:$AA$799, AA701), 1, 0)</f>
        <v>0</v>
      </c>
      <c r="AL701" s="2">
        <f>AJ701-AI701</f>
        <v>-0.3163198638036761</v>
      </c>
      <c r="AM701">
        <f>IF(AK701=AE701, 1, 0)</f>
        <v>0</v>
      </c>
    </row>
    <row r="702" spans="1:39" hidden="1" x14ac:dyDescent="0.45">
      <c r="A702" t="s">
        <v>187</v>
      </c>
      <c r="B702">
        <v>2003</v>
      </c>
      <c r="C702" t="s">
        <v>154</v>
      </c>
      <c r="D702" t="str">
        <f>VLOOKUP(C702, ids!$A$2:$B$37,2,FALSE)</f>
        <v>Houston Texans</v>
      </c>
      <c r="E702">
        <f>VLOOKUP('full data'!$A702, Sheet11!$A$2:$AF$799, MATCH('full data'!E$1, Sheet11!$A$1:$AF$1, 0), FALSE)</f>
        <v>16</v>
      </c>
      <c r="F702">
        <f>VLOOKUP('full data'!$A702, Sheet11!$A$2:$AF$799, MATCH('full data'!F$1, Sheet11!$A$1:$AF$1, 0), FALSE)</f>
        <v>-3.0955747243521579</v>
      </c>
      <c r="G702">
        <f>VLOOKUP('full data'!$A702, Sheet11!$A$2:$AF$799, MATCH('full data'!G$1, Sheet11!$A$1:$AF$1, 0), FALSE)</f>
        <v>-1.828959727129692</v>
      </c>
      <c r="H702">
        <f>VLOOKUP('full data'!$A702, Sheet11!$A$2:$AF$799, MATCH('full data'!H$1, Sheet11!$A$1:$AF$1, 0), FALSE)</f>
        <v>13.157265419086411</v>
      </c>
      <c r="I702">
        <f>VLOOKUP('full data'!$A702, Sheet11!$A$2:$AF$799, MATCH('full data'!I$1, Sheet11!$A$1:$AF$1, 0), FALSE)</f>
        <v>60.0625</v>
      </c>
      <c r="J702">
        <f>VLOOKUP('full data'!$A702, Sheet11!$A$2:$AF$799, MATCH('full data'!J$1, Sheet11!$A$1:$AF$1, 0), FALSE)</f>
        <v>0.81818181818181823</v>
      </c>
      <c r="K702">
        <f>VLOOKUP('full data'!$A702, Sheet11!$A$2:$AF$799, MATCH('full data'!K$1, Sheet11!$A$1:$AF$1, 0), FALSE)</f>
        <v>-11.625</v>
      </c>
      <c r="L702">
        <f>VLOOKUP('full data'!$A702, Sheet11!$A$2:$AF$799, MATCH('full data'!L$1, Sheet11!$A$1:$AF$1, 0), FALSE)</f>
        <v>1.125</v>
      </c>
      <c r="M702">
        <f>VLOOKUP('full data'!$A702, Sheet11!$A$2:$AF$799, MATCH('full data'!M$1, Sheet11!$A$1:$AF$1, 0), FALSE)</f>
        <v>0.5</v>
      </c>
      <c r="N702">
        <f>VLOOKUP('full data'!$A702, Sheet11!$A$2:$AF$799, MATCH('full data'!N$1, Sheet11!$A$1:$AF$1, 0), FALSE)</f>
        <v>0.875</v>
      </c>
      <c r="O702">
        <f>VLOOKUP('full data'!$A702, Sheet11!$A$2:$AF$799, MATCH('full data'!O$1, Sheet11!$A$1:$AF$1, 0), FALSE)</f>
        <v>7.6875</v>
      </c>
      <c r="P702">
        <f>VLOOKUP('full data'!$A702, Sheet11!$A$2:$AF$799, MATCH('full data'!P$1, Sheet11!$A$1:$AF$1, 0), FALSE)</f>
        <v>1.4375</v>
      </c>
      <c r="Q702">
        <f>VLOOKUP('full data'!$A702, Sheet11!$A$2:$AF$799, MATCH('full data'!Q$1, Sheet11!$A$1:$AF$1, 0), FALSE)</f>
        <v>1.375</v>
      </c>
      <c r="R702">
        <f>VLOOKUP('full data'!$A702, Sheet11!$A$2:$AF$799, MATCH('full data'!R$1, Sheet11!$A$1:$AF$1, 0), FALSE)</f>
        <v>5</v>
      </c>
      <c r="S702">
        <f>VLOOKUP('full data'!$A702, Sheet11!$A$2:$AF$799, MATCH('full data'!S$1, Sheet11!$A$1:$AF$1, 0), FALSE)</f>
        <v>11</v>
      </c>
      <c r="T702">
        <f>VLOOKUP('full data'!$A702, Sheet11!$A$2:$AF$799, MATCH('full data'!T$1, Sheet11!$A$1:$AF$1, 0), FALSE)</f>
        <v>0</v>
      </c>
      <c r="U702">
        <f>VLOOKUP('full data'!$A702, Sheet11!$A$2:$AF$799, MATCH('full data'!U$1, Sheet11!$A$1:$AF$1, 0), FALSE)</f>
        <v>0.3125</v>
      </c>
      <c r="V702">
        <f>VLOOKUP('full data'!$A702, Sheet11!$A$2:$AF$799, MATCH('full data'!V$1, Sheet11!$A$1:$AF$1, 0), FALSE)</f>
        <v>0.46250000000000002</v>
      </c>
      <c r="W702">
        <f>VLOOKUP('full data'!$A702, Sheet11!$A$2:$AF$799, MATCH('full data'!W$1, Sheet11!$A$1:$AF$1, 0), FALSE)</f>
        <v>0.5703125</v>
      </c>
      <c r="X702" t="str">
        <f>VLOOKUP('full data'!$A702, Sheet11!$A$2:$AF$799, MATCH('full data'!X$1, Sheet11!$A$1:$AF$1, 0), FALSE)</f>
        <v>0</v>
      </c>
      <c r="Y702">
        <f>VLOOKUP('full data'!$A702, Sheet11!$A$2:$AF$799, MATCH('full data'!Y$1, Sheet11!$A$1:$AF$1, 0), FALSE)</f>
        <v>4</v>
      </c>
      <c r="Z702" t="str">
        <f>VLOOKUP('full data'!$A702, Sheet11!$A$2:$AF$799, MATCH('full data'!Z$1, Sheet11!$A$1:$AF$1, 0), FALSE)</f>
        <v>AFC South</v>
      </c>
      <c r="AA702" t="s">
        <v>891</v>
      </c>
      <c r="AB702">
        <f>VLOOKUP('full data'!$A702, Sheet11!$A$2:$AF$799, MATCH('full data'!AB$1, Sheet11!$A$1:$AF$1, 0), FALSE)</f>
        <v>0.10526315789473679</v>
      </c>
      <c r="AC702">
        <f>VLOOKUP('full data'!$A702, Sheet11!$A$2:$AF$799, MATCH('full data'!AC$1, Sheet11!$A$1:$AF$1, 0), FALSE)</f>
        <v>0.1891891891891892</v>
      </c>
      <c r="AD702" t="str">
        <f>VLOOKUP('full data'!$A702, Sheet11!$A$2:$AF$799, MATCH('full data'!AD$1, Sheet11!$A$1:$AF$1, 0), FALSE)</f>
        <v>0</v>
      </c>
      <c r="AE702" t="str">
        <f>VLOOKUP('full data'!$A702, Sheet11!$A$2:$AF$799, MATCH('full data'!AE$1, Sheet11!$A$1:$AF$1, 0), FALSE)</f>
        <v>0</v>
      </c>
      <c r="AF702">
        <f>VLOOKUP('full data'!$A702, Sheet11!$A$2:$AF$799, MATCH('full data'!AF$1, Sheet11!$A$1:$AF$1, 0), FALSE)</f>
        <v>0.3125</v>
      </c>
      <c r="AG702">
        <f>VLOOKUP('full data'!$A702, Sheet11!$A$2:$AF$799, MATCH('full data'!AG$1, Sheet11!$A$1:$AF$1, 0), FALSE)</f>
        <v>0.5</v>
      </c>
      <c r="AH702" s="3">
        <f>VLOOKUP('full data'!$A702, Sheet11!$A$2:$AF$799, MATCH('full data'!AH$1, Sheet11!$A$1:$AF$1, 0), FALSE)</f>
        <v>1.4509439165405149E-4</v>
      </c>
      <c r="AI702" s="2">
        <f t="shared" si="10"/>
        <v>0.62260027367309778</v>
      </c>
      <c r="AJ702" s="2">
        <f>AH702/SUMIFS($AH$2:$AH$799, $B$2:$B$799, B702)</f>
        <v>7.5990960957608716E-5</v>
      </c>
      <c r="AK702">
        <f>IF(AJ702=_xlfn.MAXIFS($AJ$2:$AJ$799, $B$2:$B$799, B702, $AA$2:$AA$799, AA702), 1, 0)</f>
        <v>0</v>
      </c>
      <c r="AL702" s="2">
        <f>AJ702-AI702</f>
        <v>-0.62252428271214022</v>
      </c>
      <c r="AM702">
        <f>IF(AK702=AE702, 1, 0)</f>
        <v>0</v>
      </c>
    </row>
    <row r="703" spans="1:39" hidden="1" x14ac:dyDescent="0.45">
      <c r="A703" t="s">
        <v>194</v>
      </c>
      <c r="B703">
        <v>2003</v>
      </c>
      <c r="C703" t="s">
        <v>195</v>
      </c>
      <c r="D703" t="str">
        <f>VLOOKUP(C703, ids!$A$2:$B$37,2,FALSE)</f>
        <v>Los Angeles Chargers</v>
      </c>
      <c r="E703">
        <f>VLOOKUP('full data'!$A703, Sheet11!$A$2:$AF$799, MATCH('full data'!E$1, Sheet11!$A$1:$AF$1, 0), FALSE)</f>
        <v>16</v>
      </c>
      <c r="F703">
        <f>VLOOKUP('full data'!$A703, Sheet11!$A$2:$AF$799, MATCH('full data'!F$1, Sheet11!$A$1:$AF$1, 0), FALSE)</f>
        <v>-3.046369793843402</v>
      </c>
      <c r="G703">
        <f>VLOOKUP('full data'!$A703, Sheet11!$A$2:$AF$799, MATCH('full data'!G$1, Sheet11!$A$1:$AF$1, 0), FALSE)</f>
        <v>1.7372662807710619</v>
      </c>
      <c r="H703">
        <f>VLOOKUP('full data'!$A703, Sheet11!$A$2:$AF$799, MATCH('full data'!H$1, Sheet11!$A$1:$AF$1, 0), FALSE)</f>
        <v>14.277617118074319</v>
      </c>
      <c r="I703">
        <f>VLOOKUP('full data'!$A703, Sheet11!$A$2:$AF$799, MATCH('full data'!I$1, Sheet11!$A$1:$AF$1, 0), FALSE)</f>
        <v>62.875</v>
      </c>
      <c r="J703">
        <f>VLOOKUP('full data'!$A703, Sheet11!$A$2:$AF$799, MATCH('full data'!J$1, Sheet11!$A$1:$AF$1, 0), FALSE)</f>
        <v>0.75</v>
      </c>
      <c r="K703">
        <f>VLOOKUP('full data'!$A703, Sheet11!$A$2:$AF$799, MATCH('full data'!K$1, Sheet11!$A$1:$AF$1, 0), FALSE)</f>
        <v>-12.8125</v>
      </c>
      <c r="L703">
        <f>VLOOKUP('full data'!$A703, Sheet11!$A$2:$AF$799, MATCH('full data'!L$1, Sheet11!$A$1:$AF$1, 0), FALSE)</f>
        <v>1.1875</v>
      </c>
      <c r="M703">
        <f>VLOOKUP('full data'!$A703, Sheet11!$A$2:$AF$799, MATCH('full data'!M$1, Sheet11!$A$1:$AF$1, 0), FALSE)</f>
        <v>0.4375</v>
      </c>
      <c r="N703">
        <f>VLOOKUP('full data'!$A703, Sheet11!$A$2:$AF$799, MATCH('full data'!N$1, Sheet11!$A$1:$AF$1, 0), FALSE)</f>
        <v>0.8125</v>
      </c>
      <c r="O703">
        <f>VLOOKUP('full data'!$A703, Sheet11!$A$2:$AF$799, MATCH('full data'!O$1, Sheet11!$A$1:$AF$1, 0), FALSE)</f>
        <v>12.8125</v>
      </c>
      <c r="P703">
        <f>VLOOKUP('full data'!$A703, Sheet11!$A$2:$AF$799, MATCH('full data'!P$1, Sheet11!$A$1:$AF$1, 0), FALSE)</f>
        <v>1.6875</v>
      </c>
      <c r="Q703">
        <f>VLOOKUP('full data'!$A703, Sheet11!$A$2:$AF$799, MATCH('full data'!Q$1, Sheet11!$A$1:$AF$1, 0), FALSE)</f>
        <v>1.25</v>
      </c>
      <c r="R703">
        <f>VLOOKUP('full data'!$A703, Sheet11!$A$2:$AF$799, MATCH('full data'!R$1, Sheet11!$A$1:$AF$1, 0), FALSE)</f>
        <v>4</v>
      </c>
      <c r="S703">
        <f>VLOOKUP('full data'!$A703, Sheet11!$A$2:$AF$799, MATCH('full data'!S$1, Sheet11!$A$1:$AF$1, 0), FALSE)</f>
        <v>12</v>
      </c>
      <c r="T703">
        <f>VLOOKUP('full data'!$A703, Sheet11!$A$2:$AF$799, MATCH('full data'!T$1, Sheet11!$A$1:$AF$1, 0), FALSE)</f>
        <v>0</v>
      </c>
      <c r="U703">
        <f>VLOOKUP('full data'!$A703, Sheet11!$A$2:$AF$799, MATCH('full data'!U$1, Sheet11!$A$1:$AF$1, 0), FALSE)</f>
        <v>0.25</v>
      </c>
      <c r="V703">
        <f>VLOOKUP('full data'!$A703, Sheet11!$A$2:$AF$799, MATCH('full data'!V$1, Sheet11!$A$1:$AF$1, 0), FALSE)</f>
        <v>0.359375</v>
      </c>
      <c r="W703">
        <f>VLOOKUP('full data'!$A703, Sheet11!$A$2:$AF$799, MATCH('full data'!W$1, Sheet11!$A$1:$AF$1, 0), FALSE)</f>
        <v>0.50390619999999997</v>
      </c>
      <c r="X703" t="str">
        <f>VLOOKUP('full data'!$A703, Sheet11!$A$2:$AF$799, MATCH('full data'!X$1, Sheet11!$A$1:$AF$1, 0), FALSE)</f>
        <v>0</v>
      </c>
      <c r="Y703">
        <f>VLOOKUP('full data'!$A703, Sheet11!$A$2:$AF$799, MATCH('full data'!Y$1, Sheet11!$A$1:$AF$1, 0), FALSE)</f>
        <v>4</v>
      </c>
      <c r="Z703" t="str">
        <f>VLOOKUP('full data'!$A703, Sheet11!$A$2:$AF$799, MATCH('full data'!Z$1, Sheet11!$A$1:$AF$1, 0), FALSE)</f>
        <v>AFC West</v>
      </c>
      <c r="AA703" t="s">
        <v>891</v>
      </c>
      <c r="AB703">
        <f>VLOOKUP('full data'!$A703, Sheet11!$A$2:$AF$799, MATCH('full data'!AB$1, Sheet11!$A$1:$AF$1, 0), FALSE)</f>
        <v>0.16129032258064521</v>
      </c>
      <c r="AC703">
        <f>VLOOKUP('full data'!$A703, Sheet11!$A$2:$AF$799, MATCH('full data'!AC$1, Sheet11!$A$1:$AF$1, 0), FALSE)</f>
        <v>0.20833333333333329</v>
      </c>
      <c r="AD703" t="str">
        <f>VLOOKUP('full data'!$A703, Sheet11!$A$2:$AF$799, MATCH('full data'!AD$1, Sheet11!$A$1:$AF$1, 0), FALSE)</f>
        <v>0</v>
      </c>
      <c r="AE703" t="str">
        <f>VLOOKUP('full data'!$A703, Sheet11!$A$2:$AF$799, MATCH('full data'!AE$1, Sheet11!$A$1:$AF$1, 0), FALSE)</f>
        <v>0</v>
      </c>
      <c r="AF703">
        <f>VLOOKUP('full data'!$A703, Sheet11!$A$2:$AF$799, MATCH('full data'!AF$1, Sheet11!$A$1:$AF$1, 0), FALSE)</f>
        <v>0.5</v>
      </c>
      <c r="AG703">
        <f>VLOOKUP('full data'!$A703, Sheet11!$A$2:$AF$799, MATCH('full data'!AG$1, Sheet11!$A$1:$AF$1, 0), FALSE)</f>
        <v>0.5</v>
      </c>
      <c r="AH703" s="3">
        <f>VLOOKUP('full data'!$A703, Sheet11!$A$2:$AF$799, MATCH('full data'!AH$1, Sheet11!$A$1:$AF$1, 0), FALSE)</f>
        <v>1.4496833061365989E-4</v>
      </c>
      <c r="AI703" s="2">
        <f t="shared" si="10"/>
        <v>0.62260027367309778</v>
      </c>
      <c r="AJ703" s="2">
        <f>AH703/SUMIFS($AH$2:$AH$799, $B$2:$B$799, B703)</f>
        <v>7.5924938422282089E-5</v>
      </c>
      <c r="AK703">
        <f>IF(AJ703=_xlfn.MAXIFS($AJ$2:$AJ$799, $B$2:$B$799, B703, $AA$2:$AA$799, AA703), 1, 0)</f>
        <v>0</v>
      </c>
      <c r="AL703" s="2">
        <f>AJ703-AI703</f>
        <v>-0.62252434873467555</v>
      </c>
      <c r="AM703">
        <f>IF(AK703=AE703, 1, 0)</f>
        <v>0</v>
      </c>
    </row>
    <row r="704" spans="1:39" hidden="1" x14ac:dyDescent="0.45">
      <c r="A704" t="s">
        <v>197</v>
      </c>
      <c r="B704">
        <v>2003</v>
      </c>
      <c r="C704" t="s">
        <v>90</v>
      </c>
      <c r="D704" t="str">
        <f>VLOOKUP(C704, ids!$A$2:$B$37,2,FALSE)</f>
        <v>Oakland Raiders</v>
      </c>
      <c r="E704">
        <f>VLOOKUP('full data'!$A704, Sheet11!$A$2:$AF$799, MATCH('full data'!E$1, Sheet11!$A$1:$AF$1, 0), FALSE)</f>
        <v>16</v>
      </c>
      <c r="F704">
        <f>VLOOKUP('full data'!$A704, Sheet11!$A$2:$AF$799, MATCH('full data'!F$1, Sheet11!$A$1:$AF$1, 0), FALSE)</f>
        <v>-5.3388004886093476</v>
      </c>
      <c r="G704">
        <f>VLOOKUP('full data'!$A704, Sheet11!$A$2:$AF$799, MATCH('full data'!G$1, Sheet11!$A$1:$AF$1, 0), FALSE)</f>
        <v>-0.69811673100367355</v>
      </c>
      <c r="H704">
        <f>VLOOKUP('full data'!$A704, Sheet11!$A$2:$AF$799, MATCH('full data'!H$1, Sheet11!$A$1:$AF$1, 0), FALSE)</f>
        <v>12.37917961452737</v>
      </c>
      <c r="I704">
        <f>VLOOKUP('full data'!$A704, Sheet11!$A$2:$AF$799, MATCH('full data'!I$1, Sheet11!$A$1:$AF$1, 0), FALSE)</f>
        <v>70</v>
      </c>
      <c r="J704">
        <f>VLOOKUP('full data'!$A704, Sheet11!$A$2:$AF$799, MATCH('full data'!J$1, Sheet11!$A$1:$AF$1, 0), FALSE)</f>
        <v>0.88</v>
      </c>
      <c r="K704">
        <f>VLOOKUP('full data'!$A704, Sheet11!$A$2:$AF$799, MATCH('full data'!K$1, Sheet11!$A$1:$AF$1, 0), FALSE)</f>
        <v>-14.8125</v>
      </c>
      <c r="L704">
        <f>VLOOKUP('full data'!$A704, Sheet11!$A$2:$AF$799, MATCH('full data'!L$1, Sheet11!$A$1:$AF$1, 0), FALSE)</f>
        <v>0.875</v>
      </c>
      <c r="M704">
        <f>VLOOKUP('full data'!$A704, Sheet11!$A$2:$AF$799, MATCH('full data'!M$1, Sheet11!$A$1:$AF$1, 0), FALSE)</f>
        <v>0.6875</v>
      </c>
      <c r="N704">
        <f>VLOOKUP('full data'!$A704, Sheet11!$A$2:$AF$799, MATCH('full data'!N$1, Sheet11!$A$1:$AF$1, 0), FALSE)</f>
        <v>0.875</v>
      </c>
      <c r="O704">
        <f>VLOOKUP('full data'!$A704, Sheet11!$A$2:$AF$799, MATCH('full data'!O$1, Sheet11!$A$1:$AF$1, 0), FALSE)</f>
        <v>10.125</v>
      </c>
      <c r="P704">
        <f>VLOOKUP('full data'!$A704, Sheet11!$A$2:$AF$799, MATCH('full data'!P$1, Sheet11!$A$1:$AF$1, 0), FALSE)</f>
        <v>1.3125</v>
      </c>
      <c r="Q704">
        <f>VLOOKUP('full data'!$A704, Sheet11!$A$2:$AF$799, MATCH('full data'!Q$1, Sheet11!$A$1:$AF$1, 0), FALSE)</f>
        <v>1.5625</v>
      </c>
      <c r="R704">
        <f>VLOOKUP('full data'!$A704, Sheet11!$A$2:$AF$799, MATCH('full data'!R$1, Sheet11!$A$1:$AF$1, 0), FALSE)</f>
        <v>4</v>
      </c>
      <c r="S704">
        <f>VLOOKUP('full data'!$A704, Sheet11!$A$2:$AF$799, MATCH('full data'!S$1, Sheet11!$A$1:$AF$1, 0), FALSE)</f>
        <v>12</v>
      </c>
      <c r="T704">
        <f>VLOOKUP('full data'!$A704, Sheet11!$A$2:$AF$799, MATCH('full data'!T$1, Sheet11!$A$1:$AF$1, 0), FALSE)</f>
        <v>0</v>
      </c>
      <c r="U704">
        <f>VLOOKUP('full data'!$A704, Sheet11!$A$2:$AF$799, MATCH('full data'!U$1, Sheet11!$A$1:$AF$1, 0), FALSE)</f>
        <v>0.25</v>
      </c>
      <c r="V704">
        <f>VLOOKUP('full data'!$A704, Sheet11!$A$2:$AF$799, MATCH('full data'!V$1, Sheet11!$A$1:$AF$1, 0), FALSE)</f>
        <v>0.484375</v>
      </c>
      <c r="W704">
        <f>VLOOKUP('full data'!$A704, Sheet11!$A$2:$AF$799, MATCH('full data'!W$1, Sheet11!$A$1:$AF$1, 0), FALSE)</f>
        <v>0.515625</v>
      </c>
      <c r="X704" t="str">
        <f>VLOOKUP('full data'!$A704, Sheet11!$A$2:$AF$799, MATCH('full data'!X$1, Sheet11!$A$1:$AF$1, 0), FALSE)</f>
        <v>0</v>
      </c>
      <c r="Y704">
        <f>VLOOKUP('full data'!$A704, Sheet11!$A$2:$AF$799, MATCH('full data'!Y$1, Sheet11!$A$1:$AF$1, 0), FALSE)</f>
        <v>3</v>
      </c>
      <c r="Z704" t="str">
        <f>VLOOKUP('full data'!$A704, Sheet11!$A$2:$AF$799, MATCH('full data'!Z$1, Sheet11!$A$1:$AF$1, 0), FALSE)</f>
        <v>AFC West</v>
      </c>
      <c r="AA704" t="s">
        <v>891</v>
      </c>
      <c r="AB704">
        <f>VLOOKUP('full data'!$A704, Sheet11!$A$2:$AF$799, MATCH('full data'!AB$1, Sheet11!$A$1:$AF$1, 0), FALSE)</f>
        <v>0.14285714285714279</v>
      </c>
      <c r="AC704">
        <f>VLOOKUP('full data'!$A704, Sheet11!$A$2:$AF$799, MATCH('full data'!AC$1, Sheet11!$A$1:$AF$1, 0), FALSE)</f>
        <v>0.20967741935483869</v>
      </c>
      <c r="AD704" t="str">
        <f>VLOOKUP('full data'!$A704, Sheet11!$A$2:$AF$799, MATCH('full data'!AD$1, Sheet11!$A$1:$AF$1, 0), FALSE)</f>
        <v>0</v>
      </c>
      <c r="AE704" t="str">
        <f>VLOOKUP('full data'!$A704, Sheet11!$A$2:$AF$799, MATCH('full data'!AE$1, Sheet11!$A$1:$AF$1, 0), FALSE)</f>
        <v>0</v>
      </c>
      <c r="AF704">
        <f>VLOOKUP('full data'!$A704, Sheet11!$A$2:$AF$799, MATCH('full data'!AF$1, Sheet11!$A$1:$AF$1, 0), FALSE)</f>
        <v>0.4375</v>
      </c>
      <c r="AG704">
        <f>VLOOKUP('full data'!$A704, Sheet11!$A$2:$AF$799, MATCH('full data'!AG$1, Sheet11!$A$1:$AF$1, 0), FALSE)</f>
        <v>0.5</v>
      </c>
      <c r="AH704" s="3">
        <f>VLOOKUP('full data'!$A704, Sheet11!$A$2:$AF$799, MATCH('full data'!AH$1, Sheet11!$A$1:$AF$1, 0), FALSE)</f>
        <v>1.216868623067703E-4</v>
      </c>
      <c r="AI704" s="2">
        <f t="shared" si="10"/>
        <v>0.62260027367309778</v>
      </c>
      <c r="AJ704" s="2">
        <f>AH704/SUMIFS($AH$2:$AH$799, $B$2:$B$799, B704)</f>
        <v>6.3731626682412022E-5</v>
      </c>
      <c r="AK704">
        <f>IF(AJ704=_xlfn.MAXIFS($AJ$2:$AJ$799, $B$2:$B$799, B704, $AA$2:$AA$799, AA704), 1, 0)</f>
        <v>0</v>
      </c>
      <c r="AL704" s="2">
        <f>AJ704-AI704</f>
        <v>-0.6225365420464154</v>
      </c>
      <c r="AM704">
        <f>IF(AK704=AE704, 1, 0)</f>
        <v>0</v>
      </c>
    </row>
    <row r="705" spans="1:39" hidden="1" x14ac:dyDescent="0.45">
      <c r="A705" t="s">
        <v>185</v>
      </c>
      <c r="B705">
        <v>2003</v>
      </c>
      <c r="C705" t="s">
        <v>64</v>
      </c>
      <c r="D705" t="str">
        <f>VLOOKUP(C705, ids!$A$2:$B$37,2,FALSE)</f>
        <v>Detriot Lions</v>
      </c>
      <c r="E705">
        <f>VLOOKUP('full data'!$A705, Sheet11!$A$2:$AF$799, MATCH('full data'!E$1, Sheet11!$A$1:$AF$1, 0), FALSE)</f>
        <v>16</v>
      </c>
      <c r="F705">
        <f>VLOOKUP('full data'!$A705, Sheet11!$A$2:$AF$799, MATCH('full data'!F$1, Sheet11!$A$1:$AF$1, 0), FALSE)</f>
        <v>-6.9709191505647166</v>
      </c>
      <c r="G705">
        <f>VLOOKUP('full data'!$A705, Sheet11!$A$2:$AF$799, MATCH('full data'!G$1, Sheet11!$A$1:$AF$1, 0), FALSE)</f>
        <v>-3.615827563245686</v>
      </c>
      <c r="H705">
        <f>VLOOKUP('full data'!$A705, Sheet11!$A$2:$AF$799, MATCH('full data'!H$1, Sheet11!$A$1:$AF$1, 0), FALSE)</f>
        <v>13.45908763477015</v>
      </c>
      <c r="I705">
        <f>VLOOKUP('full data'!$A705, Sheet11!$A$2:$AF$799, MATCH('full data'!I$1, Sheet11!$A$1:$AF$1, 0), FALSE)</f>
        <v>53.6875</v>
      </c>
      <c r="J705">
        <f>VLOOKUP('full data'!$A705, Sheet11!$A$2:$AF$799, MATCH('full data'!J$1, Sheet11!$A$1:$AF$1, 0), FALSE)</f>
        <v>0.95652173913043481</v>
      </c>
      <c r="K705">
        <f>VLOOKUP('full data'!$A705, Sheet11!$A$2:$AF$799, MATCH('full data'!K$1, Sheet11!$A$1:$AF$1, 0), FALSE)</f>
        <v>-4.75</v>
      </c>
      <c r="L705">
        <f>VLOOKUP('full data'!$A705, Sheet11!$A$2:$AF$799, MATCH('full data'!L$1, Sheet11!$A$1:$AF$1, 0), FALSE)</f>
        <v>1.5</v>
      </c>
      <c r="M705">
        <f>VLOOKUP('full data'!$A705, Sheet11!$A$2:$AF$799, MATCH('full data'!M$1, Sheet11!$A$1:$AF$1, 0), FALSE)</f>
        <v>0.8125</v>
      </c>
      <c r="N705">
        <f>VLOOKUP('full data'!$A705, Sheet11!$A$2:$AF$799, MATCH('full data'!N$1, Sheet11!$A$1:$AF$1, 0), FALSE)</f>
        <v>0.9375</v>
      </c>
      <c r="O705">
        <f>VLOOKUP('full data'!$A705, Sheet11!$A$2:$AF$799, MATCH('full data'!O$1, Sheet11!$A$1:$AF$1, 0), FALSE)</f>
        <v>10.75</v>
      </c>
      <c r="P705">
        <f>VLOOKUP('full data'!$A705, Sheet11!$A$2:$AF$799, MATCH('full data'!P$1, Sheet11!$A$1:$AF$1, 0), FALSE)</f>
        <v>1.5625</v>
      </c>
      <c r="Q705">
        <f>VLOOKUP('full data'!$A705, Sheet11!$A$2:$AF$799, MATCH('full data'!Q$1, Sheet11!$A$1:$AF$1, 0), FALSE)</f>
        <v>1.75</v>
      </c>
      <c r="R705">
        <f>VLOOKUP('full data'!$A705, Sheet11!$A$2:$AF$799, MATCH('full data'!R$1, Sheet11!$A$1:$AF$1, 0), FALSE)</f>
        <v>5</v>
      </c>
      <c r="S705">
        <f>VLOOKUP('full data'!$A705, Sheet11!$A$2:$AF$799, MATCH('full data'!S$1, Sheet11!$A$1:$AF$1, 0), FALSE)</f>
        <v>11</v>
      </c>
      <c r="T705">
        <f>VLOOKUP('full data'!$A705, Sheet11!$A$2:$AF$799, MATCH('full data'!T$1, Sheet11!$A$1:$AF$1, 0), FALSE)</f>
        <v>0</v>
      </c>
      <c r="U705">
        <f>VLOOKUP('full data'!$A705, Sheet11!$A$2:$AF$799, MATCH('full data'!U$1, Sheet11!$A$1:$AF$1, 0), FALSE)</f>
        <v>0.3125</v>
      </c>
      <c r="V705">
        <f>VLOOKUP('full data'!$A705, Sheet11!$A$2:$AF$799, MATCH('full data'!V$1, Sheet11!$A$1:$AF$1, 0), FALSE)</f>
        <v>0.46250000000000002</v>
      </c>
      <c r="W705">
        <f>VLOOKUP('full data'!$A705, Sheet11!$A$2:$AF$799, MATCH('full data'!W$1, Sheet11!$A$1:$AF$1, 0), FALSE)</f>
        <v>0.53515625</v>
      </c>
      <c r="X705" t="str">
        <f>VLOOKUP('full data'!$A705, Sheet11!$A$2:$AF$799, MATCH('full data'!X$1, Sheet11!$A$1:$AF$1, 0), FALSE)</f>
        <v>0</v>
      </c>
      <c r="Y705">
        <f>VLOOKUP('full data'!$A705, Sheet11!$A$2:$AF$799, MATCH('full data'!Y$1, Sheet11!$A$1:$AF$1, 0), FALSE)</f>
        <v>4</v>
      </c>
      <c r="Z705" t="str">
        <f>VLOOKUP('full data'!$A705, Sheet11!$A$2:$AF$799, MATCH('full data'!Z$1, Sheet11!$A$1:$AF$1, 0), FALSE)</f>
        <v>NFC North</v>
      </c>
      <c r="AA705" t="s">
        <v>892</v>
      </c>
      <c r="AB705">
        <f>VLOOKUP('full data'!$A705, Sheet11!$A$2:$AF$799, MATCH('full data'!AB$1, Sheet11!$A$1:$AF$1, 0), FALSE)</f>
        <v>0.1</v>
      </c>
      <c r="AC705">
        <f>VLOOKUP('full data'!$A705, Sheet11!$A$2:$AF$799, MATCH('full data'!AC$1, Sheet11!$A$1:$AF$1, 0), FALSE)</f>
        <v>0.21739130434782611</v>
      </c>
      <c r="AD705" t="str">
        <f>VLOOKUP('full data'!$A705, Sheet11!$A$2:$AF$799, MATCH('full data'!AD$1, Sheet11!$A$1:$AF$1, 0), FALSE)</f>
        <v>0</v>
      </c>
      <c r="AE705" t="str">
        <f>VLOOKUP('full data'!$A705, Sheet11!$A$2:$AF$799, MATCH('full data'!AE$1, Sheet11!$A$1:$AF$1, 0), FALSE)</f>
        <v>0</v>
      </c>
      <c r="AF705">
        <f>VLOOKUP('full data'!$A705, Sheet11!$A$2:$AF$799, MATCH('full data'!AF$1, Sheet11!$A$1:$AF$1, 0), FALSE)</f>
        <v>6.25E-2</v>
      </c>
      <c r="AG705">
        <f>VLOOKUP('full data'!$A705, Sheet11!$A$2:$AF$799, MATCH('full data'!AG$1, Sheet11!$A$1:$AF$1, 0), FALSE)</f>
        <v>0.5</v>
      </c>
      <c r="AH705" s="3">
        <f>VLOOKUP('full data'!$A705, Sheet11!$A$2:$AF$799, MATCH('full data'!AH$1, Sheet11!$A$1:$AF$1, 0), FALSE)</f>
        <v>1.051045820734122E-4</v>
      </c>
      <c r="AI705" s="2">
        <f t="shared" si="10"/>
        <v>0.31640961567747711</v>
      </c>
      <c r="AJ705" s="2">
        <f>AH705/SUMIFS($AH$2:$AH$799, $B$2:$B$799, B705)</f>
        <v>5.5046911887882229E-5</v>
      </c>
      <c r="AK705">
        <f>IF(AJ705=_xlfn.MAXIFS($AJ$2:$AJ$799, $B$2:$B$799, B705, $AA$2:$AA$799, AA705), 1, 0)</f>
        <v>0</v>
      </c>
      <c r="AL705" s="2">
        <f>AJ705-AI705</f>
        <v>-0.31635456876558921</v>
      </c>
      <c r="AM705">
        <f>IF(AK705=AE705, 1, 0)</f>
        <v>0</v>
      </c>
    </row>
    <row r="706" spans="1:39" x14ac:dyDescent="0.45">
      <c r="A706" t="s">
        <v>172</v>
      </c>
      <c r="B706">
        <v>2002</v>
      </c>
      <c r="C706" t="s">
        <v>104</v>
      </c>
      <c r="D706" t="str">
        <f>VLOOKUP(C706, ids!$A$2:$B$37,2,FALSE)</f>
        <v>Tampa Bay Buccaneers</v>
      </c>
      <c r="E706">
        <f>VLOOKUP('full data'!$A706, Sheet11!$A$2:$AF$799, MATCH('full data'!E$1, Sheet11!$A$1:$AF$1, 0), FALSE)</f>
        <v>16</v>
      </c>
      <c r="F706">
        <f>VLOOKUP('full data'!$A706, Sheet11!$A$2:$AF$799, MATCH('full data'!F$1, Sheet11!$A$1:$AF$1, 0), FALSE)</f>
        <v>0.45046552525912348</v>
      </c>
      <c r="G706">
        <f>VLOOKUP('full data'!$A706, Sheet11!$A$2:$AF$799, MATCH('full data'!G$1, Sheet11!$A$1:$AF$1, 0), FALSE)</f>
        <v>-3.1969866765863388</v>
      </c>
      <c r="H706">
        <f>VLOOKUP('full data'!$A706, Sheet11!$A$2:$AF$799, MATCH('full data'!H$1, Sheet11!$A$1:$AF$1, 0), FALSE)</f>
        <v>4.9657803775646672</v>
      </c>
      <c r="I706">
        <f>VLOOKUP('full data'!$A706, Sheet11!$A$2:$AF$799, MATCH('full data'!I$1, Sheet11!$A$1:$AF$1, 0), FALSE)</f>
        <v>49.3125</v>
      </c>
      <c r="J706">
        <f>VLOOKUP('full data'!$A706, Sheet11!$A$2:$AF$799, MATCH('full data'!J$1, Sheet11!$A$1:$AF$1, 0), FALSE)</f>
        <v>0.82051282051282048</v>
      </c>
      <c r="K706">
        <f>VLOOKUP('full data'!$A706, Sheet11!$A$2:$AF$799, MATCH('full data'!K$1, Sheet11!$A$1:$AF$1, 0), FALSE)</f>
        <v>-13.75</v>
      </c>
      <c r="L706">
        <f>VLOOKUP('full data'!$A706, Sheet11!$A$2:$AF$799, MATCH('full data'!L$1, Sheet11!$A$1:$AF$1, 0), FALSE)</f>
        <v>0.625</v>
      </c>
      <c r="M706">
        <f>VLOOKUP('full data'!$A706, Sheet11!$A$2:$AF$799, MATCH('full data'!M$1, Sheet11!$A$1:$AF$1, 0), FALSE)</f>
        <v>0.4375</v>
      </c>
      <c r="N706">
        <f>VLOOKUP('full data'!$A706, Sheet11!$A$2:$AF$799, MATCH('full data'!N$1, Sheet11!$A$1:$AF$1, 0), FALSE)</f>
        <v>1.9375</v>
      </c>
      <c r="O706">
        <f>VLOOKUP('full data'!$A706, Sheet11!$A$2:$AF$799, MATCH('full data'!O$1, Sheet11!$A$1:$AF$1, 0), FALSE)</f>
        <v>18.4375</v>
      </c>
      <c r="P706">
        <f>VLOOKUP('full data'!$A706, Sheet11!$A$2:$AF$799, MATCH('full data'!P$1, Sheet11!$A$1:$AF$1, 0), FALSE)</f>
        <v>1.125</v>
      </c>
      <c r="Q706">
        <f>VLOOKUP('full data'!$A706, Sheet11!$A$2:$AF$799, MATCH('full data'!Q$1, Sheet11!$A$1:$AF$1, 0), FALSE)</f>
        <v>2.375</v>
      </c>
      <c r="R706">
        <f>VLOOKUP('full data'!$A706, Sheet11!$A$2:$AF$799, MATCH('full data'!R$1, Sheet11!$A$1:$AF$1, 0), FALSE)</f>
        <v>12</v>
      </c>
      <c r="S706">
        <f>VLOOKUP('full data'!$A706, Sheet11!$A$2:$AF$799, MATCH('full data'!S$1, Sheet11!$A$1:$AF$1, 0), FALSE)</f>
        <v>4</v>
      </c>
      <c r="T706">
        <f>VLOOKUP('full data'!$A706, Sheet11!$A$2:$AF$799, MATCH('full data'!T$1, Sheet11!$A$1:$AF$1, 0), FALSE)</f>
        <v>0</v>
      </c>
      <c r="U706">
        <f>VLOOKUP('full data'!$A706, Sheet11!$A$2:$AF$799, MATCH('full data'!U$1, Sheet11!$A$1:$AF$1, 0), FALSE)</f>
        <v>0.75</v>
      </c>
      <c r="V706">
        <f>VLOOKUP('full data'!$A706, Sheet11!$A$2:$AF$799, MATCH('full data'!V$1, Sheet11!$A$1:$AF$1, 0), FALSE)</f>
        <v>0.43229166666666669</v>
      </c>
      <c r="W706">
        <f>VLOOKUP('full data'!$A706, Sheet11!$A$2:$AF$799, MATCH('full data'!W$1, Sheet11!$A$1:$AF$1, 0), FALSE)</f>
        <v>0.482421875</v>
      </c>
      <c r="X706" t="str">
        <f>VLOOKUP('full data'!$A706, Sheet11!$A$2:$AF$799, MATCH('full data'!X$1, Sheet11!$A$1:$AF$1, 0), FALSE)</f>
        <v>2</v>
      </c>
      <c r="Y706">
        <f>VLOOKUP('full data'!$A706, Sheet11!$A$2:$AF$799, MATCH('full data'!Y$1, Sheet11!$A$1:$AF$1, 0), FALSE)</f>
        <v>1</v>
      </c>
      <c r="Z706" t="str">
        <f>VLOOKUP('full data'!$A706, Sheet11!$A$2:$AF$799, MATCH('full data'!Z$1, Sheet11!$A$1:$AF$1, 0), FALSE)</f>
        <v>NFC South</v>
      </c>
      <c r="AA706" t="s">
        <v>892</v>
      </c>
      <c r="AB706">
        <f>VLOOKUP('full data'!$A706, Sheet11!$A$2:$AF$799, MATCH('full data'!AB$1, Sheet11!$A$1:$AF$1, 0), FALSE)</f>
        <v>0.25531914893617019</v>
      </c>
      <c r="AC706">
        <f>VLOOKUP('full data'!$A706, Sheet11!$A$2:$AF$799, MATCH('full data'!AC$1, Sheet11!$A$1:$AF$1, 0), FALSE)</f>
        <v>0.2153846153846154</v>
      </c>
      <c r="AD706" t="str">
        <f>VLOOKUP('full data'!$A706, Sheet11!$A$2:$AF$799, MATCH('full data'!AD$1, Sheet11!$A$1:$AF$1, 0), FALSE)</f>
        <v>1</v>
      </c>
      <c r="AE706" t="str">
        <f>VLOOKUP('full data'!$A706, Sheet11!$A$2:$AF$799, MATCH('full data'!AE$1, Sheet11!$A$1:$AF$1, 0), FALSE)</f>
        <v>1</v>
      </c>
      <c r="AF706">
        <f>VLOOKUP('full data'!$A706, Sheet11!$A$2:$AF$799, MATCH('full data'!AF$1, Sheet11!$A$1:$AF$1, 0), FALSE)</f>
        <v>0.5</v>
      </c>
      <c r="AG706">
        <f>VLOOKUP('full data'!$A706, Sheet11!$A$2:$AF$799, MATCH('full data'!AG$1, Sheet11!$A$1:$AF$1, 0), FALSE)</f>
        <v>9.5</v>
      </c>
      <c r="AH706" s="3">
        <f>VLOOKUP('full data'!$A706, Sheet11!$A$2:$AF$799, MATCH('full data'!AH$1, Sheet11!$A$1:$AF$1, 0), FALSE)</f>
        <v>0.28503370286777469</v>
      </c>
      <c r="AI706" s="2">
        <f t="shared" si="10"/>
        <v>0.28503370286777469</v>
      </c>
      <c r="AJ706" s="2">
        <f>AH706/SUMIFS($AH$2:$AH$799, $B$2:$B$799, B706)</f>
        <v>0.22938261024540621</v>
      </c>
      <c r="AK706">
        <f>IF(AJ706=_xlfn.MAXIFS($AJ$2:$AJ$799, $B$2:$B$799, B706, $AA$2:$AA$799, AA706), 1, 0)</f>
        <v>1</v>
      </c>
      <c r="AL706" s="2">
        <f>AJ706-AI706</f>
        <v>-5.5651092622368475E-2</v>
      </c>
      <c r="AM706">
        <f>IF(AK706=AE706, 1, 0)</f>
        <v>0</v>
      </c>
    </row>
    <row r="707" spans="1:39" hidden="1" x14ac:dyDescent="0.45">
      <c r="A707" t="s">
        <v>166</v>
      </c>
      <c r="B707">
        <v>2002</v>
      </c>
      <c r="C707" t="s">
        <v>92</v>
      </c>
      <c r="D707" t="str">
        <f>VLOOKUP(C707, ids!$A$2:$B$37,2,FALSE)</f>
        <v>Philadelphia Eagles</v>
      </c>
      <c r="E707">
        <f>VLOOKUP('full data'!$A707, Sheet11!$A$2:$AF$799, MATCH('full data'!E$1, Sheet11!$A$1:$AF$1, 0), FALSE)</f>
        <v>16</v>
      </c>
      <c r="F707">
        <f>VLOOKUP('full data'!$A707, Sheet11!$A$2:$AF$799, MATCH('full data'!F$1, Sheet11!$A$1:$AF$1, 0), FALSE)</f>
        <v>1.7049471907673901</v>
      </c>
      <c r="G707">
        <f>VLOOKUP('full data'!$A707, Sheet11!$A$2:$AF$799, MATCH('full data'!G$1, Sheet11!$A$1:$AF$1, 0), FALSE)</f>
        <v>-0.60326780042294625</v>
      </c>
      <c r="H707">
        <f>VLOOKUP('full data'!$A707, Sheet11!$A$2:$AF$799, MATCH('full data'!H$1, Sheet11!$A$1:$AF$1, 0), FALSE)</f>
        <v>4.8713053487577858</v>
      </c>
      <c r="I707">
        <f>VLOOKUP('full data'!$A707, Sheet11!$A$2:$AF$799, MATCH('full data'!I$1, Sheet11!$A$1:$AF$1, 0), FALSE)</f>
        <v>57.375</v>
      </c>
      <c r="J707">
        <f>VLOOKUP('full data'!$A707, Sheet11!$A$2:$AF$799, MATCH('full data'!J$1, Sheet11!$A$1:$AF$1, 0), FALSE)</f>
        <v>0.88888888888888884</v>
      </c>
      <c r="K707">
        <f>VLOOKUP('full data'!$A707, Sheet11!$A$2:$AF$799, MATCH('full data'!K$1, Sheet11!$A$1:$AF$1, 0), FALSE)</f>
        <v>-13.875</v>
      </c>
      <c r="L707">
        <f>VLOOKUP('full data'!$A707, Sheet11!$A$2:$AF$799, MATCH('full data'!L$1, Sheet11!$A$1:$AF$1, 0), FALSE)</f>
        <v>0.6875</v>
      </c>
      <c r="M707">
        <f>VLOOKUP('full data'!$A707, Sheet11!$A$2:$AF$799, MATCH('full data'!M$1, Sheet11!$A$1:$AF$1, 0), FALSE)</f>
        <v>1.375</v>
      </c>
      <c r="N707">
        <f>VLOOKUP('full data'!$A707, Sheet11!$A$2:$AF$799, MATCH('full data'!N$1, Sheet11!$A$1:$AF$1, 0), FALSE)</f>
        <v>0.9375</v>
      </c>
      <c r="O707">
        <f>VLOOKUP('full data'!$A707, Sheet11!$A$2:$AF$799, MATCH('full data'!O$1, Sheet11!$A$1:$AF$1, 0), FALSE)</f>
        <v>23.1875</v>
      </c>
      <c r="P707">
        <f>VLOOKUP('full data'!$A707, Sheet11!$A$2:$AF$799, MATCH('full data'!P$1, Sheet11!$A$1:$AF$1, 0), FALSE)</f>
        <v>1.1875</v>
      </c>
      <c r="Q707">
        <f>VLOOKUP('full data'!$A707, Sheet11!$A$2:$AF$799, MATCH('full data'!Q$1, Sheet11!$A$1:$AF$1, 0), FALSE)</f>
        <v>2.3125</v>
      </c>
      <c r="R707">
        <f>VLOOKUP('full data'!$A707, Sheet11!$A$2:$AF$799, MATCH('full data'!R$1, Sheet11!$A$1:$AF$1, 0), FALSE)</f>
        <v>12</v>
      </c>
      <c r="S707">
        <f>VLOOKUP('full data'!$A707, Sheet11!$A$2:$AF$799, MATCH('full data'!S$1, Sheet11!$A$1:$AF$1, 0), FALSE)</f>
        <v>4</v>
      </c>
      <c r="T707">
        <f>VLOOKUP('full data'!$A707, Sheet11!$A$2:$AF$799, MATCH('full data'!T$1, Sheet11!$A$1:$AF$1, 0), FALSE)</f>
        <v>0</v>
      </c>
      <c r="U707">
        <f>VLOOKUP('full data'!$A707, Sheet11!$A$2:$AF$799, MATCH('full data'!U$1, Sheet11!$A$1:$AF$1, 0), FALSE)</f>
        <v>0.75</v>
      </c>
      <c r="V707">
        <f>VLOOKUP('full data'!$A707, Sheet11!$A$2:$AF$799, MATCH('full data'!V$1, Sheet11!$A$1:$AF$1, 0), FALSE)</f>
        <v>0.43229166666666669</v>
      </c>
      <c r="W707">
        <f>VLOOKUP('full data'!$A707, Sheet11!$A$2:$AF$799, MATCH('full data'!W$1, Sheet11!$A$1:$AF$1, 0), FALSE)</f>
        <v>0.46875</v>
      </c>
      <c r="X707" t="str">
        <f>VLOOKUP('full data'!$A707, Sheet11!$A$2:$AF$799, MATCH('full data'!X$1, Sheet11!$A$1:$AF$1, 0), FALSE)</f>
        <v>1</v>
      </c>
      <c r="Y707">
        <f>VLOOKUP('full data'!$A707, Sheet11!$A$2:$AF$799, MATCH('full data'!Y$1, Sheet11!$A$1:$AF$1, 0), FALSE)</f>
        <v>1</v>
      </c>
      <c r="Z707" t="str">
        <f>VLOOKUP('full data'!$A707, Sheet11!$A$2:$AF$799, MATCH('full data'!Z$1, Sheet11!$A$1:$AF$1, 0), FALSE)</f>
        <v>NFC East</v>
      </c>
      <c r="AA707" t="s">
        <v>892</v>
      </c>
      <c r="AB707">
        <f>VLOOKUP('full data'!$A707, Sheet11!$A$2:$AF$799, MATCH('full data'!AB$1, Sheet11!$A$1:$AF$1, 0), FALSE)</f>
        <v>0.16</v>
      </c>
      <c r="AC707">
        <f>VLOOKUP('full data'!$A707, Sheet11!$A$2:$AF$799, MATCH('full data'!AC$1, Sheet11!$A$1:$AF$1, 0), FALSE)</f>
        <v>0.22727272727272729</v>
      </c>
      <c r="AD707" t="str">
        <f>VLOOKUP('full data'!$A707, Sheet11!$A$2:$AF$799, MATCH('full data'!AD$1, Sheet11!$A$1:$AF$1, 0), FALSE)</f>
        <v>0</v>
      </c>
      <c r="AE707" t="str">
        <f>VLOOKUP('full data'!$A707, Sheet11!$A$2:$AF$799, MATCH('full data'!AE$1, Sheet11!$A$1:$AF$1, 0), FALSE)</f>
        <v>0</v>
      </c>
      <c r="AF707">
        <f>VLOOKUP('full data'!$A707, Sheet11!$A$2:$AF$799, MATCH('full data'!AF$1, Sheet11!$A$1:$AF$1, 0), FALSE)</f>
        <v>0.5</v>
      </c>
      <c r="AG707">
        <f>VLOOKUP('full data'!$A707, Sheet11!$A$2:$AF$799, MATCH('full data'!AG$1, Sheet11!$A$1:$AF$1, 0), FALSE)</f>
        <v>0.5</v>
      </c>
      <c r="AH707" s="3">
        <f>VLOOKUP('full data'!$A707, Sheet11!$A$2:$AF$799, MATCH('full data'!AH$1, Sheet11!$A$1:$AF$1, 0), FALSE)</f>
        <v>0.2229731278445643</v>
      </c>
      <c r="AI707" s="2">
        <f t="shared" ref="AI707:AI770" si="11">_xlfn.MAXIFS($AH$2:$AH$799, $B$2:$B$799, B707, $AA$2:$AA$799,AA707)</f>
        <v>0.28503370286777469</v>
      </c>
      <c r="AJ707" s="2">
        <f>AH707/SUMIFS($AH$2:$AH$799, $B$2:$B$799, B707)</f>
        <v>0.17943898410952194</v>
      </c>
      <c r="AK707">
        <f>IF(AJ707=_xlfn.MAXIFS($AJ$2:$AJ$799, $B$2:$B$799, B707, $AA$2:$AA$799, AA707), 1, 0)</f>
        <v>0</v>
      </c>
      <c r="AL707" s="2">
        <f>AJ707-AI707</f>
        <v>-0.10559471875825274</v>
      </c>
      <c r="AM707">
        <f>IF(AK707=AE707, 1, 0)</f>
        <v>0</v>
      </c>
    </row>
    <row r="708" spans="1:39" hidden="1" x14ac:dyDescent="0.45">
      <c r="A708" t="s">
        <v>152</v>
      </c>
      <c r="B708">
        <v>2002</v>
      </c>
      <c r="C708" t="s">
        <v>66</v>
      </c>
      <c r="D708" t="str">
        <f>VLOOKUP(C708, ids!$A$2:$B$37,2,FALSE)</f>
        <v>Green Bay Packers</v>
      </c>
      <c r="E708">
        <f>VLOOKUP('full data'!$A708, Sheet11!$A$2:$AF$799, MATCH('full data'!E$1, Sheet11!$A$1:$AF$1, 0), FALSE)</f>
        <v>16</v>
      </c>
      <c r="F708">
        <f>VLOOKUP('full data'!$A708, Sheet11!$A$2:$AF$799, MATCH('full data'!F$1, Sheet11!$A$1:$AF$1, 0), FALSE)</f>
        <v>2.7840297921221291</v>
      </c>
      <c r="G708">
        <f>VLOOKUP('full data'!$A708, Sheet11!$A$2:$AF$799, MATCH('full data'!G$1, Sheet11!$A$1:$AF$1, 0), FALSE)</f>
        <v>-1.599466423051922</v>
      </c>
      <c r="H708">
        <f>VLOOKUP('full data'!$A708, Sheet11!$A$2:$AF$799, MATCH('full data'!H$1, Sheet11!$A$1:$AF$1, 0), FALSE)</f>
        <v>4.6809246205271187</v>
      </c>
      <c r="I708">
        <f>VLOOKUP('full data'!$A708, Sheet11!$A$2:$AF$799, MATCH('full data'!I$1, Sheet11!$A$1:$AF$1, 0), FALSE)</f>
        <v>57.0625</v>
      </c>
      <c r="J708">
        <f>VLOOKUP('full data'!$A708, Sheet11!$A$2:$AF$799, MATCH('full data'!J$1, Sheet11!$A$1:$AF$1, 0), FALSE)</f>
        <v>0.82352941176470584</v>
      </c>
      <c r="K708">
        <f>VLOOKUP('full data'!$A708, Sheet11!$A$2:$AF$799, MATCH('full data'!K$1, Sheet11!$A$1:$AF$1, 0), FALSE)</f>
        <v>-12.25</v>
      </c>
      <c r="L708">
        <f>VLOOKUP('full data'!$A708, Sheet11!$A$2:$AF$799, MATCH('full data'!L$1, Sheet11!$A$1:$AF$1, 0), FALSE)</f>
        <v>1</v>
      </c>
      <c r="M708">
        <f>VLOOKUP('full data'!$A708, Sheet11!$A$2:$AF$799, MATCH('full data'!M$1, Sheet11!$A$1:$AF$1, 0), FALSE)</f>
        <v>1.3125</v>
      </c>
      <c r="N708">
        <f>VLOOKUP('full data'!$A708, Sheet11!$A$2:$AF$799, MATCH('full data'!N$1, Sheet11!$A$1:$AF$1, 0), FALSE)</f>
        <v>1.5</v>
      </c>
      <c r="O708">
        <f>VLOOKUP('full data'!$A708, Sheet11!$A$2:$AF$799, MATCH('full data'!O$1, Sheet11!$A$1:$AF$1, 0), FALSE)</f>
        <v>15.0625</v>
      </c>
      <c r="P708">
        <f>VLOOKUP('full data'!$A708, Sheet11!$A$2:$AF$799, MATCH('full data'!P$1, Sheet11!$A$1:$AF$1, 0), FALSE)</f>
        <v>1.4375</v>
      </c>
      <c r="Q708">
        <f>VLOOKUP('full data'!$A708, Sheet11!$A$2:$AF$799, MATCH('full data'!Q$1, Sheet11!$A$1:$AF$1, 0), FALSE)</f>
        <v>2.8125</v>
      </c>
      <c r="R708">
        <f>VLOOKUP('full data'!$A708, Sheet11!$A$2:$AF$799, MATCH('full data'!R$1, Sheet11!$A$1:$AF$1, 0), FALSE)</f>
        <v>12</v>
      </c>
      <c r="S708">
        <f>VLOOKUP('full data'!$A708, Sheet11!$A$2:$AF$799, MATCH('full data'!S$1, Sheet11!$A$1:$AF$1, 0), FALSE)</f>
        <v>4</v>
      </c>
      <c r="T708">
        <f>VLOOKUP('full data'!$A708, Sheet11!$A$2:$AF$799, MATCH('full data'!T$1, Sheet11!$A$1:$AF$1, 0), FALSE)</f>
        <v>0</v>
      </c>
      <c r="U708">
        <f>VLOOKUP('full data'!$A708, Sheet11!$A$2:$AF$799, MATCH('full data'!U$1, Sheet11!$A$1:$AF$1, 0), FALSE)</f>
        <v>0.75</v>
      </c>
      <c r="V708">
        <f>VLOOKUP('full data'!$A708, Sheet11!$A$2:$AF$799, MATCH('full data'!V$1, Sheet11!$A$1:$AF$1, 0), FALSE)</f>
        <v>0.4140625</v>
      </c>
      <c r="W708">
        <f>VLOOKUP('full data'!$A708, Sheet11!$A$2:$AF$799, MATCH('full data'!W$1, Sheet11!$A$1:$AF$1, 0), FALSE)</f>
        <v>0.451171875</v>
      </c>
      <c r="X708" t="str">
        <f>VLOOKUP('full data'!$A708, Sheet11!$A$2:$AF$799, MATCH('full data'!X$1, Sheet11!$A$1:$AF$1, 0), FALSE)</f>
        <v>3</v>
      </c>
      <c r="Y708">
        <f>VLOOKUP('full data'!$A708, Sheet11!$A$2:$AF$799, MATCH('full data'!Y$1, Sheet11!$A$1:$AF$1, 0), FALSE)</f>
        <v>1</v>
      </c>
      <c r="Z708" t="str">
        <f>VLOOKUP('full data'!$A708, Sheet11!$A$2:$AF$799, MATCH('full data'!Z$1, Sheet11!$A$1:$AF$1, 0), FALSE)</f>
        <v>NFC North</v>
      </c>
      <c r="AA708" t="s">
        <v>892</v>
      </c>
      <c r="AB708">
        <f>VLOOKUP('full data'!$A708, Sheet11!$A$2:$AF$799, MATCH('full data'!AB$1, Sheet11!$A$1:$AF$1, 0), FALSE)</f>
        <v>0.22641509433962259</v>
      </c>
      <c r="AC708">
        <f>VLOOKUP('full data'!$A708, Sheet11!$A$2:$AF$799, MATCH('full data'!AC$1, Sheet11!$A$1:$AF$1, 0), FALSE)</f>
        <v>0.29090909090909089</v>
      </c>
      <c r="AD708" t="str">
        <f>VLOOKUP('full data'!$A708, Sheet11!$A$2:$AF$799, MATCH('full data'!AD$1, Sheet11!$A$1:$AF$1, 0), FALSE)</f>
        <v>0</v>
      </c>
      <c r="AE708" t="str">
        <f>VLOOKUP('full data'!$A708, Sheet11!$A$2:$AF$799, MATCH('full data'!AE$1, Sheet11!$A$1:$AF$1, 0), FALSE)</f>
        <v>0</v>
      </c>
      <c r="AF708">
        <f>VLOOKUP('full data'!$A708, Sheet11!$A$2:$AF$799, MATCH('full data'!AF$1, Sheet11!$A$1:$AF$1, 0), FALSE)</f>
        <v>0.4375</v>
      </c>
      <c r="AG708">
        <f>VLOOKUP('full data'!$A708, Sheet11!$A$2:$AF$799, MATCH('full data'!AG$1, Sheet11!$A$1:$AF$1, 0), FALSE)</f>
        <v>0.5</v>
      </c>
      <c r="AH708" s="3">
        <f>VLOOKUP('full data'!$A708, Sheet11!$A$2:$AF$799, MATCH('full data'!AH$1, Sheet11!$A$1:$AF$1, 0), FALSE)</f>
        <v>0.1864101049566588</v>
      </c>
      <c r="AI708" s="2">
        <f t="shared" si="11"/>
        <v>0.28503370286777469</v>
      </c>
      <c r="AJ708" s="2">
        <f>AH708/SUMIFS($AH$2:$AH$799, $B$2:$B$799, B708)</f>
        <v>0.15001466851418011</v>
      </c>
      <c r="AK708">
        <f>IF(AJ708=_xlfn.MAXIFS($AJ$2:$AJ$799, $B$2:$B$799, B708, $AA$2:$AA$799, AA708), 1, 0)</f>
        <v>0</v>
      </c>
      <c r="AL708" s="2">
        <f>AJ708-AI708</f>
        <v>-0.13501903435359458</v>
      </c>
      <c r="AM708">
        <f>IF(AK708=AE708, 1, 0)</f>
        <v>0</v>
      </c>
    </row>
    <row r="709" spans="1:39" x14ac:dyDescent="0.45">
      <c r="A709" t="s">
        <v>165</v>
      </c>
      <c r="B709">
        <v>2002</v>
      </c>
      <c r="C709" t="s">
        <v>90</v>
      </c>
      <c r="D709" t="str">
        <f>VLOOKUP(C709, ids!$A$2:$B$37,2,FALSE)</f>
        <v>Oakland Raiders</v>
      </c>
      <c r="E709">
        <f>VLOOKUP('full data'!$A709, Sheet11!$A$2:$AF$799, MATCH('full data'!E$1, Sheet11!$A$1:$AF$1, 0), FALSE)</f>
        <v>16</v>
      </c>
      <c r="F709">
        <f>VLOOKUP('full data'!$A709, Sheet11!$A$2:$AF$799, MATCH('full data'!F$1, Sheet11!$A$1:$AF$1, 0), FALSE)</f>
        <v>5.1609376926076678</v>
      </c>
      <c r="G709">
        <f>VLOOKUP('full data'!$A709, Sheet11!$A$2:$AF$799, MATCH('full data'!G$1, Sheet11!$A$1:$AF$1, 0), FALSE)</f>
        <v>-0.67595446016629823</v>
      </c>
      <c r="H709">
        <f>VLOOKUP('full data'!$A709, Sheet11!$A$2:$AF$799, MATCH('full data'!H$1, Sheet11!$A$1:$AF$1, 0), FALSE)</f>
        <v>10.10069238042438</v>
      </c>
      <c r="I709">
        <f>VLOOKUP('full data'!$A709, Sheet11!$A$2:$AF$799, MATCH('full data'!I$1, Sheet11!$A$1:$AF$1, 0), FALSE)</f>
        <v>68.375</v>
      </c>
      <c r="J709">
        <f>VLOOKUP('full data'!$A709, Sheet11!$A$2:$AF$799, MATCH('full data'!J$1, Sheet11!$A$1:$AF$1, 0), FALSE)</f>
        <v>0.78787878787878785</v>
      </c>
      <c r="K709">
        <f>VLOOKUP('full data'!$A709, Sheet11!$A$2:$AF$799, MATCH('full data'!K$1, Sheet11!$A$1:$AF$1, 0), FALSE)</f>
        <v>-13.375</v>
      </c>
      <c r="L709">
        <f>VLOOKUP('full data'!$A709, Sheet11!$A$2:$AF$799, MATCH('full data'!L$1, Sheet11!$A$1:$AF$1, 0), FALSE)</f>
        <v>0.625</v>
      </c>
      <c r="M709">
        <f>VLOOKUP('full data'!$A709, Sheet11!$A$2:$AF$799, MATCH('full data'!M$1, Sheet11!$A$1:$AF$1, 0), FALSE)</f>
        <v>0.625</v>
      </c>
      <c r="N709">
        <f>VLOOKUP('full data'!$A709, Sheet11!$A$2:$AF$799, MATCH('full data'!N$1, Sheet11!$A$1:$AF$1, 0), FALSE)</f>
        <v>1.3125</v>
      </c>
      <c r="O709">
        <f>VLOOKUP('full data'!$A709, Sheet11!$A$2:$AF$799, MATCH('full data'!O$1, Sheet11!$A$1:$AF$1, 0), FALSE)</f>
        <v>16.3125</v>
      </c>
      <c r="P709">
        <f>VLOOKUP('full data'!$A709, Sheet11!$A$2:$AF$799, MATCH('full data'!P$1, Sheet11!$A$1:$AF$1, 0), FALSE)</f>
        <v>0.875</v>
      </c>
      <c r="Q709">
        <f>VLOOKUP('full data'!$A709, Sheet11!$A$2:$AF$799, MATCH('full data'!Q$1, Sheet11!$A$1:$AF$1, 0), FALSE)</f>
        <v>1.9375</v>
      </c>
      <c r="R709">
        <f>VLOOKUP('full data'!$A709, Sheet11!$A$2:$AF$799, MATCH('full data'!R$1, Sheet11!$A$1:$AF$1, 0), FALSE)</f>
        <v>11</v>
      </c>
      <c r="S709">
        <f>VLOOKUP('full data'!$A709, Sheet11!$A$2:$AF$799, MATCH('full data'!S$1, Sheet11!$A$1:$AF$1, 0), FALSE)</f>
        <v>5</v>
      </c>
      <c r="T709">
        <f>VLOOKUP('full data'!$A709, Sheet11!$A$2:$AF$799, MATCH('full data'!T$1, Sheet11!$A$1:$AF$1, 0), FALSE)</f>
        <v>0</v>
      </c>
      <c r="U709">
        <f>VLOOKUP('full data'!$A709, Sheet11!$A$2:$AF$799, MATCH('full data'!U$1, Sheet11!$A$1:$AF$1, 0), FALSE)</f>
        <v>0.6875</v>
      </c>
      <c r="V709">
        <f>VLOOKUP('full data'!$A709, Sheet11!$A$2:$AF$799, MATCH('full data'!V$1, Sheet11!$A$1:$AF$1, 0), FALSE)</f>
        <v>0.53125</v>
      </c>
      <c r="W709">
        <f>VLOOKUP('full data'!$A709, Sheet11!$A$2:$AF$799, MATCH('full data'!W$1, Sheet11!$A$1:$AF$1, 0), FALSE)</f>
        <v>0.529296875</v>
      </c>
      <c r="X709" t="str">
        <f>VLOOKUP('full data'!$A709, Sheet11!$A$2:$AF$799, MATCH('full data'!X$1, Sheet11!$A$1:$AF$1, 0), FALSE)</f>
        <v>1</v>
      </c>
      <c r="Y709">
        <f>VLOOKUP('full data'!$A709, Sheet11!$A$2:$AF$799, MATCH('full data'!Y$1, Sheet11!$A$1:$AF$1, 0), FALSE)</f>
        <v>1</v>
      </c>
      <c r="Z709" t="str">
        <f>VLOOKUP('full data'!$A709, Sheet11!$A$2:$AF$799, MATCH('full data'!Z$1, Sheet11!$A$1:$AF$1, 0), FALSE)</f>
        <v>AFC West</v>
      </c>
      <c r="AA709" t="s">
        <v>891</v>
      </c>
      <c r="AB709">
        <f>VLOOKUP('full data'!$A709, Sheet11!$A$2:$AF$799, MATCH('full data'!AB$1, Sheet11!$A$1:$AF$1, 0), FALSE)</f>
        <v>0.20545016273415251</v>
      </c>
      <c r="AC709">
        <f>VLOOKUP('full data'!$A709, Sheet11!$A$2:$AF$799, MATCH('full data'!AC$1, Sheet11!$A$1:$AF$1, 0), FALSE)</f>
        <v>0.20893921372229951</v>
      </c>
      <c r="AD709" t="str">
        <f>VLOOKUP('full data'!$A709, Sheet11!$A$2:$AF$799, MATCH('full data'!AD$1, Sheet11!$A$1:$AF$1, 0), FALSE)</f>
        <v>0</v>
      </c>
      <c r="AE709" t="str">
        <f>VLOOKUP('full data'!$A709, Sheet11!$A$2:$AF$799, MATCH('full data'!AE$1, Sheet11!$A$1:$AF$1, 0), FALSE)</f>
        <v>1</v>
      </c>
      <c r="AF709">
        <f>VLOOKUP('full data'!$A709, Sheet11!$A$2:$AF$799, MATCH('full data'!AF$1, Sheet11!$A$1:$AF$1, 0), FALSE)</f>
        <v>0.25</v>
      </c>
      <c r="AG709">
        <f>VLOOKUP('full data'!$A709, Sheet11!$A$2:$AF$799, MATCH('full data'!AG$1, Sheet11!$A$1:$AF$1, 0), FALSE)</f>
        <v>9.5</v>
      </c>
      <c r="AH709" s="3">
        <f>VLOOKUP('full data'!$A709, Sheet11!$A$2:$AF$799, MATCH('full data'!AH$1, Sheet11!$A$1:$AF$1, 0), FALSE)</f>
        <v>9.1187163057931495E-2</v>
      </c>
      <c r="AI709" s="2">
        <f t="shared" si="11"/>
        <v>9.1187163057931495E-2</v>
      </c>
      <c r="AJ709" s="2">
        <f>AH709/SUMIFS($AH$2:$AH$799, $B$2:$B$799, B709)</f>
        <v>7.3383425442867536E-2</v>
      </c>
      <c r="AK709">
        <f>IF(AJ709=_xlfn.MAXIFS($AJ$2:$AJ$799, $B$2:$B$799, B709, $AA$2:$AA$799, AA709), 1, 0)</f>
        <v>1</v>
      </c>
      <c r="AL709" s="2">
        <f>AJ709-AI709</f>
        <v>-1.7803737615063958E-2</v>
      </c>
      <c r="AM709">
        <f>IF(AK709=AE709, 1, 0)</f>
        <v>0</v>
      </c>
    </row>
    <row r="710" spans="1:39" hidden="1" x14ac:dyDescent="0.45">
      <c r="A710" t="s">
        <v>167</v>
      </c>
      <c r="B710">
        <v>2002</v>
      </c>
      <c r="C710" t="s">
        <v>94</v>
      </c>
      <c r="D710" t="str">
        <f>VLOOKUP(C710, ids!$A$2:$B$37,2,FALSE)</f>
        <v>Pittsburgh Steelers</v>
      </c>
      <c r="E710">
        <f>VLOOKUP('full data'!$A710, Sheet11!$A$2:$AF$799, MATCH('full data'!E$1, Sheet11!$A$1:$AF$1, 0), FALSE)</f>
        <v>16</v>
      </c>
      <c r="F710">
        <f>VLOOKUP('full data'!$A710, Sheet11!$A$2:$AF$799, MATCH('full data'!F$1, Sheet11!$A$1:$AF$1, 0), FALSE)</f>
        <v>2.8399451493173729</v>
      </c>
      <c r="G710">
        <f>VLOOKUP('full data'!$A710, Sheet11!$A$2:$AF$799, MATCH('full data'!G$1, Sheet11!$A$1:$AF$1, 0), FALSE)</f>
        <v>-1.6485665963915059</v>
      </c>
      <c r="H710">
        <f>VLOOKUP('full data'!$A710, Sheet11!$A$2:$AF$799, MATCH('full data'!H$1, Sheet11!$A$1:$AF$1, 0), FALSE)</f>
        <v>5.2832876120832886</v>
      </c>
      <c r="I710">
        <f>VLOOKUP('full data'!$A710, Sheet11!$A$2:$AF$799, MATCH('full data'!I$1, Sheet11!$A$1:$AF$1, 0), FALSE)</f>
        <v>44.5</v>
      </c>
      <c r="J710">
        <f>VLOOKUP('full data'!$A710, Sheet11!$A$2:$AF$799, MATCH('full data'!J$1, Sheet11!$A$1:$AF$1, 0), FALSE)</f>
        <v>0.73170731707317072</v>
      </c>
      <c r="K710">
        <f>VLOOKUP('full data'!$A710, Sheet11!$A$2:$AF$799, MATCH('full data'!K$1, Sheet11!$A$1:$AF$1, 0), FALSE)</f>
        <v>-14.125</v>
      </c>
      <c r="L710">
        <f>VLOOKUP('full data'!$A710, Sheet11!$A$2:$AF$799, MATCH('full data'!L$1, Sheet11!$A$1:$AF$1, 0), FALSE)</f>
        <v>1.375</v>
      </c>
      <c r="M710">
        <f>VLOOKUP('full data'!$A710, Sheet11!$A$2:$AF$799, MATCH('full data'!M$1, Sheet11!$A$1:$AF$1, 0), FALSE)</f>
        <v>1.0625</v>
      </c>
      <c r="N710">
        <f>VLOOKUP('full data'!$A710, Sheet11!$A$2:$AF$799, MATCH('full data'!N$1, Sheet11!$A$1:$AF$1, 0), FALSE)</f>
        <v>1.25</v>
      </c>
      <c r="O710">
        <f>VLOOKUP('full data'!$A710, Sheet11!$A$2:$AF$799, MATCH('full data'!O$1, Sheet11!$A$1:$AF$1, 0), FALSE)</f>
        <v>20.625</v>
      </c>
      <c r="P710">
        <f>VLOOKUP('full data'!$A710, Sheet11!$A$2:$AF$799, MATCH('full data'!P$1, Sheet11!$A$1:$AF$1, 0), FALSE)</f>
        <v>1.8125</v>
      </c>
      <c r="Q710">
        <f>VLOOKUP('full data'!$A710, Sheet11!$A$2:$AF$799, MATCH('full data'!Q$1, Sheet11!$A$1:$AF$1, 0), FALSE)</f>
        <v>2.3125</v>
      </c>
      <c r="R710">
        <f>VLOOKUP('full data'!$A710, Sheet11!$A$2:$AF$799, MATCH('full data'!R$1, Sheet11!$A$1:$AF$1, 0), FALSE)</f>
        <v>10</v>
      </c>
      <c r="S710">
        <f>VLOOKUP('full data'!$A710, Sheet11!$A$2:$AF$799, MATCH('full data'!S$1, Sheet11!$A$1:$AF$1, 0), FALSE)</f>
        <v>5</v>
      </c>
      <c r="T710">
        <f>VLOOKUP('full data'!$A710, Sheet11!$A$2:$AF$799, MATCH('full data'!T$1, Sheet11!$A$1:$AF$1, 0), FALSE)</f>
        <v>1</v>
      </c>
      <c r="U710">
        <f>VLOOKUP('full data'!$A710, Sheet11!$A$2:$AF$799, MATCH('full data'!U$1, Sheet11!$A$1:$AF$1, 0), FALSE)</f>
        <v>0.65625</v>
      </c>
      <c r="V710">
        <f>VLOOKUP('full data'!$A710, Sheet11!$A$2:$AF$799, MATCH('full data'!V$1, Sheet11!$A$1:$AF$1, 0), FALSE)</f>
        <v>0.44374999999999998</v>
      </c>
      <c r="W710">
        <f>VLOOKUP('full data'!$A710, Sheet11!$A$2:$AF$799, MATCH('full data'!W$1, Sheet11!$A$1:$AF$1, 0), FALSE)</f>
        <v>0.486328125</v>
      </c>
      <c r="X710" t="str">
        <f>VLOOKUP('full data'!$A710, Sheet11!$A$2:$AF$799, MATCH('full data'!X$1, Sheet11!$A$1:$AF$1, 0), FALSE)</f>
        <v>3</v>
      </c>
      <c r="Y710">
        <f>VLOOKUP('full data'!$A710, Sheet11!$A$2:$AF$799, MATCH('full data'!Y$1, Sheet11!$A$1:$AF$1, 0), FALSE)</f>
        <v>1</v>
      </c>
      <c r="Z710" t="str">
        <f>VLOOKUP('full data'!$A710, Sheet11!$A$2:$AF$799, MATCH('full data'!Z$1, Sheet11!$A$1:$AF$1, 0), FALSE)</f>
        <v>AFC North</v>
      </c>
      <c r="AA710" t="s">
        <v>891</v>
      </c>
      <c r="AB710">
        <f>VLOOKUP('full data'!$A710, Sheet11!$A$2:$AF$799, MATCH('full data'!AB$1, Sheet11!$A$1:$AF$1, 0), FALSE)</f>
        <v>0.20472440944881889</v>
      </c>
      <c r="AC710">
        <f>VLOOKUP('full data'!$A710, Sheet11!$A$2:$AF$799, MATCH('full data'!AC$1, Sheet11!$A$1:$AF$1, 0), FALSE)</f>
        <v>0.24</v>
      </c>
      <c r="AD710" t="str">
        <f>VLOOKUP('full data'!$A710, Sheet11!$A$2:$AF$799, MATCH('full data'!AD$1, Sheet11!$A$1:$AF$1, 0), FALSE)</f>
        <v>0</v>
      </c>
      <c r="AE710" t="str">
        <f>VLOOKUP('full data'!$A710, Sheet11!$A$2:$AF$799, MATCH('full data'!AE$1, Sheet11!$A$1:$AF$1, 0), FALSE)</f>
        <v>0</v>
      </c>
      <c r="AF710">
        <f>VLOOKUP('full data'!$A710, Sheet11!$A$2:$AF$799, MATCH('full data'!AF$1, Sheet11!$A$1:$AF$1, 0), FALSE)</f>
        <v>0.4375</v>
      </c>
      <c r="AG710">
        <f>VLOOKUP('full data'!$A710, Sheet11!$A$2:$AF$799, MATCH('full data'!AG$1, Sheet11!$A$1:$AF$1, 0), FALSE)</f>
        <v>0.5</v>
      </c>
      <c r="AH710" s="3">
        <f>VLOOKUP('full data'!$A710, Sheet11!$A$2:$AF$799, MATCH('full data'!AH$1, Sheet11!$A$1:$AF$1, 0), FALSE)</f>
        <v>8.5679403172319632E-2</v>
      </c>
      <c r="AI710" s="2">
        <f t="shared" si="11"/>
        <v>9.1187163057931495E-2</v>
      </c>
      <c r="AJ710" s="2">
        <f>AH710/SUMIFS($AH$2:$AH$799, $B$2:$B$799, B710)</f>
        <v>6.8951022093875977E-2</v>
      </c>
      <c r="AK710">
        <f>IF(AJ710=_xlfn.MAXIFS($AJ$2:$AJ$799, $B$2:$B$799, B710, $AA$2:$AA$799, AA710), 1, 0)</f>
        <v>0</v>
      </c>
      <c r="AL710" s="2">
        <f>AJ710-AI710</f>
        <v>-2.2236140964055517E-2</v>
      </c>
      <c r="AM710">
        <f>IF(AK710=AE710, 1, 0)</f>
        <v>0</v>
      </c>
    </row>
    <row r="711" spans="1:39" hidden="1" x14ac:dyDescent="0.45">
      <c r="A711" t="s">
        <v>173</v>
      </c>
      <c r="B711">
        <v>2002</v>
      </c>
      <c r="C711" t="s">
        <v>106</v>
      </c>
      <c r="D711" t="str">
        <f>VLOOKUP(C711, ids!$A$2:$B$37,2,FALSE)</f>
        <v>Tennessee Titans</v>
      </c>
      <c r="E711">
        <f>VLOOKUP('full data'!$A711, Sheet11!$A$2:$AF$799, MATCH('full data'!E$1, Sheet11!$A$1:$AF$1, 0), FALSE)</f>
        <v>16</v>
      </c>
      <c r="F711">
        <f>VLOOKUP('full data'!$A711, Sheet11!$A$2:$AF$799, MATCH('full data'!F$1, Sheet11!$A$1:$AF$1, 0), FALSE)</f>
        <v>4.705853236237953</v>
      </c>
      <c r="G711">
        <f>VLOOKUP('full data'!$A711, Sheet11!$A$2:$AF$799, MATCH('full data'!G$1, Sheet11!$A$1:$AF$1, 0), FALSE)</f>
        <v>-1.4906138658530661</v>
      </c>
      <c r="H711">
        <f>VLOOKUP('full data'!$A711, Sheet11!$A$2:$AF$799, MATCH('full data'!H$1, Sheet11!$A$1:$AF$1, 0), FALSE)</f>
        <v>5.4972066071097334</v>
      </c>
      <c r="I711">
        <f>VLOOKUP('full data'!$A711, Sheet11!$A$2:$AF$799, MATCH('full data'!I$1, Sheet11!$A$1:$AF$1, 0), FALSE)</f>
        <v>57.9375</v>
      </c>
      <c r="J711">
        <f>VLOOKUP('full data'!$A711, Sheet11!$A$2:$AF$799, MATCH('full data'!J$1, Sheet11!$A$1:$AF$1, 0), FALSE)</f>
        <v>0.8125</v>
      </c>
      <c r="K711">
        <f>VLOOKUP('full data'!$A711, Sheet11!$A$2:$AF$799, MATCH('full data'!K$1, Sheet11!$A$1:$AF$1, 0), FALSE)</f>
        <v>-8.6875</v>
      </c>
      <c r="L711">
        <f>VLOOKUP('full data'!$A711, Sheet11!$A$2:$AF$799, MATCH('full data'!L$1, Sheet11!$A$1:$AF$1, 0), FALSE)</f>
        <v>1</v>
      </c>
      <c r="M711">
        <f>VLOOKUP('full data'!$A711, Sheet11!$A$2:$AF$799, MATCH('full data'!M$1, Sheet11!$A$1:$AF$1, 0), FALSE)</f>
        <v>0.6875</v>
      </c>
      <c r="N711">
        <f>VLOOKUP('full data'!$A711, Sheet11!$A$2:$AF$799, MATCH('full data'!N$1, Sheet11!$A$1:$AF$1, 0), FALSE)</f>
        <v>1.125</v>
      </c>
      <c r="O711">
        <f>VLOOKUP('full data'!$A711, Sheet11!$A$2:$AF$799, MATCH('full data'!O$1, Sheet11!$A$1:$AF$1, 0), FALSE)</f>
        <v>13.3125</v>
      </c>
      <c r="P711">
        <f>VLOOKUP('full data'!$A711, Sheet11!$A$2:$AF$799, MATCH('full data'!P$1, Sheet11!$A$1:$AF$1, 0), FALSE)</f>
        <v>1.1875</v>
      </c>
      <c r="Q711">
        <f>VLOOKUP('full data'!$A711, Sheet11!$A$2:$AF$799, MATCH('full data'!Q$1, Sheet11!$A$1:$AF$1, 0), FALSE)</f>
        <v>1.8125</v>
      </c>
      <c r="R711">
        <f>VLOOKUP('full data'!$A711, Sheet11!$A$2:$AF$799, MATCH('full data'!R$1, Sheet11!$A$1:$AF$1, 0), FALSE)</f>
        <v>11</v>
      </c>
      <c r="S711">
        <f>VLOOKUP('full data'!$A711, Sheet11!$A$2:$AF$799, MATCH('full data'!S$1, Sheet11!$A$1:$AF$1, 0), FALSE)</f>
        <v>5</v>
      </c>
      <c r="T711">
        <f>VLOOKUP('full data'!$A711, Sheet11!$A$2:$AF$799, MATCH('full data'!T$1, Sheet11!$A$1:$AF$1, 0), FALSE)</f>
        <v>0</v>
      </c>
      <c r="U711">
        <f>VLOOKUP('full data'!$A711, Sheet11!$A$2:$AF$799, MATCH('full data'!U$1, Sheet11!$A$1:$AF$1, 0), FALSE)</f>
        <v>0.6875</v>
      </c>
      <c r="V711">
        <f>VLOOKUP('full data'!$A711, Sheet11!$A$2:$AF$799, MATCH('full data'!V$1, Sheet11!$A$1:$AF$1, 0), FALSE)</f>
        <v>0.47443181818181818</v>
      </c>
      <c r="W711">
        <f>VLOOKUP('full data'!$A711, Sheet11!$A$2:$AF$799, MATCH('full data'!W$1, Sheet11!$A$1:$AF$1, 0), FALSE)</f>
        <v>0.478515625</v>
      </c>
      <c r="X711" t="str">
        <f>VLOOKUP('full data'!$A711, Sheet11!$A$2:$AF$799, MATCH('full data'!X$1, Sheet11!$A$1:$AF$1, 0), FALSE)</f>
        <v>2</v>
      </c>
      <c r="Y711">
        <f>VLOOKUP('full data'!$A711, Sheet11!$A$2:$AF$799, MATCH('full data'!Y$1, Sheet11!$A$1:$AF$1, 0), FALSE)</f>
        <v>1</v>
      </c>
      <c r="Z711" t="str">
        <f>VLOOKUP('full data'!$A711, Sheet11!$A$2:$AF$799, MATCH('full data'!Z$1, Sheet11!$A$1:$AF$1, 0), FALSE)</f>
        <v>AFC South</v>
      </c>
      <c r="AA711" t="s">
        <v>891</v>
      </c>
      <c r="AB711">
        <f>VLOOKUP('full data'!$A711, Sheet11!$A$2:$AF$799, MATCH('full data'!AB$1, Sheet11!$A$1:$AF$1, 0), FALSE)</f>
        <v>0.24489795918367349</v>
      </c>
      <c r="AC711">
        <f>VLOOKUP('full data'!$A711, Sheet11!$A$2:$AF$799, MATCH('full data'!AC$1, Sheet11!$A$1:$AF$1, 0), FALSE)</f>
        <v>0.1818181818181818</v>
      </c>
      <c r="AD711" t="str">
        <f>VLOOKUP('full data'!$A711, Sheet11!$A$2:$AF$799, MATCH('full data'!AD$1, Sheet11!$A$1:$AF$1, 0), FALSE)</f>
        <v>0</v>
      </c>
      <c r="AE711" t="str">
        <f>VLOOKUP('full data'!$A711, Sheet11!$A$2:$AF$799, MATCH('full data'!AE$1, Sheet11!$A$1:$AF$1, 0), FALSE)</f>
        <v>0</v>
      </c>
      <c r="AF711">
        <f>VLOOKUP('full data'!$A711, Sheet11!$A$2:$AF$799, MATCH('full data'!AF$1, Sheet11!$A$1:$AF$1, 0), FALSE)</f>
        <v>0.1875</v>
      </c>
      <c r="AG711">
        <f>VLOOKUP('full data'!$A711, Sheet11!$A$2:$AF$799, MATCH('full data'!AG$1, Sheet11!$A$1:$AF$1, 0), FALSE)</f>
        <v>0.5</v>
      </c>
      <c r="AH711" s="3">
        <f>VLOOKUP('full data'!$A711, Sheet11!$A$2:$AF$799, MATCH('full data'!AH$1, Sheet11!$A$1:$AF$1, 0), FALSE)</f>
        <v>7.0737236404484288E-2</v>
      </c>
      <c r="AI711" s="2">
        <f t="shared" si="11"/>
        <v>9.1187163057931495E-2</v>
      </c>
      <c r="AJ711" s="2">
        <f>AH711/SUMIFS($AH$2:$AH$799, $B$2:$B$799, B711)</f>
        <v>5.6926222284436542E-2</v>
      </c>
      <c r="AK711">
        <f>IF(AJ711=_xlfn.MAXIFS($AJ$2:$AJ$799, $B$2:$B$799, B711, $AA$2:$AA$799, AA711), 1, 0)</f>
        <v>0</v>
      </c>
      <c r="AL711" s="2">
        <f>AJ711-AI711</f>
        <v>-3.4260940773494952E-2</v>
      </c>
      <c r="AM711">
        <f>IF(AK711=AE711, 1, 0)</f>
        <v>0</v>
      </c>
    </row>
    <row r="712" spans="1:39" hidden="1" x14ac:dyDescent="0.45">
      <c r="A712" t="s">
        <v>142</v>
      </c>
      <c r="B712">
        <v>2002</v>
      </c>
      <c r="C712" t="s">
        <v>37</v>
      </c>
      <c r="D712" t="str">
        <f>VLOOKUP(C712, ids!$A$2:$B$37,2,FALSE)</f>
        <v>Atlanta Falcons</v>
      </c>
      <c r="E712">
        <f>VLOOKUP('full data'!$A712, Sheet11!$A$2:$AF$799, MATCH('full data'!E$1, Sheet11!$A$1:$AF$1, 0), FALSE)</f>
        <v>16</v>
      </c>
      <c r="F712">
        <f>VLOOKUP('full data'!$A712, Sheet11!$A$2:$AF$799, MATCH('full data'!F$1, Sheet11!$A$1:$AF$1, 0), FALSE)</f>
        <v>2.6464416087307501</v>
      </c>
      <c r="G712">
        <f>VLOOKUP('full data'!$A712, Sheet11!$A$2:$AF$799, MATCH('full data'!G$1, Sheet11!$A$1:$AF$1, 0), FALSE)</f>
        <v>-0.17561894945738399</v>
      </c>
      <c r="H712">
        <f>VLOOKUP('full data'!$A712, Sheet11!$A$2:$AF$799, MATCH('full data'!H$1, Sheet11!$A$1:$AF$1, 0), FALSE)</f>
        <v>6.8932899971182309</v>
      </c>
      <c r="I712">
        <f>VLOOKUP('full data'!$A712, Sheet11!$A$2:$AF$799, MATCH('full data'!I$1, Sheet11!$A$1:$AF$1, 0), FALSE)</f>
        <v>58.1875</v>
      </c>
      <c r="J712">
        <f>VLOOKUP('full data'!$A712, Sheet11!$A$2:$AF$799, MATCH('full data'!J$1, Sheet11!$A$1:$AF$1, 0), FALSE)</f>
        <v>0.8</v>
      </c>
      <c r="K712">
        <f>VLOOKUP('full data'!$A712, Sheet11!$A$2:$AF$799, MATCH('full data'!K$1, Sheet11!$A$1:$AF$1, 0), FALSE)</f>
        <v>-13.5625</v>
      </c>
      <c r="L712">
        <f>VLOOKUP('full data'!$A712, Sheet11!$A$2:$AF$799, MATCH('full data'!L$1, Sheet11!$A$1:$AF$1, 0), FALSE)</f>
        <v>0.75</v>
      </c>
      <c r="M712">
        <f>VLOOKUP('full data'!$A712, Sheet11!$A$2:$AF$799, MATCH('full data'!M$1, Sheet11!$A$1:$AF$1, 0), FALSE)</f>
        <v>0.9375</v>
      </c>
      <c r="N712">
        <f>VLOOKUP('full data'!$A712, Sheet11!$A$2:$AF$799, MATCH('full data'!N$1, Sheet11!$A$1:$AF$1, 0), FALSE)</f>
        <v>1.5</v>
      </c>
      <c r="O712">
        <f>VLOOKUP('full data'!$A712, Sheet11!$A$2:$AF$799, MATCH('full data'!O$1, Sheet11!$A$1:$AF$1, 0), FALSE)</f>
        <v>18.625</v>
      </c>
      <c r="P712">
        <f>VLOOKUP('full data'!$A712, Sheet11!$A$2:$AF$799, MATCH('full data'!P$1, Sheet11!$A$1:$AF$1, 0), FALSE)</f>
        <v>1.25</v>
      </c>
      <c r="Q712">
        <f>VLOOKUP('full data'!$A712, Sheet11!$A$2:$AF$799, MATCH('full data'!Q$1, Sheet11!$A$1:$AF$1, 0), FALSE)</f>
        <v>2.4375</v>
      </c>
      <c r="R712">
        <f>VLOOKUP('full data'!$A712, Sheet11!$A$2:$AF$799, MATCH('full data'!R$1, Sheet11!$A$1:$AF$1, 0), FALSE)</f>
        <v>9</v>
      </c>
      <c r="S712">
        <f>VLOOKUP('full data'!$A712, Sheet11!$A$2:$AF$799, MATCH('full data'!S$1, Sheet11!$A$1:$AF$1, 0), FALSE)</f>
        <v>6</v>
      </c>
      <c r="T712">
        <f>VLOOKUP('full data'!$A712, Sheet11!$A$2:$AF$799, MATCH('full data'!T$1, Sheet11!$A$1:$AF$1, 0), FALSE)</f>
        <v>1</v>
      </c>
      <c r="U712">
        <f>VLOOKUP('full data'!$A712, Sheet11!$A$2:$AF$799, MATCH('full data'!U$1, Sheet11!$A$1:$AF$1, 0), FALSE)</f>
        <v>0.59375</v>
      </c>
      <c r="V712">
        <f>VLOOKUP('full data'!$A712, Sheet11!$A$2:$AF$799, MATCH('full data'!V$1, Sheet11!$A$1:$AF$1, 0), FALSE)</f>
        <v>0.41666666666666669</v>
      </c>
      <c r="W712">
        <f>VLOOKUP('full data'!$A712, Sheet11!$A$2:$AF$799, MATCH('full data'!W$1, Sheet11!$A$1:$AF$1, 0), FALSE)</f>
        <v>0.494140625</v>
      </c>
      <c r="X712" t="str">
        <f>VLOOKUP('full data'!$A712, Sheet11!$A$2:$AF$799, MATCH('full data'!X$1, Sheet11!$A$1:$AF$1, 0), FALSE)</f>
        <v>6</v>
      </c>
      <c r="Y712">
        <f>VLOOKUP('full data'!$A712, Sheet11!$A$2:$AF$799, MATCH('full data'!Y$1, Sheet11!$A$1:$AF$1, 0), FALSE)</f>
        <v>2</v>
      </c>
      <c r="Z712" t="str">
        <f>VLOOKUP('full data'!$A712, Sheet11!$A$2:$AF$799, MATCH('full data'!Z$1, Sheet11!$A$1:$AF$1, 0), FALSE)</f>
        <v>NFC South</v>
      </c>
      <c r="AA712" t="s">
        <v>892</v>
      </c>
      <c r="AB712">
        <f>VLOOKUP('full data'!$A712, Sheet11!$A$2:$AF$799, MATCH('full data'!AB$1, Sheet11!$A$1:$AF$1, 0), FALSE)</f>
        <v>0.26436781609195398</v>
      </c>
      <c r="AC712">
        <f>VLOOKUP('full data'!$A712, Sheet11!$A$2:$AF$799, MATCH('full data'!AC$1, Sheet11!$A$1:$AF$1, 0), FALSE)</f>
        <v>0.26315789473684209</v>
      </c>
      <c r="AD712" t="str">
        <f>VLOOKUP('full data'!$A712, Sheet11!$A$2:$AF$799, MATCH('full data'!AD$1, Sheet11!$A$1:$AF$1, 0), FALSE)</f>
        <v>0</v>
      </c>
      <c r="AE712" t="str">
        <f>VLOOKUP('full data'!$A712, Sheet11!$A$2:$AF$799, MATCH('full data'!AE$1, Sheet11!$A$1:$AF$1, 0), FALSE)</f>
        <v>0</v>
      </c>
      <c r="AF712">
        <f>VLOOKUP('full data'!$A712, Sheet11!$A$2:$AF$799, MATCH('full data'!AF$1, Sheet11!$A$1:$AF$1, 0), FALSE)</f>
        <v>0.5</v>
      </c>
      <c r="AG712">
        <f>VLOOKUP('full data'!$A712, Sheet11!$A$2:$AF$799, MATCH('full data'!AG$1, Sheet11!$A$1:$AF$1, 0), FALSE)</f>
        <v>0.5</v>
      </c>
      <c r="AH712" s="3">
        <f>VLOOKUP('full data'!$A712, Sheet11!$A$2:$AF$799, MATCH('full data'!AH$1, Sheet11!$A$1:$AF$1, 0), FALSE)</f>
        <v>4.8502125437480323E-2</v>
      </c>
      <c r="AI712" s="2">
        <f t="shared" si="11"/>
        <v>0.28503370286777469</v>
      </c>
      <c r="AJ712" s="2">
        <f>AH712/SUMIFS($AH$2:$AH$799, $B$2:$B$799, B712)</f>
        <v>3.9032381165326334E-2</v>
      </c>
      <c r="AK712">
        <f>IF(AJ712=_xlfn.MAXIFS($AJ$2:$AJ$799, $B$2:$B$799, B712, $AA$2:$AA$799, AA712), 1, 0)</f>
        <v>0</v>
      </c>
      <c r="AL712" s="2">
        <f>AJ712-AI712</f>
        <v>-0.24600132170244834</v>
      </c>
      <c r="AM712">
        <f>IF(AK712=AE712, 1, 0)</f>
        <v>0</v>
      </c>
    </row>
    <row r="713" spans="1:39" hidden="1" x14ac:dyDescent="0.45">
      <c r="A713" t="s">
        <v>155</v>
      </c>
      <c r="B713">
        <v>2002</v>
      </c>
      <c r="C713" t="s">
        <v>68</v>
      </c>
      <c r="D713" t="str">
        <f>VLOOKUP(C713, ids!$A$2:$B$37,2,FALSE)</f>
        <v>Indiannapolis Colts</v>
      </c>
      <c r="E713">
        <f>VLOOKUP('full data'!$A713, Sheet11!$A$2:$AF$799, MATCH('full data'!E$1, Sheet11!$A$1:$AF$1, 0), FALSE)</f>
        <v>16</v>
      </c>
      <c r="F713">
        <f>VLOOKUP('full data'!$A713, Sheet11!$A$2:$AF$799, MATCH('full data'!F$1, Sheet11!$A$1:$AF$1, 0), FALSE)</f>
        <v>4.5639507327438773</v>
      </c>
      <c r="G713">
        <f>VLOOKUP('full data'!$A713, Sheet11!$A$2:$AF$799, MATCH('full data'!G$1, Sheet11!$A$1:$AF$1, 0), FALSE)</f>
        <v>-3.1494031401672729</v>
      </c>
      <c r="H713">
        <f>VLOOKUP('full data'!$A713, Sheet11!$A$2:$AF$799, MATCH('full data'!H$1, Sheet11!$A$1:$AF$1, 0), FALSE)</f>
        <v>5.7919505278484289</v>
      </c>
      <c r="I713">
        <f>VLOOKUP('full data'!$A713, Sheet11!$A$2:$AF$799, MATCH('full data'!I$1, Sheet11!$A$1:$AF$1, 0), FALSE)</f>
        <v>48.125</v>
      </c>
      <c r="J713">
        <f>VLOOKUP('full data'!$A713, Sheet11!$A$2:$AF$799, MATCH('full data'!J$1, Sheet11!$A$1:$AF$1, 0), FALSE)</f>
        <v>0.72727272727272729</v>
      </c>
      <c r="K713">
        <f>VLOOKUP('full data'!$A713, Sheet11!$A$2:$AF$799, MATCH('full data'!K$1, Sheet11!$A$1:$AF$1, 0), FALSE)</f>
        <v>-9.25</v>
      </c>
      <c r="L713">
        <f>VLOOKUP('full data'!$A713, Sheet11!$A$2:$AF$799, MATCH('full data'!L$1, Sheet11!$A$1:$AF$1, 0), FALSE)</f>
        <v>1.25</v>
      </c>
      <c r="M713">
        <f>VLOOKUP('full data'!$A713, Sheet11!$A$2:$AF$799, MATCH('full data'!M$1, Sheet11!$A$1:$AF$1, 0), FALSE)</f>
        <v>1.1875</v>
      </c>
      <c r="N713">
        <f>VLOOKUP('full data'!$A713, Sheet11!$A$2:$AF$799, MATCH('full data'!N$1, Sheet11!$A$1:$AF$1, 0), FALSE)</f>
        <v>0.625</v>
      </c>
      <c r="O713">
        <f>VLOOKUP('full data'!$A713, Sheet11!$A$2:$AF$799, MATCH('full data'!O$1, Sheet11!$A$1:$AF$1, 0), FALSE)</f>
        <v>15.6875</v>
      </c>
      <c r="P713">
        <f>VLOOKUP('full data'!$A713, Sheet11!$A$2:$AF$799, MATCH('full data'!P$1, Sheet11!$A$1:$AF$1, 0), FALSE)</f>
        <v>1.5625</v>
      </c>
      <c r="Q713">
        <f>VLOOKUP('full data'!$A713, Sheet11!$A$2:$AF$799, MATCH('full data'!Q$1, Sheet11!$A$1:$AF$1, 0), FALSE)</f>
        <v>1.8125</v>
      </c>
      <c r="R713">
        <f>VLOOKUP('full data'!$A713, Sheet11!$A$2:$AF$799, MATCH('full data'!R$1, Sheet11!$A$1:$AF$1, 0), FALSE)</f>
        <v>10</v>
      </c>
      <c r="S713">
        <f>VLOOKUP('full data'!$A713, Sheet11!$A$2:$AF$799, MATCH('full data'!S$1, Sheet11!$A$1:$AF$1, 0), FALSE)</f>
        <v>6</v>
      </c>
      <c r="T713">
        <f>VLOOKUP('full data'!$A713, Sheet11!$A$2:$AF$799, MATCH('full data'!T$1, Sheet11!$A$1:$AF$1, 0), FALSE)</f>
        <v>0</v>
      </c>
      <c r="U713">
        <f>VLOOKUP('full data'!$A713, Sheet11!$A$2:$AF$799, MATCH('full data'!U$1, Sheet11!$A$1:$AF$1, 0), FALSE)</f>
        <v>0.625</v>
      </c>
      <c r="V713">
        <f>VLOOKUP('full data'!$A713, Sheet11!$A$2:$AF$799, MATCH('full data'!V$1, Sheet11!$A$1:$AF$1, 0), FALSE)</f>
        <v>0.4</v>
      </c>
      <c r="W713">
        <f>VLOOKUP('full data'!$A713, Sheet11!$A$2:$AF$799, MATCH('full data'!W$1, Sheet11!$A$1:$AF$1, 0), FALSE)</f>
        <v>0.478515625</v>
      </c>
      <c r="X713" t="str">
        <f>VLOOKUP('full data'!$A713, Sheet11!$A$2:$AF$799, MATCH('full data'!X$1, Sheet11!$A$1:$AF$1, 0), FALSE)</f>
        <v>5</v>
      </c>
      <c r="Y713">
        <f>VLOOKUP('full data'!$A713, Sheet11!$A$2:$AF$799, MATCH('full data'!Y$1, Sheet11!$A$1:$AF$1, 0), FALSE)</f>
        <v>2</v>
      </c>
      <c r="Z713" t="str">
        <f>VLOOKUP('full data'!$A713, Sheet11!$A$2:$AF$799, MATCH('full data'!Z$1, Sheet11!$A$1:$AF$1, 0), FALSE)</f>
        <v>AFC South</v>
      </c>
      <c r="AA713" t="s">
        <v>891</v>
      </c>
      <c r="AB713">
        <f>VLOOKUP('full data'!$A713, Sheet11!$A$2:$AF$799, MATCH('full data'!AB$1, Sheet11!$A$1:$AF$1, 0), FALSE)</f>
        <v>0.2558139534883721</v>
      </c>
      <c r="AC713">
        <f>VLOOKUP('full data'!$A713, Sheet11!$A$2:$AF$799, MATCH('full data'!AC$1, Sheet11!$A$1:$AF$1, 0), FALSE)</f>
        <v>0.2105263157894737</v>
      </c>
      <c r="AD713" t="str">
        <f>VLOOKUP('full data'!$A713, Sheet11!$A$2:$AF$799, MATCH('full data'!AD$1, Sheet11!$A$1:$AF$1, 0), FALSE)</f>
        <v>0</v>
      </c>
      <c r="AE713" t="str">
        <f>VLOOKUP('full data'!$A713, Sheet11!$A$2:$AF$799, MATCH('full data'!AE$1, Sheet11!$A$1:$AF$1, 0), FALSE)</f>
        <v>0</v>
      </c>
      <c r="AF713">
        <f>VLOOKUP('full data'!$A713, Sheet11!$A$2:$AF$799, MATCH('full data'!AF$1, Sheet11!$A$1:$AF$1, 0), FALSE)</f>
        <v>0.3125</v>
      </c>
      <c r="AG713">
        <f>VLOOKUP('full data'!$A713, Sheet11!$A$2:$AF$799, MATCH('full data'!AG$1, Sheet11!$A$1:$AF$1, 0), FALSE)</f>
        <v>0.5</v>
      </c>
      <c r="AH713" s="3">
        <f>VLOOKUP('full data'!$A713, Sheet11!$A$2:$AF$799, MATCH('full data'!AH$1, Sheet11!$A$1:$AF$1, 0), FALSE)</f>
        <v>4.162138863032927E-2</v>
      </c>
      <c r="AI713" s="2">
        <f t="shared" si="11"/>
        <v>9.1187163057931495E-2</v>
      </c>
      <c r="AJ713" s="2">
        <f>AH713/SUMIFS($AH$2:$AH$799, $B$2:$B$799, B713)</f>
        <v>3.3495066267627639E-2</v>
      </c>
      <c r="AK713">
        <f>IF(AJ713=_xlfn.MAXIFS($AJ$2:$AJ$799, $B$2:$B$799, B713, $AA$2:$AA$799, AA713), 1, 0)</f>
        <v>0</v>
      </c>
      <c r="AL713" s="2">
        <f>AJ713-AI713</f>
        <v>-5.7692096790303855E-2</v>
      </c>
      <c r="AM713">
        <f>IF(AK713=AE713, 1, 0)</f>
        <v>0</v>
      </c>
    </row>
    <row r="714" spans="1:39" hidden="1" x14ac:dyDescent="0.45">
      <c r="A714" t="s">
        <v>148</v>
      </c>
      <c r="B714">
        <v>2002</v>
      </c>
      <c r="C714" t="s">
        <v>55</v>
      </c>
      <c r="D714" t="str">
        <f>VLOOKUP(C714, ids!$A$2:$B$37,2,FALSE)</f>
        <v>Cleveland Browns</v>
      </c>
      <c r="E714">
        <f>VLOOKUP('full data'!$A714, Sheet11!$A$2:$AF$799, MATCH('full data'!E$1, Sheet11!$A$1:$AF$1, 0), FALSE)</f>
        <v>16</v>
      </c>
      <c r="F714">
        <f>VLOOKUP('full data'!$A714, Sheet11!$A$2:$AF$799, MATCH('full data'!F$1, Sheet11!$A$1:$AF$1, 0), FALSE)</f>
        <v>1.091076334457002</v>
      </c>
      <c r="G714">
        <f>VLOOKUP('full data'!$A714, Sheet11!$A$2:$AF$799, MATCH('full data'!G$1, Sheet11!$A$1:$AF$1, 0), FALSE)</f>
        <v>-1.209382077129453</v>
      </c>
      <c r="H714">
        <f>VLOOKUP('full data'!$A714, Sheet11!$A$2:$AF$799, MATCH('full data'!H$1, Sheet11!$A$1:$AF$1, 0), FALSE)</f>
        <v>4.038440331535357</v>
      </c>
      <c r="I714">
        <f>VLOOKUP('full data'!$A714, Sheet11!$A$2:$AF$799, MATCH('full data'!I$1, Sheet11!$A$1:$AF$1, 0), FALSE)</f>
        <v>56</v>
      </c>
      <c r="J714">
        <f>VLOOKUP('full data'!$A714, Sheet11!$A$2:$AF$799, MATCH('full data'!J$1, Sheet11!$A$1:$AF$1, 0), FALSE)</f>
        <v>0.8</v>
      </c>
      <c r="K714">
        <f>VLOOKUP('full data'!$A714, Sheet11!$A$2:$AF$799, MATCH('full data'!K$1, Sheet11!$A$1:$AF$1, 0), FALSE)</f>
        <v>-17</v>
      </c>
      <c r="L714">
        <f>VLOOKUP('full data'!$A714, Sheet11!$A$2:$AF$799, MATCH('full data'!L$1, Sheet11!$A$1:$AF$1, 0), FALSE)</f>
        <v>1.375</v>
      </c>
      <c r="M714">
        <f>VLOOKUP('full data'!$A714, Sheet11!$A$2:$AF$799, MATCH('full data'!M$1, Sheet11!$A$1:$AF$1, 0), FALSE)</f>
        <v>0.75</v>
      </c>
      <c r="N714">
        <f>VLOOKUP('full data'!$A714, Sheet11!$A$2:$AF$799, MATCH('full data'!N$1, Sheet11!$A$1:$AF$1, 0), FALSE)</f>
        <v>1.1875</v>
      </c>
      <c r="O714">
        <f>VLOOKUP('full data'!$A714, Sheet11!$A$2:$AF$799, MATCH('full data'!O$1, Sheet11!$A$1:$AF$1, 0), FALSE)</f>
        <v>12</v>
      </c>
      <c r="P714">
        <f>VLOOKUP('full data'!$A714, Sheet11!$A$2:$AF$799, MATCH('full data'!P$1, Sheet11!$A$1:$AF$1, 0), FALSE)</f>
        <v>1.625</v>
      </c>
      <c r="Q714">
        <f>VLOOKUP('full data'!$A714, Sheet11!$A$2:$AF$799, MATCH('full data'!Q$1, Sheet11!$A$1:$AF$1, 0), FALSE)</f>
        <v>1.9375</v>
      </c>
      <c r="R714">
        <f>VLOOKUP('full data'!$A714, Sheet11!$A$2:$AF$799, MATCH('full data'!R$1, Sheet11!$A$1:$AF$1, 0), FALSE)</f>
        <v>9</v>
      </c>
      <c r="S714">
        <f>VLOOKUP('full data'!$A714, Sheet11!$A$2:$AF$799, MATCH('full data'!S$1, Sheet11!$A$1:$AF$1, 0), FALSE)</f>
        <v>7</v>
      </c>
      <c r="T714">
        <f>VLOOKUP('full data'!$A714, Sheet11!$A$2:$AF$799, MATCH('full data'!T$1, Sheet11!$A$1:$AF$1, 0), FALSE)</f>
        <v>0</v>
      </c>
      <c r="U714">
        <f>VLOOKUP('full data'!$A714, Sheet11!$A$2:$AF$799, MATCH('full data'!U$1, Sheet11!$A$1:$AF$1, 0), FALSE)</f>
        <v>0.5625</v>
      </c>
      <c r="V714">
        <f>VLOOKUP('full data'!$A714, Sheet11!$A$2:$AF$799, MATCH('full data'!V$1, Sheet11!$A$1:$AF$1, 0), FALSE)</f>
        <v>0.41319444444444442</v>
      </c>
      <c r="W714">
        <f>VLOOKUP('full data'!$A714, Sheet11!$A$2:$AF$799, MATCH('full data'!W$1, Sheet11!$A$1:$AF$1, 0), FALSE)</f>
        <v>0.486328125</v>
      </c>
      <c r="X714" t="str">
        <f>VLOOKUP('full data'!$A714, Sheet11!$A$2:$AF$799, MATCH('full data'!X$1, Sheet11!$A$1:$AF$1, 0), FALSE)</f>
        <v>6</v>
      </c>
      <c r="Y714">
        <f>VLOOKUP('full data'!$A714, Sheet11!$A$2:$AF$799, MATCH('full data'!Y$1, Sheet11!$A$1:$AF$1, 0), FALSE)</f>
        <v>2</v>
      </c>
      <c r="Z714" t="str">
        <f>VLOOKUP('full data'!$A714, Sheet11!$A$2:$AF$799, MATCH('full data'!Z$1, Sheet11!$A$1:$AF$1, 0), FALSE)</f>
        <v>AFC North</v>
      </c>
      <c r="AA714" t="s">
        <v>891</v>
      </c>
      <c r="AB714">
        <f>VLOOKUP('full data'!$A714, Sheet11!$A$2:$AF$799, MATCH('full data'!AB$1, Sheet11!$A$1:$AF$1, 0), FALSE)</f>
        <v>0.27710843373493982</v>
      </c>
      <c r="AC714">
        <f>VLOOKUP('full data'!$A714, Sheet11!$A$2:$AF$799, MATCH('full data'!AC$1, Sheet11!$A$1:$AF$1, 0), FALSE)</f>
        <v>0.2087912087912088</v>
      </c>
      <c r="AD714" t="str">
        <f>VLOOKUP('full data'!$A714, Sheet11!$A$2:$AF$799, MATCH('full data'!AD$1, Sheet11!$A$1:$AF$1, 0), FALSE)</f>
        <v>0</v>
      </c>
      <c r="AE714" t="str">
        <f>VLOOKUP('full data'!$A714, Sheet11!$A$2:$AF$799, MATCH('full data'!AE$1, Sheet11!$A$1:$AF$1, 0), FALSE)</f>
        <v>0</v>
      </c>
      <c r="AF714">
        <f>VLOOKUP('full data'!$A714, Sheet11!$A$2:$AF$799, MATCH('full data'!AF$1, Sheet11!$A$1:$AF$1, 0), FALSE)</f>
        <v>0.25</v>
      </c>
      <c r="AG714">
        <f>VLOOKUP('full data'!$A714, Sheet11!$A$2:$AF$799, MATCH('full data'!AG$1, Sheet11!$A$1:$AF$1, 0), FALSE)</f>
        <v>0.5</v>
      </c>
      <c r="AH714" s="3">
        <f>VLOOKUP('full data'!$A714, Sheet11!$A$2:$AF$799, MATCH('full data'!AH$1, Sheet11!$A$1:$AF$1, 0), FALSE)</f>
        <v>2.8492240211218711E-2</v>
      </c>
      <c r="AI714" s="2">
        <f t="shared" si="11"/>
        <v>9.1187163057931495E-2</v>
      </c>
      <c r="AJ714" s="2">
        <f>AH714/SUMIFS($AH$2:$AH$799, $B$2:$B$799, B714)</f>
        <v>2.2929304028374169E-2</v>
      </c>
      <c r="AK714">
        <f>IF(AJ714=_xlfn.MAXIFS($AJ$2:$AJ$799, $B$2:$B$799, B714, $AA$2:$AA$799, AA714), 1, 0)</f>
        <v>0</v>
      </c>
      <c r="AL714" s="2">
        <f>AJ714-AI714</f>
        <v>-6.8257859029557333E-2</v>
      </c>
      <c r="AM714">
        <f>IF(AK714=AE714, 1, 0)</f>
        <v>0</v>
      </c>
    </row>
    <row r="715" spans="1:39" hidden="1" x14ac:dyDescent="0.45">
      <c r="A715" t="s">
        <v>163</v>
      </c>
      <c r="B715">
        <v>2002</v>
      </c>
      <c r="C715" t="s">
        <v>86</v>
      </c>
      <c r="D715" t="str">
        <f>VLOOKUP(C715, ids!$A$2:$B$37,2,FALSE)</f>
        <v>New York Giants</v>
      </c>
      <c r="E715">
        <f>VLOOKUP('full data'!$A715, Sheet11!$A$2:$AF$799, MATCH('full data'!E$1, Sheet11!$A$1:$AF$1, 0), FALSE)</f>
        <v>16</v>
      </c>
      <c r="F715">
        <f>VLOOKUP('full data'!$A715, Sheet11!$A$2:$AF$799, MATCH('full data'!F$1, Sheet11!$A$1:$AF$1, 0), FALSE)</f>
        <v>7.245085348303558</v>
      </c>
      <c r="G715">
        <f>VLOOKUP('full data'!$A715, Sheet11!$A$2:$AF$799, MATCH('full data'!G$1, Sheet11!$A$1:$AF$1, 0), FALSE)</f>
        <v>-5.5721448189191847</v>
      </c>
      <c r="H715">
        <f>VLOOKUP('full data'!$A715, Sheet11!$A$2:$AF$799, MATCH('full data'!H$1, Sheet11!$A$1:$AF$1, 0), FALSE)</f>
        <v>7.9111128991313784</v>
      </c>
      <c r="I715">
        <f>VLOOKUP('full data'!$A715, Sheet11!$A$2:$AF$799, MATCH('full data'!I$1, Sheet11!$A$1:$AF$1, 0), FALSE)</f>
        <v>59.6875</v>
      </c>
      <c r="J715">
        <f>VLOOKUP('full data'!$A715, Sheet11!$A$2:$AF$799, MATCH('full data'!J$1, Sheet11!$A$1:$AF$1, 0), FALSE)</f>
        <v>0.8125</v>
      </c>
      <c r="K715">
        <f>VLOOKUP('full data'!$A715, Sheet11!$A$2:$AF$799, MATCH('full data'!K$1, Sheet11!$A$1:$AF$1, 0), FALSE)</f>
        <v>-9.5</v>
      </c>
      <c r="L715">
        <f>VLOOKUP('full data'!$A715, Sheet11!$A$2:$AF$799, MATCH('full data'!L$1, Sheet11!$A$1:$AF$1, 0), FALSE)</f>
        <v>0.875</v>
      </c>
      <c r="M715">
        <f>VLOOKUP('full data'!$A715, Sheet11!$A$2:$AF$799, MATCH('full data'!M$1, Sheet11!$A$1:$AF$1, 0), FALSE)</f>
        <v>0.875</v>
      </c>
      <c r="N715">
        <f>VLOOKUP('full data'!$A715, Sheet11!$A$2:$AF$799, MATCH('full data'!N$1, Sheet11!$A$1:$AF$1, 0), FALSE)</f>
        <v>0.6875</v>
      </c>
      <c r="O715">
        <f>VLOOKUP('full data'!$A715, Sheet11!$A$2:$AF$799, MATCH('full data'!O$1, Sheet11!$A$1:$AF$1, 0), FALSE)</f>
        <v>15.625</v>
      </c>
      <c r="P715">
        <f>VLOOKUP('full data'!$A715, Sheet11!$A$2:$AF$799, MATCH('full data'!P$1, Sheet11!$A$1:$AF$1, 0), FALSE)</f>
        <v>1.3125</v>
      </c>
      <c r="Q715">
        <f>VLOOKUP('full data'!$A715, Sheet11!$A$2:$AF$799, MATCH('full data'!Q$1, Sheet11!$A$1:$AF$1, 0), FALSE)</f>
        <v>1.5625</v>
      </c>
      <c r="R715">
        <f>VLOOKUP('full data'!$A715, Sheet11!$A$2:$AF$799, MATCH('full data'!R$1, Sheet11!$A$1:$AF$1, 0), FALSE)</f>
        <v>10</v>
      </c>
      <c r="S715">
        <f>VLOOKUP('full data'!$A715, Sheet11!$A$2:$AF$799, MATCH('full data'!S$1, Sheet11!$A$1:$AF$1, 0), FALSE)</f>
        <v>6</v>
      </c>
      <c r="T715">
        <f>VLOOKUP('full data'!$A715, Sheet11!$A$2:$AF$799, MATCH('full data'!T$1, Sheet11!$A$1:$AF$1, 0), FALSE)</f>
        <v>0</v>
      </c>
      <c r="U715">
        <f>VLOOKUP('full data'!$A715, Sheet11!$A$2:$AF$799, MATCH('full data'!U$1, Sheet11!$A$1:$AF$1, 0), FALSE)</f>
        <v>0.625</v>
      </c>
      <c r="V715">
        <f>VLOOKUP('full data'!$A715, Sheet11!$A$2:$AF$799, MATCH('full data'!V$1, Sheet11!$A$1:$AF$1, 0), FALSE)</f>
        <v>0.45</v>
      </c>
      <c r="W715">
        <f>VLOOKUP('full data'!$A715, Sheet11!$A$2:$AF$799, MATCH('full data'!W$1, Sheet11!$A$1:$AF$1, 0), FALSE)</f>
        <v>0.482421875</v>
      </c>
      <c r="X715" t="str">
        <f>VLOOKUP('full data'!$A715, Sheet11!$A$2:$AF$799, MATCH('full data'!X$1, Sheet11!$A$1:$AF$1, 0), FALSE)</f>
        <v>5</v>
      </c>
      <c r="Y715">
        <f>VLOOKUP('full data'!$A715, Sheet11!$A$2:$AF$799, MATCH('full data'!Y$1, Sheet11!$A$1:$AF$1, 0), FALSE)</f>
        <v>2</v>
      </c>
      <c r="Z715" t="str">
        <f>VLOOKUP('full data'!$A715, Sheet11!$A$2:$AF$799, MATCH('full data'!Z$1, Sheet11!$A$1:$AF$1, 0), FALSE)</f>
        <v>NFC East</v>
      </c>
      <c r="AA715" t="s">
        <v>892</v>
      </c>
      <c r="AB715">
        <f>VLOOKUP('full data'!$A715, Sheet11!$A$2:$AF$799, MATCH('full data'!AB$1, Sheet11!$A$1:$AF$1, 0), FALSE)</f>
        <v>0.19117647058823531</v>
      </c>
      <c r="AC715">
        <f>VLOOKUP('full data'!$A715, Sheet11!$A$2:$AF$799, MATCH('full data'!AC$1, Sheet11!$A$1:$AF$1, 0), FALSE)</f>
        <v>0.18367346938775511</v>
      </c>
      <c r="AD715" t="str">
        <f>VLOOKUP('full data'!$A715, Sheet11!$A$2:$AF$799, MATCH('full data'!AD$1, Sheet11!$A$1:$AF$1, 0), FALSE)</f>
        <v>0</v>
      </c>
      <c r="AE715" t="str">
        <f>VLOOKUP('full data'!$A715, Sheet11!$A$2:$AF$799, MATCH('full data'!AE$1, Sheet11!$A$1:$AF$1, 0), FALSE)</f>
        <v>0</v>
      </c>
      <c r="AF715">
        <f>VLOOKUP('full data'!$A715, Sheet11!$A$2:$AF$799, MATCH('full data'!AF$1, Sheet11!$A$1:$AF$1, 0), FALSE)</f>
        <v>0.4375</v>
      </c>
      <c r="AG715">
        <f>VLOOKUP('full data'!$A715, Sheet11!$A$2:$AF$799, MATCH('full data'!AG$1, Sheet11!$A$1:$AF$1, 0), FALSE)</f>
        <v>0.5</v>
      </c>
      <c r="AH715" s="3">
        <f>VLOOKUP('full data'!$A715, Sheet11!$A$2:$AF$799, MATCH('full data'!AH$1, Sheet11!$A$1:$AF$1, 0), FALSE)</f>
        <v>2.710508361611343E-2</v>
      </c>
      <c r="AI715" s="2">
        <f t="shared" si="11"/>
        <v>0.28503370286777469</v>
      </c>
      <c r="AJ715" s="2">
        <f>AH715/SUMIFS($AH$2:$AH$799, $B$2:$B$799, B715)</f>
        <v>2.1812981300910653E-2</v>
      </c>
      <c r="AK715">
        <f>IF(AJ715=_xlfn.MAXIFS($AJ$2:$AJ$799, $B$2:$B$799, B715, $AA$2:$AA$799, AA715), 1, 0)</f>
        <v>0</v>
      </c>
      <c r="AL715" s="2">
        <f>AJ715-AI715</f>
        <v>-0.26322072156686405</v>
      </c>
      <c r="AM715">
        <f>IF(AK715=AE715, 1, 0)</f>
        <v>0</v>
      </c>
    </row>
    <row r="716" spans="1:39" hidden="1" x14ac:dyDescent="0.45">
      <c r="A716" t="s">
        <v>164</v>
      </c>
      <c r="B716">
        <v>2002</v>
      </c>
      <c r="C716" t="s">
        <v>88</v>
      </c>
      <c r="D716" t="str">
        <f>VLOOKUP(C716, ids!$A$2:$B$37,2,FALSE)</f>
        <v>New York Jets</v>
      </c>
      <c r="E716">
        <f>VLOOKUP('full data'!$A716, Sheet11!$A$2:$AF$799, MATCH('full data'!E$1, Sheet11!$A$1:$AF$1, 0), FALSE)</f>
        <v>16</v>
      </c>
      <c r="F716">
        <f>VLOOKUP('full data'!$A716, Sheet11!$A$2:$AF$799, MATCH('full data'!F$1, Sheet11!$A$1:$AF$1, 0), FALSE)</f>
        <v>5.2026861153404376</v>
      </c>
      <c r="G716">
        <f>VLOOKUP('full data'!$A716, Sheet11!$A$2:$AF$799, MATCH('full data'!G$1, Sheet11!$A$1:$AF$1, 0), FALSE)</f>
        <v>-1.4449137876080009</v>
      </c>
      <c r="H716">
        <f>VLOOKUP('full data'!$A716, Sheet11!$A$2:$AF$799, MATCH('full data'!H$1, Sheet11!$A$1:$AF$1, 0), FALSE)</f>
        <v>8.1367789793253245</v>
      </c>
      <c r="I716">
        <f>VLOOKUP('full data'!$A716, Sheet11!$A$2:$AF$799, MATCH('full data'!I$1, Sheet11!$A$1:$AF$1, 0), FALSE)</f>
        <v>43.75</v>
      </c>
      <c r="J716">
        <f>VLOOKUP('full data'!$A716, Sheet11!$A$2:$AF$799, MATCH('full data'!J$1, Sheet11!$A$1:$AF$1, 0), FALSE)</f>
        <v>0.75</v>
      </c>
      <c r="K716">
        <f>VLOOKUP('full data'!$A716, Sheet11!$A$2:$AF$799, MATCH('full data'!K$1, Sheet11!$A$1:$AF$1, 0), FALSE)</f>
        <v>-13.375</v>
      </c>
      <c r="L716">
        <f>VLOOKUP('full data'!$A716, Sheet11!$A$2:$AF$799, MATCH('full data'!L$1, Sheet11!$A$1:$AF$1, 0), FALSE)</f>
        <v>0.625</v>
      </c>
      <c r="M716">
        <f>VLOOKUP('full data'!$A716, Sheet11!$A$2:$AF$799, MATCH('full data'!M$1, Sheet11!$A$1:$AF$1, 0), FALSE)</f>
        <v>0.625</v>
      </c>
      <c r="N716">
        <f>VLOOKUP('full data'!$A716, Sheet11!$A$2:$AF$799, MATCH('full data'!N$1, Sheet11!$A$1:$AF$1, 0), FALSE)</f>
        <v>1.0625</v>
      </c>
      <c r="O716">
        <f>VLOOKUP('full data'!$A716, Sheet11!$A$2:$AF$799, MATCH('full data'!O$1, Sheet11!$A$1:$AF$1, 0), FALSE)</f>
        <v>13.0625</v>
      </c>
      <c r="P716">
        <f>VLOOKUP('full data'!$A716, Sheet11!$A$2:$AF$799, MATCH('full data'!P$1, Sheet11!$A$1:$AF$1, 0), FALSE)</f>
        <v>0.9375</v>
      </c>
      <c r="Q716">
        <f>VLOOKUP('full data'!$A716, Sheet11!$A$2:$AF$799, MATCH('full data'!Q$1, Sheet11!$A$1:$AF$1, 0), FALSE)</f>
        <v>1.6875</v>
      </c>
      <c r="R716">
        <f>VLOOKUP('full data'!$A716, Sheet11!$A$2:$AF$799, MATCH('full data'!R$1, Sheet11!$A$1:$AF$1, 0), FALSE)</f>
        <v>9</v>
      </c>
      <c r="S716">
        <f>VLOOKUP('full data'!$A716, Sheet11!$A$2:$AF$799, MATCH('full data'!S$1, Sheet11!$A$1:$AF$1, 0), FALSE)</f>
        <v>7</v>
      </c>
      <c r="T716">
        <f>VLOOKUP('full data'!$A716, Sheet11!$A$2:$AF$799, MATCH('full data'!T$1, Sheet11!$A$1:$AF$1, 0), FALSE)</f>
        <v>0</v>
      </c>
      <c r="U716">
        <f>VLOOKUP('full data'!$A716, Sheet11!$A$2:$AF$799, MATCH('full data'!U$1, Sheet11!$A$1:$AF$1, 0), FALSE)</f>
        <v>0.5625</v>
      </c>
      <c r="V716">
        <f>VLOOKUP('full data'!$A716, Sheet11!$A$2:$AF$799, MATCH('full data'!V$1, Sheet11!$A$1:$AF$1, 0), FALSE)</f>
        <v>0.5</v>
      </c>
      <c r="W716">
        <f>VLOOKUP('full data'!$A716, Sheet11!$A$2:$AF$799, MATCH('full data'!W$1, Sheet11!$A$1:$AF$1, 0), FALSE)</f>
        <v>0.5</v>
      </c>
      <c r="X716" t="str">
        <f>VLOOKUP('full data'!$A716, Sheet11!$A$2:$AF$799, MATCH('full data'!X$1, Sheet11!$A$1:$AF$1, 0), FALSE)</f>
        <v>4</v>
      </c>
      <c r="Y716">
        <f>VLOOKUP('full data'!$A716, Sheet11!$A$2:$AF$799, MATCH('full data'!Y$1, Sheet11!$A$1:$AF$1, 0), FALSE)</f>
        <v>1</v>
      </c>
      <c r="Z716" t="str">
        <f>VLOOKUP('full data'!$A716, Sheet11!$A$2:$AF$799, MATCH('full data'!Z$1, Sheet11!$A$1:$AF$1, 0), FALSE)</f>
        <v>AFC East</v>
      </c>
      <c r="AA716" t="s">
        <v>891</v>
      </c>
      <c r="AB716">
        <f>VLOOKUP('full data'!$A716, Sheet11!$A$2:$AF$799, MATCH('full data'!AB$1, Sheet11!$A$1:$AF$1, 0), FALSE)</f>
        <v>0.24561403508771931</v>
      </c>
      <c r="AC716">
        <f>VLOOKUP('full data'!$A716, Sheet11!$A$2:$AF$799, MATCH('full data'!AC$1, Sheet11!$A$1:$AF$1, 0), FALSE)</f>
        <v>0.2040816326530612</v>
      </c>
      <c r="AD716" t="str">
        <f>VLOOKUP('full data'!$A716, Sheet11!$A$2:$AF$799, MATCH('full data'!AD$1, Sheet11!$A$1:$AF$1, 0), FALSE)</f>
        <v>0</v>
      </c>
      <c r="AE716" t="str">
        <f>VLOOKUP('full data'!$A716, Sheet11!$A$2:$AF$799, MATCH('full data'!AE$1, Sheet11!$A$1:$AF$1, 0), FALSE)</f>
        <v>0</v>
      </c>
      <c r="AF716">
        <f>VLOOKUP('full data'!$A716, Sheet11!$A$2:$AF$799, MATCH('full data'!AF$1, Sheet11!$A$1:$AF$1, 0), FALSE)</f>
        <v>0.3125</v>
      </c>
      <c r="AG716">
        <f>VLOOKUP('full data'!$A716, Sheet11!$A$2:$AF$799, MATCH('full data'!AG$1, Sheet11!$A$1:$AF$1, 0), FALSE)</f>
        <v>0.5</v>
      </c>
      <c r="AH716" s="3">
        <f>VLOOKUP('full data'!$A716, Sheet11!$A$2:$AF$799, MATCH('full data'!AH$1, Sheet11!$A$1:$AF$1, 0), FALSE)</f>
        <v>1.9042915807513799E-2</v>
      </c>
      <c r="AI716" s="2">
        <f t="shared" si="11"/>
        <v>9.1187163057931495E-2</v>
      </c>
      <c r="AJ716" s="2">
        <f>AH716/SUMIFS($AH$2:$AH$799, $B$2:$B$799, B716)</f>
        <v>1.5324902601561342E-2</v>
      </c>
      <c r="AK716">
        <f>IF(AJ716=_xlfn.MAXIFS($AJ$2:$AJ$799, $B$2:$B$799, B716, $AA$2:$AA$799, AA716), 1, 0)</f>
        <v>0</v>
      </c>
      <c r="AL716" s="2">
        <f>AJ716-AI716</f>
        <v>-7.5862260456370151E-2</v>
      </c>
      <c r="AM716">
        <f>IF(AK716=AE716, 1, 0)</f>
        <v>0</v>
      </c>
    </row>
    <row r="717" spans="1:39" hidden="1" x14ac:dyDescent="0.45">
      <c r="A717" t="s">
        <v>144</v>
      </c>
      <c r="B717">
        <v>2002</v>
      </c>
      <c r="C717" t="s">
        <v>45</v>
      </c>
      <c r="D717" t="str">
        <f>VLOOKUP(C717, ids!$A$2:$B$37,2,FALSE)</f>
        <v>Buffalo Bills</v>
      </c>
      <c r="E717">
        <f>VLOOKUP('full data'!$A717, Sheet11!$A$2:$AF$799, MATCH('full data'!E$1, Sheet11!$A$1:$AF$1, 0), FALSE)</f>
        <v>16</v>
      </c>
      <c r="F717">
        <f>VLOOKUP('full data'!$A717, Sheet11!$A$2:$AF$799, MATCH('full data'!F$1, Sheet11!$A$1:$AF$1, 0), FALSE)</f>
        <v>3.5977597355748792</v>
      </c>
      <c r="G717">
        <f>VLOOKUP('full data'!$A717, Sheet11!$A$2:$AF$799, MATCH('full data'!G$1, Sheet11!$A$1:$AF$1, 0), FALSE)</f>
        <v>-2.3347436830002239</v>
      </c>
      <c r="H717">
        <f>VLOOKUP('full data'!$A717, Sheet11!$A$2:$AF$799, MATCH('full data'!H$1, Sheet11!$A$1:$AF$1, 0), FALSE)</f>
        <v>8.7377769907106959</v>
      </c>
      <c r="I717">
        <f>VLOOKUP('full data'!$A717, Sheet11!$A$2:$AF$799, MATCH('full data'!I$1, Sheet11!$A$1:$AF$1, 0), FALSE)</f>
        <v>64.4375</v>
      </c>
      <c r="J717">
        <f>VLOOKUP('full data'!$A717, Sheet11!$A$2:$AF$799, MATCH('full data'!J$1, Sheet11!$A$1:$AF$1, 0), FALSE)</f>
        <v>0.75757575757575757</v>
      </c>
      <c r="K717">
        <f>VLOOKUP('full data'!$A717, Sheet11!$A$2:$AF$799, MATCH('full data'!K$1, Sheet11!$A$1:$AF$1, 0), FALSE)</f>
        <v>-23.0625</v>
      </c>
      <c r="L717">
        <f>VLOOKUP('full data'!$A717, Sheet11!$A$2:$AF$799, MATCH('full data'!L$1, Sheet11!$A$1:$AF$1, 0), FALSE)</f>
        <v>0.9375</v>
      </c>
      <c r="M717">
        <f>VLOOKUP('full data'!$A717, Sheet11!$A$2:$AF$799, MATCH('full data'!M$1, Sheet11!$A$1:$AF$1, 0), FALSE)</f>
        <v>0.5625</v>
      </c>
      <c r="N717">
        <f>VLOOKUP('full data'!$A717, Sheet11!$A$2:$AF$799, MATCH('full data'!N$1, Sheet11!$A$1:$AF$1, 0), FALSE)</f>
        <v>0.625</v>
      </c>
      <c r="O717">
        <f>VLOOKUP('full data'!$A717, Sheet11!$A$2:$AF$799, MATCH('full data'!O$1, Sheet11!$A$1:$AF$1, 0), FALSE)</f>
        <v>13.25</v>
      </c>
      <c r="P717">
        <f>VLOOKUP('full data'!$A717, Sheet11!$A$2:$AF$799, MATCH('full data'!P$1, Sheet11!$A$1:$AF$1, 0), FALSE)</f>
        <v>1.6875</v>
      </c>
      <c r="Q717">
        <f>VLOOKUP('full data'!$A717, Sheet11!$A$2:$AF$799, MATCH('full data'!Q$1, Sheet11!$A$1:$AF$1, 0), FALSE)</f>
        <v>1.1875</v>
      </c>
      <c r="R717">
        <f>VLOOKUP('full data'!$A717, Sheet11!$A$2:$AF$799, MATCH('full data'!R$1, Sheet11!$A$1:$AF$1, 0), FALSE)</f>
        <v>8</v>
      </c>
      <c r="S717">
        <f>VLOOKUP('full data'!$A717, Sheet11!$A$2:$AF$799, MATCH('full data'!S$1, Sheet11!$A$1:$AF$1, 0), FALSE)</f>
        <v>8</v>
      </c>
      <c r="T717">
        <f>VLOOKUP('full data'!$A717, Sheet11!$A$2:$AF$799, MATCH('full data'!T$1, Sheet11!$A$1:$AF$1, 0), FALSE)</f>
        <v>0</v>
      </c>
      <c r="U717">
        <f>VLOOKUP('full data'!$A717, Sheet11!$A$2:$AF$799, MATCH('full data'!U$1, Sheet11!$A$1:$AF$1, 0), FALSE)</f>
        <v>0.5</v>
      </c>
      <c r="V717">
        <f>VLOOKUP('full data'!$A717, Sheet11!$A$2:$AF$799, MATCH('full data'!V$1, Sheet11!$A$1:$AF$1, 0), FALSE)</f>
        <v>0.3515625</v>
      </c>
      <c r="W717">
        <f>VLOOKUP('full data'!$A717, Sheet11!$A$2:$AF$799, MATCH('full data'!W$1, Sheet11!$A$1:$AF$1, 0), FALSE)</f>
        <v>0.47265625</v>
      </c>
      <c r="X717" t="str">
        <f>VLOOKUP('full data'!$A717, Sheet11!$A$2:$AF$799, MATCH('full data'!X$1, Sheet11!$A$1:$AF$1, 0), FALSE)</f>
        <v>0</v>
      </c>
      <c r="Y717">
        <f>VLOOKUP('full data'!$A717, Sheet11!$A$2:$AF$799, MATCH('full data'!Y$1, Sheet11!$A$1:$AF$1, 0), FALSE)</f>
        <v>4</v>
      </c>
      <c r="Z717" t="str">
        <f>VLOOKUP('full data'!$A717, Sheet11!$A$2:$AF$799, MATCH('full data'!Z$1, Sheet11!$A$1:$AF$1, 0), FALSE)</f>
        <v>AFC East</v>
      </c>
      <c r="AA717" t="s">
        <v>891</v>
      </c>
      <c r="AB717">
        <f>VLOOKUP('full data'!$A717, Sheet11!$A$2:$AF$799, MATCH('full data'!AB$1, Sheet11!$A$1:$AF$1, 0), FALSE)</f>
        <v>0.25</v>
      </c>
      <c r="AC717">
        <f>VLOOKUP('full data'!$A717, Sheet11!$A$2:$AF$799, MATCH('full data'!AC$1, Sheet11!$A$1:$AF$1, 0), FALSE)</f>
        <v>3.7037037037037028E-2</v>
      </c>
      <c r="AD717" t="str">
        <f>VLOOKUP('full data'!$A717, Sheet11!$A$2:$AF$799, MATCH('full data'!AD$1, Sheet11!$A$1:$AF$1, 0), FALSE)</f>
        <v>0</v>
      </c>
      <c r="AE717" t="str">
        <f>VLOOKUP('full data'!$A717, Sheet11!$A$2:$AF$799, MATCH('full data'!AE$1, Sheet11!$A$1:$AF$1, 0), FALSE)</f>
        <v>0</v>
      </c>
      <c r="AF717">
        <f>VLOOKUP('full data'!$A717, Sheet11!$A$2:$AF$799, MATCH('full data'!AF$1, Sheet11!$A$1:$AF$1, 0), FALSE)</f>
        <v>0.75</v>
      </c>
      <c r="AG717">
        <f>VLOOKUP('full data'!$A717, Sheet11!$A$2:$AF$799, MATCH('full data'!AG$1, Sheet11!$A$1:$AF$1, 0), FALSE)</f>
        <v>0.5</v>
      </c>
      <c r="AH717" s="3">
        <f>VLOOKUP('full data'!$A717, Sheet11!$A$2:$AF$799, MATCH('full data'!AH$1, Sheet11!$A$1:$AF$1, 0), FALSE)</f>
        <v>1.7335312317249121E-2</v>
      </c>
      <c r="AI717" s="2">
        <f t="shared" si="11"/>
        <v>9.1187163057931495E-2</v>
      </c>
      <c r="AJ717" s="2">
        <f>AH717/SUMIFS($AH$2:$AH$799, $B$2:$B$799, B717)</f>
        <v>1.3950698281440002E-2</v>
      </c>
      <c r="AK717">
        <f>IF(AJ717=_xlfn.MAXIFS($AJ$2:$AJ$799, $B$2:$B$799, B717, $AA$2:$AA$799, AA717), 1, 0)</f>
        <v>0</v>
      </c>
      <c r="AL717" s="2">
        <f>AJ717-AI717</f>
        <v>-7.7236464776491487E-2</v>
      </c>
      <c r="AM717">
        <f>IF(AK717=AE717, 1, 0)</f>
        <v>0</v>
      </c>
    </row>
    <row r="718" spans="1:39" hidden="1" x14ac:dyDescent="0.45">
      <c r="A718" t="s">
        <v>170</v>
      </c>
      <c r="B718">
        <v>2002</v>
      </c>
      <c r="C718" t="s">
        <v>100</v>
      </c>
      <c r="D718" t="str">
        <f>VLOOKUP(C718, ids!$A$2:$B$37,2,FALSE)</f>
        <v>San Francisco 49ers</v>
      </c>
      <c r="E718">
        <f>VLOOKUP('full data'!$A718, Sheet11!$A$2:$AF$799, MATCH('full data'!E$1, Sheet11!$A$1:$AF$1, 0), FALSE)</f>
        <v>16</v>
      </c>
      <c r="F718">
        <f>VLOOKUP('full data'!$A718, Sheet11!$A$2:$AF$799, MATCH('full data'!F$1, Sheet11!$A$1:$AF$1, 0), FALSE)</f>
        <v>4.8374161195862246</v>
      </c>
      <c r="G718">
        <f>VLOOKUP('full data'!$A718, Sheet11!$A$2:$AF$799, MATCH('full data'!G$1, Sheet11!$A$1:$AF$1, 0), FALSE)</f>
        <v>1.5637433845633251</v>
      </c>
      <c r="H718">
        <f>VLOOKUP('full data'!$A718, Sheet11!$A$2:$AF$799, MATCH('full data'!H$1, Sheet11!$A$1:$AF$1, 0), FALSE)</f>
        <v>7.3460470564823659</v>
      </c>
      <c r="I718">
        <f>VLOOKUP('full data'!$A718, Sheet11!$A$2:$AF$799, MATCH('full data'!I$1, Sheet11!$A$1:$AF$1, 0), FALSE)</f>
        <v>45.3125</v>
      </c>
      <c r="J718">
        <f>VLOOKUP('full data'!$A718, Sheet11!$A$2:$AF$799, MATCH('full data'!J$1, Sheet11!$A$1:$AF$1, 0), FALSE)</f>
        <v>0.72222222222222221</v>
      </c>
      <c r="K718">
        <f>VLOOKUP('full data'!$A718, Sheet11!$A$2:$AF$799, MATCH('full data'!K$1, Sheet11!$A$1:$AF$1, 0), FALSE)</f>
        <v>-7.4375</v>
      </c>
      <c r="L718">
        <f>VLOOKUP('full data'!$A718, Sheet11!$A$2:$AF$799, MATCH('full data'!L$1, Sheet11!$A$1:$AF$1, 0), FALSE)</f>
        <v>0.625</v>
      </c>
      <c r="M718">
        <f>VLOOKUP('full data'!$A718, Sheet11!$A$2:$AF$799, MATCH('full data'!M$1, Sheet11!$A$1:$AF$1, 0), FALSE)</f>
        <v>0.5</v>
      </c>
      <c r="N718">
        <f>VLOOKUP('full data'!$A718, Sheet11!$A$2:$AF$799, MATCH('full data'!N$1, Sheet11!$A$1:$AF$1, 0), FALSE)</f>
        <v>1.1875</v>
      </c>
      <c r="O718">
        <f>VLOOKUP('full data'!$A718, Sheet11!$A$2:$AF$799, MATCH('full data'!O$1, Sheet11!$A$1:$AF$1, 0), FALSE)</f>
        <v>12.1875</v>
      </c>
      <c r="P718">
        <f>VLOOKUP('full data'!$A718, Sheet11!$A$2:$AF$799, MATCH('full data'!P$1, Sheet11!$A$1:$AF$1, 0), FALSE)</f>
        <v>0.9375</v>
      </c>
      <c r="Q718">
        <f>VLOOKUP('full data'!$A718, Sheet11!$A$2:$AF$799, MATCH('full data'!Q$1, Sheet11!$A$1:$AF$1, 0), FALSE)</f>
        <v>1.6875</v>
      </c>
      <c r="R718">
        <f>VLOOKUP('full data'!$A718, Sheet11!$A$2:$AF$799, MATCH('full data'!R$1, Sheet11!$A$1:$AF$1, 0), FALSE)</f>
        <v>10</v>
      </c>
      <c r="S718">
        <f>VLOOKUP('full data'!$A718, Sheet11!$A$2:$AF$799, MATCH('full data'!S$1, Sheet11!$A$1:$AF$1, 0), FALSE)</f>
        <v>6</v>
      </c>
      <c r="T718">
        <f>VLOOKUP('full data'!$A718, Sheet11!$A$2:$AF$799, MATCH('full data'!T$1, Sheet11!$A$1:$AF$1, 0), FALSE)</f>
        <v>0</v>
      </c>
      <c r="U718">
        <f>VLOOKUP('full data'!$A718, Sheet11!$A$2:$AF$799, MATCH('full data'!U$1, Sheet11!$A$1:$AF$1, 0), FALSE)</f>
        <v>0.625</v>
      </c>
      <c r="V718">
        <f>VLOOKUP('full data'!$A718, Sheet11!$A$2:$AF$799, MATCH('full data'!V$1, Sheet11!$A$1:$AF$1, 0), FALSE)</f>
        <v>0.45</v>
      </c>
      <c r="W718">
        <f>VLOOKUP('full data'!$A718, Sheet11!$A$2:$AF$799, MATCH('full data'!W$1, Sheet11!$A$1:$AF$1, 0), FALSE)</f>
        <v>0.50390625</v>
      </c>
      <c r="X718" t="str">
        <f>VLOOKUP('full data'!$A718, Sheet11!$A$2:$AF$799, MATCH('full data'!X$1, Sheet11!$A$1:$AF$1, 0), FALSE)</f>
        <v>4</v>
      </c>
      <c r="Y718">
        <f>VLOOKUP('full data'!$A718, Sheet11!$A$2:$AF$799, MATCH('full data'!Y$1, Sheet11!$A$1:$AF$1, 0), FALSE)</f>
        <v>1</v>
      </c>
      <c r="Z718" t="str">
        <f>VLOOKUP('full data'!$A718, Sheet11!$A$2:$AF$799, MATCH('full data'!Z$1, Sheet11!$A$1:$AF$1, 0), FALSE)</f>
        <v>NFC West</v>
      </c>
      <c r="AA718" t="s">
        <v>892</v>
      </c>
      <c r="AB718">
        <f>VLOOKUP('full data'!$A718, Sheet11!$A$2:$AF$799, MATCH('full data'!AB$1, Sheet11!$A$1:$AF$1, 0), FALSE)</f>
        <v>0.1764705882352941</v>
      </c>
      <c r="AC718">
        <f>VLOOKUP('full data'!$A718, Sheet11!$A$2:$AF$799, MATCH('full data'!AC$1, Sheet11!$A$1:$AF$1, 0), FALSE)</f>
        <v>0.23863636363636359</v>
      </c>
      <c r="AD718" t="str">
        <f>VLOOKUP('full data'!$A718, Sheet11!$A$2:$AF$799, MATCH('full data'!AD$1, Sheet11!$A$1:$AF$1, 0), FALSE)</f>
        <v>0</v>
      </c>
      <c r="AE718" t="str">
        <f>VLOOKUP('full data'!$A718, Sheet11!$A$2:$AF$799, MATCH('full data'!AE$1, Sheet11!$A$1:$AF$1, 0), FALSE)</f>
        <v>0</v>
      </c>
      <c r="AF718">
        <f>VLOOKUP('full data'!$A718, Sheet11!$A$2:$AF$799, MATCH('full data'!AF$1, Sheet11!$A$1:$AF$1, 0), FALSE)</f>
        <v>0.3125</v>
      </c>
      <c r="AG718">
        <f>VLOOKUP('full data'!$A718, Sheet11!$A$2:$AF$799, MATCH('full data'!AG$1, Sheet11!$A$1:$AF$1, 0), FALSE)</f>
        <v>0.5</v>
      </c>
      <c r="AH718" s="3">
        <f>VLOOKUP('full data'!$A718, Sheet11!$A$2:$AF$799, MATCH('full data'!AH$1, Sheet11!$A$1:$AF$1, 0), FALSE)</f>
        <v>1.663558630920919E-2</v>
      </c>
      <c r="AI718" s="2">
        <f t="shared" si="11"/>
        <v>0.28503370286777469</v>
      </c>
      <c r="AJ718" s="2">
        <f>AH718/SUMIFS($AH$2:$AH$799, $B$2:$B$799, B718)</f>
        <v>1.3387589510210747E-2</v>
      </c>
      <c r="AK718">
        <f>IF(AJ718=_xlfn.MAXIFS($AJ$2:$AJ$799, $B$2:$B$799, B718, $AA$2:$AA$799, AA718), 1, 0)</f>
        <v>0</v>
      </c>
      <c r="AL718" s="2">
        <f>AJ718-AI718</f>
        <v>-0.27164611335756395</v>
      </c>
      <c r="AM718">
        <f>IF(AK718=AE718, 1, 0)</f>
        <v>0</v>
      </c>
    </row>
    <row r="719" spans="1:39" hidden="1" x14ac:dyDescent="0.45">
      <c r="A719" t="s">
        <v>161</v>
      </c>
      <c r="B719">
        <v>2002</v>
      </c>
      <c r="C719" t="s">
        <v>81</v>
      </c>
      <c r="D719" t="str">
        <f>VLOOKUP(C719, ids!$A$2:$B$37,2,FALSE)</f>
        <v>New England Patriots</v>
      </c>
      <c r="E719">
        <f>VLOOKUP('full data'!$A719, Sheet11!$A$2:$AF$799, MATCH('full data'!E$1, Sheet11!$A$1:$AF$1, 0), FALSE)</f>
        <v>16</v>
      </c>
      <c r="F719">
        <f>VLOOKUP('full data'!$A719, Sheet11!$A$2:$AF$799, MATCH('full data'!F$1, Sheet11!$A$1:$AF$1, 0), FALSE)</f>
        <v>0.71799026697713331</v>
      </c>
      <c r="G719">
        <f>VLOOKUP('full data'!$A719, Sheet11!$A$2:$AF$799, MATCH('full data'!G$1, Sheet11!$A$1:$AF$1, 0), FALSE)</f>
        <v>-1.3022298253327069</v>
      </c>
      <c r="H719">
        <f>VLOOKUP('full data'!$A719, Sheet11!$A$2:$AF$799, MATCH('full data'!H$1, Sheet11!$A$1:$AF$1, 0), FALSE)</f>
        <v>4.4346198220848052</v>
      </c>
      <c r="I719">
        <f>VLOOKUP('full data'!$A719, Sheet11!$A$2:$AF$799, MATCH('full data'!I$1, Sheet11!$A$1:$AF$1, 0), FALSE)</f>
        <v>55.9375</v>
      </c>
      <c r="J719">
        <f>VLOOKUP('full data'!$A719, Sheet11!$A$2:$AF$799, MATCH('full data'!J$1, Sheet11!$A$1:$AF$1, 0), FALSE)</f>
        <v>0.9</v>
      </c>
      <c r="K719">
        <f>VLOOKUP('full data'!$A719, Sheet11!$A$2:$AF$799, MATCH('full data'!K$1, Sheet11!$A$1:$AF$1, 0), FALSE)</f>
        <v>-11.875</v>
      </c>
      <c r="L719">
        <f>VLOOKUP('full data'!$A719, Sheet11!$A$2:$AF$799, MATCH('full data'!L$1, Sheet11!$A$1:$AF$1, 0), FALSE)</f>
        <v>0.875</v>
      </c>
      <c r="M719">
        <f>VLOOKUP('full data'!$A719, Sheet11!$A$2:$AF$799, MATCH('full data'!M$1, Sheet11!$A$1:$AF$1, 0), FALSE)</f>
        <v>0.6875</v>
      </c>
      <c r="N719">
        <f>VLOOKUP('full data'!$A719, Sheet11!$A$2:$AF$799, MATCH('full data'!N$1, Sheet11!$A$1:$AF$1, 0), FALSE)</f>
        <v>1.125</v>
      </c>
      <c r="O719">
        <f>VLOOKUP('full data'!$A719, Sheet11!$A$2:$AF$799, MATCH('full data'!O$1, Sheet11!$A$1:$AF$1, 0), FALSE)</f>
        <v>12.4375</v>
      </c>
      <c r="P719">
        <f>VLOOKUP('full data'!$A719, Sheet11!$A$2:$AF$799, MATCH('full data'!P$1, Sheet11!$A$1:$AF$1, 0), FALSE)</f>
        <v>1.25</v>
      </c>
      <c r="Q719">
        <f>VLOOKUP('full data'!$A719, Sheet11!$A$2:$AF$799, MATCH('full data'!Q$1, Sheet11!$A$1:$AF$1, 0), FALSE)</f>
        <v>1.8125</v>
      </c>
      <c r="R719">
        <f>VLOOKUP('full data'!$A719, Sheet11!$A$2:$AF$799, MATCH('full data'!R$1, Sheet11!$A$1:$AF$1, 0), FALSE)</f>
        <v>9</v>
      </c>
      <c r="S719">
        <f>VLOOKUP('full data'!$A719, Sheet11!$A$2:$AF$799, MATCH('full data'!S$1, Sheet11!$A$1:$AF$1, 0), FALSE)</f>
        <v>7</v>
      </c>
      <c r="T719">
        <f>VLOOKUP('full data'!$A719, Sheet11!$A$2:$AF$799, MATCH('full data'!T$1, Sheet11!$A$1:$AF$1, 0), FALSE)</f>
        <v>0</v>
      </c>
      <c r="U719">
        <f>VLOOKUP('full data'!$A719, Sheet11!$A$2:$AF$799, MATCH('full data'!U$1, Sheet11!$A$1:$AF$1, 0), FALSE)</f>
        <v>0.5625</v>
      </c>
      <c r="V719">
        <f>VLOOKUP('full data'!$A719, Sheet11!$A$2:$AF$799, MATCH('full data'!V$1, Sheet11!$A$1:$AF$1, 0), FALSE)</f>
        <v>0.4548611111111111</v>
      </c>
      <c r="W719">
        <f>VLOOKUP('full data'!$A719, Sheet11!$A$2:$AF$799, MATCH('full data'!W$1, Sheet11!$A$1:$AF$1, 0), FALSE)</f>
        <v>0.525390625</v>
      </c>
      <c r="X719" t="str">
        <f>VLOOKUP('full data'!$A719, Sheet11!$A$2:$AF$799, MATCH('full data'!X$1, Sheet11!$A$1:$AF$1, 0), FALSE)</f>
        <v>0</v>
      </c>
      <c r="Y719">
        <f>VLOOKUP('full data'!$A719, Sheet11!$A$2:$AF$799, MATCH('full data'!Y$1, Sheet11!$A$1:$AF$1, 0), FALSE)</f>
        <v>2</v>
      </c>
      <c r="Z719" t="str">
        <f>VLOOKUP('full data'!$A719, Sheet11!$A$2:$AF$799, MATCH('full data'!Z$1, Sheet11!$A$1:$AF$1, 0), FALSE)</f>
        <v>AFC East</v>
      </c>
      <c r="AA719" t="s">
        <v>891</v>
      </c>
      <c r="AB719">
        <f>VLOOKUP('full data'!$A719, Sheet11!$A$2:$AF$799, MATCH('full data'!AB$1, Sheet11!$A$1:$AF$1, 0), FALSE)</f>
        <v>0.23214285714285721</v>
      </c>
      <c r="AC719">
        <f>VLOOKUP('full data'!$A719, Sheet11!$A$2:$AF$799, MATCH('full data'!AC$1, Sheet11!$A$1:$AF$1, 0), FALSE)</f>
        <v>0.17241379310344829</v>
      </c>
      <c r="AD719" t="str">
        <f>VLOOKUP('full data'!$A719, Sheet11!$A$2:$AF$799, MATCH('full data'!AD$1, Sheet11!$A$1:$AF$1, 0), FALSE)</f>
        <v>0</v>
      </c>
      <c r="AE719" t="str">
        <f>VLOOKUP('full data'!$A719, Sheet11!$A$2:$AF$799, MATCH('full data'!AE$1, Sheet11!$A$1:$AF$1, 0), FALSE)</f>
        <v>0</v>
      </c>
      <c r="AF719">
        <f>VLOOKUP('full data'!$A719, Sheet11!$A$2:$AF$799, MATCH('full data'!AF$1, Sheet11!$A$1:$AF$1, 0), FALSE)</f>
        <v>0.375</v>
      </c>
      <c r="AG719">
        <f>VLOOKUP('full data'!$A719, Sheet11!$A$2:$AF$799, MATCH('full data'!AG$1, Sheet11!$A$1:$AF$1, 0), FALSE)</f>
        <v>0.5</v>
      </c>
      <c r="AH719" s="3">
        <f>VLOOKUP('full data'!$A719, Sheet11!$A$2:$AF$799, MATCH('full data'!AH$1, Sheet11!$A$1:$AF$1, 0), FALSE)</f>
        <v>1.4902057131857251E-2</v>
      </c>
      <c r="AI719" s="2">
        <f t="shared" si="11"/>
        <v>9.1187163057931495E-2</v>
      </c>
      <c r="AJ719" s="2">
        <f>AH719/SUMIFS($AH$2:$AH$799, $B$2:$B$799, B719)</f>
        <v>1.1992521335335921E-2</v>
      </c>
      <c r="AK719">
        <f>IF(AJ719=_xlfn.MAXIFS($AJ$2:$AJ$799, $B$2:$B$799, B719, $AA$2:$AA$799, AA719), 1, 0)</f>
        <v>0</v>
      </c>
      <c r="AL719" s="2">
        <f>AJ719-AI719</f>
        <v>-7.9194641722595577E-2</v>
      </c>
      <c r="AM719">
        <f>IF(AK719=AE719, 1, 0)</f>
        <v>0</v>
      </c>
    </row>
    <row r="720" spans="1:39" hidden="1" x14ac:dyDescent="0.45">
      <c r="A720" t="s">
        <v>162</v>
      </c>
      <c r="B720">
        <v>2002</v>
      </c>
      <c r="C720" t="s">
        <v>83</v>
      </c>
      <c r="D720" t="str">
        <f>VLOOKUP(C720, ids!$A$2:$B$37,2,FALSE)</f>
        <v>New Orleans Saints</v>
      </c>
      <c r="E720">
        <f>VLOOKUP('full data'!$A720, Sheet11!$A$2:$AF$799, MATCH('full data'!E$1, Sheet11!$A$1:$AF$1, 0), FALSE)</f>
        <v>16</v>
      </c>
      <c r="F720">
        <f>VLOOKUP('full data'!$A720, Sheet11!$A$2:$AF$799, MATCH('full data'!F$1, Sheet11!$A$1:$AF$1, 0), FALSE)</f>
        <v>0.87411425590006764</v>
      </c>
      <c r="G720">
        <f>VLOOKUP('full data'!$A720, Sheet11!$A$2:$AF$799, MATCH('full data'!G$1, Sheet11!$A$1:$AF$1, 0), FALSE)</f>
        <v>-1.1852051808883</v>
      </c>
      <c r="H720">
        <f>VLOOKUP('full data'!$A720, Sheet11!$A$2:$AF$799, MATCH('full data'!H$1, Sheet11!$A$1:$AF$1, 0), FALSE)</f>
        <v>5.8689386056276476</v>
      </c>
      <c r="I720">
        <f>VLOOKUP('full data'!$A720, Sheet11!$A$2:$AF$799, MATCH('full data'!I$1, Sheet11!$A$1:$AF$1, 0), FALSE)</f>
        <v>56.9375</v>
      </c>
      <c r="J720">
        <f>VLOOKUP('full data'!$A720, Sheet11!$A$2:$AF$799, MATCH('full data'!J$1, Sheet11!$A$1:$AF$1, 0), FALSE)</f>
        <v>0.88571428571428568</v>
      </c>
      <c r="K720">
        <f>VLOOKUP('full data'!$A720, Sheet11!$A$2:$AF$799, MATCH('full data'!K$1, Sheet11!$A$1:$AF$1, 0), FALSE)</f>
        <v>-15.25</v>
      </c>
      <c r="L720">
        <f>VLOOKUP('full data'!$A720, Sheet11!$A$2:$AF$799, MATCH('full data'!L$1, Sheet11!$A$1:$AF$1, 0), FALSE)</f>
        <v>0.9375</v>
      </c>
      <c r="M720">
        <f>VLOOKUP('full data'!$A720, Sheet11!$A$2:$AF$799, MATCH('full data'!M$1, Sheet11!$A$1:$AF$1, 0), FALSE)</f>
        <v>1.125</v>
      </c>
      <c r="N720">
        <f>VLOOKUP('full data'!$A720, Sheet11!$A$2:$AF$799, MATCH('full data'!N$1, Sheet11!$A$1:$AF$1, 0), FALSE)</f>
        <v>1.25</v>
      </c>
      <c r="O720">
        <f>VLOOKUP('full data'!$A720, Sheet11!$A$2:$AF$799, MATCH('full data'!O$1, Sheet11!$A$1:$AF$1, 0), FALSE)</f>
        <v>15.8125</v>
      </c>
      <c r="P720">
        <f>VLOOKUP('full data'!$A720, Sheet11!$A$2:$AF$799, MATCH('full data'!P$1, Sheet11!$A$1:$AF$1, 0), FALSE)</f>
        <v>1.4375</v>
      </c>
      <c r="Q720">
        <f>VLOOKUP('full data'!$A720, Sheet11!$A$2:$AF$799, MATCH('full data'!Q$1, Sheet11!$A$1:$AF$1, 0), FALSE)</f>
        <v>2.375</v>
      </c>
      <c r="R720">
        <f>VLOOKUP('full data'!$A720, Sheet11!$A$2:$AF$799, MATCH('full data'!R$1, Sheet11!$A$1:$AF$1, 0), FALSE)</f>
        <v>9</v>
      </c>
      <c r="S720">
        <f>VLOOKUP('full data'!$A720, Sheet11!$A$2:$AF$799, MATCH('full data'!S$1, Sheet11!$A$1:$AF$1, 0), FALSE)</f>
        <v>7</v>
      </c>
      <c r="T720">
        <f>VLOOKUP('full data'!$A720, Sheet11!$A$2:$AF$799, MATCH('full data'!T$1, Sheet11!$A$1:$AF$1, 0), FALSE)</f>
        <v>0</v>
      </c>
      <c r="U720">
        <f>VLOOKUP('full data'!$A720, Sheet11!$A$2:$AF$799, MATCH('full data'!U$1, Sheet11!$A$1:$AF$1, 0), FALSE)</f>
        <v>0.5625</v>
      </c>
      <c r="V720">
        <f>VLOOKUP('full data'!$A720, Sheet11!$A$2:$AF$799, MATCH('full data'!V$1, Sheet11!$A$1:$AF$1, 0), FALSE)</f>
        <v>0.56597222222222221</v>
      </c>
      <c r="W720">
        <f>VLOOKUP('full data'!$A720, Sheet11!$A$2:$AF$799, MATCH('full data'!W$1, Sheet11!$A$1:$AF$1, 0), FALSE)</f>
        <v>0.498046875</v>
      </c>
      <c r="X720" t="str">
        <f>VLOOKUP('full data'!$A720, Sheet11!$A$2:$AF$799, MATCH('full data'!X$1, Sheet11!$A$1:$AF$1, 0), FALSE)</f>
        <v>0</v>
      </c>
      <c r="Y720">
        <f>VLOOKUP('full data'!$A720, Sheet11!$A$2:$AF$799, MATCH('full data'!Y$1, Sheet11!$A$1:$AF$1, 0), FALSE)</f>
        <v>3</v>
      </c>
      <c r="Z720" t="str">
        <f>VLOOKUP('full data'!$A720, Sheet11!$A$2:$AF$799, MATCH('full data'!Z$1, Sheet11!$A$1:$AF$1, 0), FALSE)</f>
        <v>NFC South</v>
      </c>
      <c r="AA720" t="s">
        <v>892</v>
      </c>
      <c r="AB720">
        <f>VLOOKUP('full data'!$A720, Sheet11!$A$2:$AF$799, MATCH('full data'!AB$1, Sheet11!$A$1:$AF$1, 0), FALSE)</f>
        <v>0.14814814814814811</v>
      </c>
      <c r="AC720">
        <f>VLOOKUP('full data'!$A720, Sheet11!$A$2:$AF$799, MATCH('full data'!AC$1, Sheet11!$A$1:$AF$1, 0), FALSE)</f>
        <v>0.12</v>
      </c>
      <c r="AD720" t="str">
        <f>VLOOKUP('full data'!$A720, Sheet11!$A$2:$AF$799, MATCH('full data'!AD$1, Sheet11!$A$1:$AF$1, 0), FALSE)</f>
        <v>0</v>
      </c>
      <c r="AE720" t="str">
        <f>VLOOKUP('full data'!$A720, Sheet11!$A$2:$AF$799, MATCH('full data'!AE$1, Sheet11!$A$1:$AF$1, 0), FALSE)</f>
        <v>0</v>
      </c>
      <c r="AF720">
        <f>VLOOKUP('full data'!$A720, Sheet11!$A$2:$AF$799, MATCH('full data'!AF$1, Sheet11!$A$1:$AF$1, 0), FALSE)</f>
        <v>0.5</v>
      </c>
      <c r="AG720">
        <f>VLOOKUP('full data'!$A720, Sheet11!$A$2:$AF$799, MATCH('full data'!AG$1, Sheet11!$A$1:$AF$1, 0), FALSE)</f>
        <v>0.5</v>
      </c>
      <c r="AH720" s="3">
        <f>VLOOKUP('full data'!$A720, Sheet11!$A$2:$AF$799, MATCH('full data'!AH$1, Sheet11!$A$1:$AF$1, 0), FALSE)</f>
        <v>1.338881391315108E-2</v>
      </c>
      <c r="AI720" s="2">
        <f t="shared" si="11"/>
        <v>0.28503370286777469</v>
      </c>
      <c r="AJ720" s="2">
        <f>AH720/SUMIFS($AH$2:$AH$799, $B$2:$B$799, B720)</f>
        <v>1.0774729628774104E-2</v>
      </c>
      <c r="AK720">
        <f>IF(AJ720=_xlfn.MAXIFS($AJ$2:$AJ$799, $B$2:$B$799, B720, $AA$2:$AA$799, AA720), 1, 0)</f>
        <v>0</v>
      </c>
      <c r="AL720" s="2">
        <f>AJ720-AI720</f>
        <v>-0.27425897323900056</v>
      </c>
      <c r="AM720">
        <f>IF(AK720=AE720, 1, 0)</f>
        <v>0</v>
      </c>
    </row>
    <row r="721" spans="1:39" hidden="1" x14ac:dyDescent="0.45">
      <c r="A721" t="s">
        <v>150</v>
      </c>
      <c r="B721">
        <v>2002</v>
      </c>
      <c r="C721" t="s">
        <v>60</v>
      </c>
      <c r="D721" t="str">
        <f>VLOOKUP(C721, ids!$A$2:$B$37,2,FALSE)</f>
        <v>Denver Broncos</v>
      </c>
      <c r="E721">
        <f>VLOOKUP('full data'!$A721, Sheet11!$A$2:$AF$799, MATCH('full data'!E$1, Sheet11!$A$1:$AF$1, 0), FALSE)</f>
        <v>16</v>
      </c>
      <c r="F721">
        <f>VLOOKUP('full data'!$A721, Sheet11!$A$2:$AF$799, MATCH('full data'!F$1, Sheet11!$A$1:$AF$1, 0), FALSE)</f>
        <v>2.363318327028054</v>
      </c>
      <c r="G721">
        <f>VLOOKUP('full data'!$A721, Sheet11!$A$2:$AF$799, MATCH('full data'!G$1, Sheet11!$A$1:$AF$1, 0), FALSE)</f>
        <v>1.7722487589553699</v>
      </c>
      <c r="H721">
        <f>VLOOKUP('full data'!$A721, Sheet11!$A$2:$AF$799, MATCH('full data'!H$1, Sheet11!$A$1:$AF$1, 0), FALSE)</f>
        <v>7.4402741582695846</v>
      </c>
      <c r="I721">
        <f>VLOOKUP('full data'!$A721, Sheet11!$A$2:$AF$799, MATCH('full data'!I$1, Sheet11!$A$1:$AF$1, 0), FALSE)</f>
        <v>54.8125</v>
      </c>
      <c r="J721">
        <f>VLOOKUP('full data'!$A721, Sheet11!$A$2:$AF$799, MATCH('full data'!J$1, Sheet11!$A$1:$AF$1, 0), FALSE)</f>
        <v>0.72222222222222221</v>
      </c>
      <c r="K721">
        <f>VLOOKUP('full data'!$A721, Sheet11!$A$2:$AF$799, MATCH('full data'!K$1, Sheet11!$A$1:$AF$1, 0), FALSE)</f>
        <v>-19.6875</v>
      </c>
      <c r="L721">
        <f>VLOOKUP('full data'!$A721, Sheet11!$A$2:$AF$799, MATCH('full data'!L$1, Sheet11!$A$1:$AF$1, 0), FALSE)</f>
        <v>1.25</v>
      </c>
      <c r="M721">
        <f>VLOOKUP('full data'!$A721, Sheet11!$A$2:$AF$799, MATCH('full data'!M$1, Sheet11!$A$1:$AF$1, 0), FALSE)</f>
        <v>0.8125</v>
      </c>
      <c r="N721">
        <f>VLOOKUP('full data'!$A721, Sheet11!$A$2:$AF$799, MATCH('full data'!N$1, Sheet11!$A$1:$AF$1, 0), FALSE)</f>
        <v>0.5625</v>
      </c>
      <c r="O721">
        <f>VLOOKUP('full data'!$A721, Sheet11!$A$2:$AF$799, MATCH('full data'!O$1, Sheet11!$A$1:$AF$1, 0), FALSE)</f>
        <v>15.6875</v>
      </c>
      <c r="P721">
        <f>VLOOKUP('full data'!$A721, Sheet11!$A$2:$AF$799, MATCH('full data'!P$1, Sheet11!$A$1:$AF$1, 0), FALSE)</f>
        <v>1.625</v>
      </c>
      <c r="Q721">
        <f>VLOOKUP('full data'!$A721, Sheet11!$A$2:$AF$799, MATCH('full data'!Q$1, Sheet11!$A$1:$AF$1, 0), FALSE)</f>
        <v>1.375</v>
      </c>
      <c r="R721">
        <f>VLOOKUP('full data'!$A721, Sheet11!$A$2:$AF$799, MATCH('full data'!R$1, Sheet11!$A$1:$AF$1, 0), FALSE)</f>
        <v>9</v>
      </c>
      <c r="S721">
        <f>VLOOKUP('full data'!$A721, Sheet11!$A$2:$AF$799, MATCH('full data'!S$1, Sheet11!$A$1:$AF$1, 0), FALSE)</f>
        <v>7</v>
      </c>
      <c r="T721">
        <f>VLOOKUP('full data'!$A721, Sheet11!$A$2:$AF$799, MATCH('full data'!T$1, Sheet11!$A$1:$AF$1, 0), FALSE)</f>
        <v>0</v>
      </c>
      <c r="U721">
        <f>VLOOKUP('full data'!$A721, Sheet11!$A$2:$AF$799, MATCH('full data'!U$1, Sheet11!$A$1:$AF$1, 0), FALSE)</f>
        <v>0.5625</v>
      </c>
      <c r="V721">
        <f>VLOOKUP('full data'!$A721, Sheet11!$A$2:$AF$799, MATCH('full data'!V$1, Sheet11!$A$1:$AF$1, 0), FALSE)</f>
        <v>0.4861111111111111</v>
      </c>
      <c r="W721">
        <f>VLOOKUP('full data'!$A721, Sheet11!$A$2:$AF$799, MATCH('full data'!W$1, Sheet11!$A$1:$AF$1, 0), FALSE)</f>
        <v>0.52734375</v>
      </c>
      <c r="X721" t="str">
        <f>VLOOKUP('full data'!$A721, Sheet11!$A$2:$AF$799, MATCH('full data'!X$1, Sheet11!$A$1:$AF$1, 0), FALSE)</f>
        <v>0</v>
      </c>
      <c r="Y721">
        <f>VLOOKUP('full data'!$A721, Sheet11!$A$2:$AF$799, MATCH('full data'!Y$1, Sheet11!$A$1:$AF$1, 0), FALSE)</f>
        <v>2</v>
      </c>
      <c r="Z721" t="str">
        <f>VLOOKUP('full data'!$A721, Sheet11!$A$2:$AF$799, MATCH('full data'!Z$1, Sheet11!$A$1:$AF$1, 0), FALSE)</f>
        <v>AFC West</v>
      </c>
      <c r="AA721" t="s">
        <v>891</v>
      </c>
      <c r="AB721">
        <f>VLOOKUP('full data'!$A721, Sheet11!$A$2:$AF$799, MATCH('full data'!AB$1, Sheet11!$A$1:$AF$1, 0), FALSE)</f>
        <v>0.1</v>
      </c>
      <c r="AC721">
        <f>VLOOKUP('full data'!$A721, Sheet11!$A$2:$AF$799, MATCH('full data'!AC$1, Sheet11!$A$1:$AF$1, 0), FALSE)</f>
        <v>0.26415094339622641</v>
      </c>
      <c r="AD721" t="str">
        <f>VLOOKUP('full data'!$A721, Sheet11!$A$2:$AF$799, MATCH('full data'!AD$1, Sheet11!$A$1:$AF$1, 0), FALSE)</f>
        <v>0</v>
      </c>
      <c r="AE721" t="str">
        <f>VLOOKUP('full data'!$A721, Sheet11!$A$2:$AF$799, MATCH('full data'!AE$1, Sheet11!$A$1:$AF$1, 0), FALSE)</f>
        <v>0</v>
      </c>
      <c r="AF721">
        <f>VLOOKUP('full data'!$A721, Sheet11!$A$2:$AF$799, MATCH('full data'!AF$1, Sheet11!$A$1:$AF$1, 0), FALSE)</f>
        <v>0.375</v>
      </c>
      <c r="AG721">
        <f>VLOOKUP('full data'!$A721, Sheet11!$A$2:$AF$799, MATCH('full data'!AG$1, Sheet11!$A$1:$AF$1, 0), FALSE)</f>
        <v>0.5</v>
      </c>
      <c r="AH721" s="3">
        <f>VLOOKUP('full data'!$A721, Sheet11!$A$2:$AF$799, MATCH('full data'!AH$1, Sheet11!$A$1:$AF$1, 0), FALSE)</f>
        <v>1.3056297007043039E-2</v>
      </c>
      <c r="AI721" s="2">
        <f t="shared" si="11"/>
        <v>9.1187163057931495E-2</v>
      </c>
      <c r="AJ721" s="2">
        <f>AH721/SUMIFS($AH$2:$AH$799, $B$2:$B$799, B721)</f>
        <v>1.0507134621213991E-2</v>
      </c>
      <c r="AK721">
        <f>IF(AJ721=_xlfn.MAXIFS($AJ$2:$AJ$799, $B$2:$B$799, B721, $AA$2:$AA$799, AA721), 1, 0)</f>
        <v>0</v>
      </c>
      <c r="AL721" s="2">
        <f>AJ721-AI721</f>
        <v>-8.068002843671751E-2</v>
      </c>
      <c r="AM721">
        <f>IF(AK721=AE721, 1, 0)</f>
        <v>0</v>
      </c>
    </row>
    <row r="722" spans="1:39" hidden="1" x14ac:dyDescent="0.45">
      <c r="A722" t="s">
        <v>159</v>
      </c>
      <c r="B722">
        <v>2002</v>
      </c>
      <c r="C722" t="s">
        <v>76</v>
      </c>
      <c r="D722" t="str">
        <f>VLOOKUP(C722, ids!$A$2:$B$37,2,FALSE)</f>
        <v>Miami Dolphins</v>
      </c>
      <c r="E722">
        <f>VLOOKUP('full data'!$A722, Sheet11!$A$2:$AF$799, MATCH('full data'!E$1, Sheet11!$A$1:$AF$1, 0), FALSE)</f>
        <v>16</v>
      </c>
      <c r="F722">
        <f>VLOOKUP('full data'!$A722, Sheet11!$A$2:$AF$799, MATCH('full data'!F$1, Sheet11!$A$1:$AF$1, 0), FALSE)</f>
        <v>1.3607035803412599</v>
      </c>
      <c r="G722">
        <f>VLOOKUP('full data'!$A722, Sheet11!$A$2:$AF$799, MATCH('full data'!G$1, Sheet11!$A$1:$AF$1, 0), FALSE)</f>
        <v>-0.83313637488053061</v>
      </c>
      <c r="H722">
        <f>VLOOKUP('full data'!$A722, Sheet11!$A$2:$AF$799, MATCH('full data'!H$1, Sheet11!$A$1:$AF$1, 0), FALSE)</f>
        <v>3.7695313812682079</v>
      </c>
      <c r="I722">
        <f>VLOOKUP('full data'!$A722, Sheet11!$A$2:$AF$799, MATCH('full data'!I$1, Sheet11!$A$1:$AF$1, 0), FALSE)</f>
        <v>53.6875</v>
      </c>
      <c r="J722">
        <f>VLOOKUP('full data'!$A722, Sheet11!$A$2:$AF$799, MATCH('full data'!J$1, Sheet11!$A$1:$AF$1, 0), FALSE)</f>
        <v>0.77419354838709675</v>
      </c>
      <c r="K722">
        <f>VLOOKUP('full data'!$A722, Sheet11!$A$2:$AF$799, MATCH('full data'!K$1, Sheet11!$A$1:$AF$1, 0), FALSE)</f>
        <v>-11.1875</v>
      </c>
      <c r="L722">
        <f>VLOOKUP('full data'!$A722, Sheet11!$A$2:$AF$799, MATCH('full data'!L$1, Sheet11!$A$1:$AF$1, 0), FALSE)</f>
        <v>0.9375</v>
      </c>
      <c r="M722">
        <f>VLOOKUP('full data'!$A722, Sheet11!$A$2:$AF$799, MATCH('full data'!M$1, Sheet11!$A$1:$AF$1, 0), FALSE)</f>
        <v>0.5625</v>
      </c>
      <c r="N722">
        <f>VLOOKUP('full data'!$A722, Sheet11!$A$2:$AF$799, MATCH('full data'!N$1, Sheet11!$A$1:$AF$1, 0), FALSE)</f>
        <v>1.3125</v>
      </c>
      <c r="O722">
        <f>VLOOKUP('full data'!$A722, Sheet11!$A$2:$AF$799, MATCH('full data'!O$1, Sheet11!$A$1:$AF$1, 0), FALSE)</f>
        <v>20.4375</v>
      </c>
      <c r="P722">
        <f>VLOOKUP('full data'!$A722, Sheet11!$A$2:$AF$799, MATCH('full data'!P$1, Sheet11!$A$1:$AF$1, 0), FALSE)</f>
        <v>1.625</v>
      </c>
      <c r="Q722">
        <f>VLOOKUP('full data'!$A722, Sheet11!$A$2:$AF$799, MATCH('full data'!Q$1, Sheet11!$A$1:$AF$1, 0), FALSE)</f>
        <v>1.875</v>
      </c>
      <c r="R722">
        <f>VLOOKUP('full data'!$A722, Sheet11!$A$2:$AF$799, MATCH('full data'!R$1, Sheet11!$A$1:$AF$1, 0), FALSE)</f>
        <v>9</v>
      </c>
      <c r="S722">
        <f>VLOOKUP('full data'!$A722, Sheet11!$A$2:$AF$799, MATCH('full data'!S$1, Sheet11!$A$1:$AF$1, 0), FALSE)</f>
        <v>7</v>
      </c>
      <c r="T722">
        <f>VLOOKUP('full data'!$A722, Sheet11!$A$2:$AF$799, MATCH('full data'!T$1, Sheet11!$A$1:$AF$1, 0), FALSE)</f>
        <v>0</v>
      </c>
      <c r="U722">
        <f>VLOOKUP('full data'!$A722, Sheet11!$A$2:$AF$799, MATCH('full data'!U$1, Sheet11!$A$1:$AF$1, 0), FALSE)</f>
        <v>0.5625</v>
      </c>
      <c r="V722">
        <f>VLOOKUP('full data'!$A722, Sheet11!$A$2:$AF$799, MATCH('full data'!V$1, Sheet11!$A$1:$AF$1, 0), FALSE)</f>
        <v>0.4861111111111111</v>
      </c>
      <c r="W722">
        <f>VLOOKUP('full data'!$A722, Sheet11!$A$2:$AF$799, MATCH('full data'!W$1, Sheet11!$A$1:$AF$1, 0), FALSE)</f>
        <v>0.5078125</v>
      </c>
      <c r="X722" t="str">
        <f>VLOOKUP('full data'!$A722, Sheet11!$A$2:$AF$799, MATCH('full data'!X$1, Sheet11!$A$1:$AF$1, 0), FALSE)</f>
        <v>0</v>
      </c>
      <c r="Y722">
        <f>VLOOKUP('full data'!$A722, Sheet11!$A$2:$AF$799, MATCH('full data'!Y$1, Sheet11!$A$1:$AF$1, 0), FALSE)</f>
        <v>3</v>
      </c>
      <c r="Z722" t="str">
        <f>VLOOKUP('full data'!$A722, Sheet11!$A$2:$AF$799, MATCH('full data'!Z$1, Sheet11!$A$1:$AF$1, 0), FALSE)</f>
        <v>AFC East</v>
      </c>
      <c r="AA722" t="s">
        <v>891</v>
      </c>
      <c r="AB722">
        <f>VLOOKUP('full data'!$A722, Sheet11!$A$2:$AF$799, MATCH('full data'!AB$1, Sheet11!$A$1:$AF$1, 0), FALSE)</f>
        <v>0.1333333333333333</v>
      </c>
      <c r="AC722">
        <f>VLOOKUP('full data'!$A722, Sheet11!$A$2:$AF$799, MATCH('full data'!AC$1, Sheet11!$A$1:$AF$1, 0), FALSE)</f>
        <v>0.21875</v>
      </c>
      <c r="AD722" t="str">
        <f>VLOOKUP('full data'!$A722, Sheet11!$A$2:$AF$799, MATCH('full data'!AD$1, Sheet11!$A$1:$AF$1, 0), FALSE)</f>
        <v>0</v>
      </c>
      <c r="AE722" t="str">
        <f>VLOOKUP('full data'!$A722, Sheet11!$A$2:$AF$799, MATCH('full data'!AE$1, Sheet11!$A$1:$AF$1, 0), FALSE)</f>
        <v>0</v>
      </c>
      <c r="AF722">
        <f>VLOOKUP('full data'!$A722, Sheet11!$A$2:$AF$799, MATCH('full data'!AF$1, Sheet11!$A$1:$AF$1, 0), FALSE)</f>
        <v>0.6875</v>
      </c>
      <c r="AG722">
        <f>VLOOKUP('full data'!$A722, Sheet11!$A$2:$AF$799, MATCH('full data'!AG$1, Sheet11!$A$1:$AF$1, 0), FALSE)</f>
        <v>0.5</v>
      </c>
      <c r="AH722" s="3">
        <f>VLOOKUP('full data'!$A722, Sheet11!$A$2:$AF$799, MATCH('full data'!AH$1, Sheet11!$A$1:$AF$1, 0), FALSE)</f>
        <v>1.2450236578287539E-2</v>
      </c>
      <c r="AI722" s="2">
        <f t="shared" si="11"/>
        <v>9.1187163057931495E-2</v>
      </c>
      <c r="AJ722" s="2">
        <f>AH722/SUMIFS($AH$2:$AH$799, $B$2:$B$799, B722)</f>
        <v>1.0019403795996886E-2</v>
      </c>
      <c r="AK722">
        <f>IF(AJ722=_xlfn.MAXIFS($AJ$2:$AJ$799, $B$2:$B$799, B722, $AA$2:$AA$799, AA722), 1, 0)</f>
        <v>0</v>
      </c>
      <c r="AL722" s="2">
        <f>AJ722-AI722</f>
        <v>-8.1167759261934605E-2</v>
      </c>
      <c r="AM722">
        <f>IF(AK722=AE722, 1, 0)</f>
        <v>0</v>
      </c>
    </row>
    <row r="723" spans="1:39" hidden="1" x14ac:dyDescent="0.45">
      <c r="A723" t="s">
        <v>174</v>
      </c>
      <c r="B723">
        <v>2002</v>
      </c>
      <c r="C723" t="s">
        <v>108</v>
      </c>
      <c r="D723" t="str">
        <f>VLOOKUP(C723, ids!$A$2:$B$37,2,FALSE)</f>
        <v>Washigngton Redskins</v>
      </c>
      <c r="E723">
        <f>VLOOKUP('full data'!$A723, Sheet11!$A$2:$AF$799, MATCH('full data'!E$1, Sheet11!$A$1:$AF$1, 0), FALSE)</f>
        <v>16</v>
      </c>
      <c r="F723">
        <f>VLOOKUP('full data'!$A723, Sheet11!$A$2:$AF$799, MATCH('full data'!F$1, Sheet11!$A$1:$AF$1, 0), FALSE)</f>
        <v>-1.249655057175969</v>
      </c>
      <c r="G723">
        <f>VLOOKUP('full data'!$A723, Sheet11!$A$2:$AF$799, MATCH('full data'!G$1, Sheet11!$A$1:$AF$1, 0), FALSE)</f>
        <v>-1.848488954635449</v>
      </c>
      <c r="H723">
        <f>VLOOKUP('full data'!$A723, Sheet11!$A$2:$AF$799, MATCH('full data'!H$1, Sheet11!$A$1:$AF$1, 0), FALSE)</f>
        <v>2.9727247607915261</v>
      </c>
      <c r="I723">
        <f>VLOOKUP('full data'!$A723, Sheet11!$A$2:$AF$799, MATCH('full data'!I$1, Sheet11!$A$1:$AF$1, 0), FALSE)</f>
        <v>64.1875</v>
      </c>
      <c r="J723">
        <f>VLOOKUP('full data'!$A723, Sheet11!$A$2:$AF$799, MATCH('full data'!J$1, Sheet11!$A$1:$AF$1, 0), FALSE)</f>
        <v>0.68965517241379315</v>
      </c>
      <c r="K723">
        <f>VLOOKUP('full data'!$A723, Sheet11!$A$2:$AF$799, MATCH('full data'!K$1, Sheet11!$A$1:$AF$1, 0), FALSE)</f>
        <v>-18.5</v>
      </c>
      <c r="L723">
        <f>VLOOKUP('full data'!$A723, Sheet11!$A$2:$AF$799, MATCH('full data'!L$1, Sheet11!$A$1:$AF$1, 0), FALSE)</f>
        <v>1.25</v>
      </c>
      <c r="M723">
        <f>VLOOKUP('full data'!$A723, Sheet11!$A$2:$AF$799, MATCH('full data'!M$1, Sheet11!$A$1:$AF$1, 0), FALSE)</f>
        <v>0.75</v>
      </c>
      <c r="N723">
        <f>VLOOKUP('full data'!$A723, Sheet11!$A$2:$AF$799, MATCH('full data'!N$1, Sheet11!$A$1:$AF$1, 0), FALSE)</f>
        <v>1.0625</v>
      </c>
      <c r="O723">
        <f>VLOOKUP('full data'!$A723, Sheet11!$A$2:$AF$799, MATCH('full data'!O$1, Sheet11!$A$1:$AF$1, 0), FALSE)</f>
        <v>16.6875</v>
      </c>
      <c r="P723">
        <f>VLOOKUP('full data'!$A723, Sheet11!$A$2:$AF$799, MATCH('full data'!P$1, Sheet11!$A$1:$AF$1, 0), FALSE)</f>
        <v>2</v>
      </c>
      <c r="Q723">
        <f>VLOOKUP('full data'!$A723, Sheet11!$A$2:$AF$799, MATCH('full data'!Q$1, Sheet11!$A$1:$AF$1, 0), FALSE)</f>
        <v>1.8125</v>
      </c>
      <c r="R723">
        <f>VLOOKUP('full data'!$A723, Sheet11!$A$2:$AF$799, MATCH('full data'!R$1, Sheet11!$A$1:$AF$1, 0), FALSE)</f>
        <v>7</v>
      </c>
      <c r="S723">
        <f>VLOOKUP('full data'!$A723, Sheet11!$A$2:$AF$799, MATCH('full data'!S$1, Sheet11!$A$1:$AF$1, 0), FALSE)</f>
        <v>9</v>
      </c>
      <c r="T723">
        <f>VLOOKUP('full data'!$A723, Sheet11!$A$2:$AF$799, MATCH('full data'!T$1, Sheet11!$A$1:$AF$1, 0), FALSE)</f>
        <v>0</v>
      </c>
      <c r="U723">
        <f>VLOOKUP('full data'!$A723, Sheet11!$A$2:$AF$799, MATCH('full data'!U$1, Sheet11!$A$1:$AF$1, 0), FALSE)</f>
        <v>0.4375</v>
      </c>
      <c r="V723">
        <f>VLOOKUP('full data'!$A723, Sheet11!$A$2:$AF$799, MATCH('full data'!V$1, Sheet11!$A$1:$AF$1, 0), FALSE)</f>
        <v>0.4375</v>
      </c>
      <c r="W723">
        <f>VLOOKUP('full data'!$A723, Sheet11!$A$2:$AF$799, MATCH('full data'!W$1, Sheet11!$A$1:$AF$1, 0), FALSE)</f>
        <v>0.52734375</v>
      </c>
      <c r="X723" t="str">
        <f>VLOOKUP('full data'!$A723, Sheet11!$A$2:$AF$799, MATCH('full data'!X$1, Sheet11!$A$1:$AF$1, 0), FALSE)</f>
        <v>0</v>
      </c>
      <c r="Y723">
        <f>VLOOKUP('full data'!$A723, Sheet11!$A$2:$AF$799, MATCH('full data'!Y$1, Sheet11!$A$1:$AF$1, 0), FALSE)</f>
        <v>3</v>
      </c>
      <c r="Z723" t="str">
        <f>VLOOKUP('full data'!$A723, Sheet11!$A$2:$AF$799, MATCH('full data'!Z$1, Sheet11!$A$1:$AF$1, 0), FALSE)</f>
        <v>NFC East</v>
      </c>
      <c r="AA723" t="s">
        <v>892</v>
      </c>
      <c r="AB723">
        <f>VLOOKUP('full data'!$A723, Sheet11!$A$2:$AF$799, MATCH('full data'!AB$1, Sheet11!$A$1:$AF$1, 0), FALSE)</f>
        <v>0.33333333333333331</v>
      </c>
      <c r="AC723">
        <f>VLOOKUP('full data'!$A723, Sheet11!$A$2:$AF$799, MATCH('full data'!AC$1, Sheet11!$A$1:$AF$1, 0), FALSE)</f>
        <v>0.1</v>
      </c>
      <c r="AD723" t="str">
        <f>VLOOKUP('full data'!$A723, Sheet11!$A$2:$AF$799, MATCH('full data'!AD$1, Sheet11!$A$1:$AF$1, 0), FALSE)</f>
        <v>0</v>
      </c>
      <c r="AE723" t="str">
        <f>VLOOKUP('full data'!$A723, Sheet11!$A$2:$AF$799, MATCH('full data'!AE$1, Sheet11!$A$1:$AF$1, 0), FALSE)</f>
        <v>0</v>
      </c>
      <c r="AF723">
        <f>VLOOKUP('full data'!$A723, Sheet11!$A$2:$AF$799, MATCH('full data'!AF$1, Sheet11!$A$1:$AF$1, 0), FALSE)</f>
        <v>0.75</v>
      </c>
      <c r="AG723">
        <f>VLOOKUP('full data'!$A723, Sheet11!$A$2:$AF$799, MATCH('full data'!AG$1, Sheet11!$A$1:$AF$1, 0), FALSE)</f>
        <v>0.5</v>
      </c>
      <c r="AH723" s="3">
        <f>VLOOKUP('full data'!$A723, Sheet11!$A$2:$AF$799, MATCH('full data'!AH$1, Sheet11!$A$1:$AF$1, 0), FALSE)</f>
        <v>1.230840172484777E-2</v>
      </c>
      <c r="AI723" s="2">
        <f t="shared" si="11"/>
        <v>0.28503370286777469</v>
      </c>
      <c r="AJ723" s="2">
        <f>AH723/SUMIFS($AH$2:$AH$799, $B$2:$B$799, B723)</f>
        <v>9.9052613329181204E-3</v>
      </c>
      <c r="AK723">
        <f>IF(AJ723=_xlfn.MAXIFS($AJ$2:$AJ$799, $B$2:$B$799, B723, $AA$2:$AA$799, AA723), 1, 0)</f>
        <v>0</v>
      </c>
      <c r="AL723" s="2">
        <f>AJ723-AI723</f>
        <v>-0.27512844153485655</v>
      </c>
      <c r="AM723">
        <f>IF(AK723=AE723, 1, 0)</f>
        <v>0</v>
      </c>
    </row>
    <row r="724" spans="1:39" hidden="1" x14ac:dyDescent="0.45">
      <c r="A724" t="s">
        <v>158</v>
      </c>
      <c r="B724">
        <v>2002</v>
      </c>
      <c r="C724" t="s">
        <v>74</v>
      </c>
      <c r="D724" t="str">
        <f>VLOOKUP(C724, ids!$A$2:$B$37,2,FALSE)</f>
        <v>Kansas City Chiefs</v>
      </c>
      <c r="E724">
        <f>VLOOKUP('full data'!$A724, Sheet11!$A$2:$AF$799, MATCH('full data'!E$1, Sheet11!$A$1:$AF$1, 0), FALSE)</f>
        <v>16</v>
      </c>
      <c r="F724">
        <f>VLOOKUP('full data'!$A724, Sheet11!$A$2:$AF$799, MATCH('full data'!F$1, Sheet11!$A$1:$AF$1, 0), FALSE)</f>
        <v>6.0848791178436672</v>
      </c>
      <c r="G724">
        <f>VLOOKUP('full data'!$A724, Sheet11!$A$2:$AF$799, MATCH('full data'!G$1, Sheet11!$A$1:$AF$1, 0), FALSE)</f>
        <v>3.794222328714409</v>
      </c>
      <c r="H724">
        <f>VLOOKUP('full data'!$A724, Sheet11!$A$2:$AF$799, MATCH('full data'!H$1, Sheet11!$A$1:$AF$1, 0), FALSE)</f>
        <v>8.8973895807530976</v>
      </c>
      <c r="I724">
        <f>VLOOKUP('full data'!$A724, Sheet11!$A$2:$AF$799, MATCH('full data'!I$1, Sheet11!$A$1:$AF$1, 0), FALSE)</f>
        <v>43.75</v>
      </c>
      <c r="J724">
        <f>VLOOKUP('full data'!$A724, Sheet11!$A$2:$AF$799, MATCH('full data'!J$1, Sheet11!$A$1:$AF$1, 0), FALSE)</f>
        <v>0.85185185185185186</v>
      </c>
      <c r="K724">
        <f>VLOOKUP('full data'!$A724, Sheet11!$A$2:$AF$799, MATCH('full data'!K$1, Sheet11!$A$1:$AF$1, 0), FALSE)</f>
        <v>-8.8125</v>
      </c>
      <c r="L724">
        <f>VLOOKUP('full data'!$A724, Sheet11!$A$2:$AF$799, MATCH('full data'!L$1, Sheet11!$A$1:$AF$1, 0), FALSE)</f>
        <v>0.8125</v>
      </c>
      <c r="M724">
        <f>VLOOKUP('full data'!$A724, Sheet11!$A$2:$AF$799, MATCH('full data'!M$1, Sheet11!$A$1:$AF$1, 0), FALSE)</f>
        <v>0.8125</v>
      </c>
      <c r="N724">
        <f>VLOOKUP('full data'!$A724, Sheet11!$A$2:$AF$799, MATCH('full data'!N$1, Sheet11!$A$1:$AF$1, 0), FALSE)</f>
        <v>1.125</v>
      </c>
      <c r="O724">
        <f>VLOOKUP('full data'!$A724, Sheet11!$A$2:$AF$799, MATCH('full data'!O$1, Sheet11!$A$1:$AF$1, 0), FALSE)</f>
        <v>13.4375</v>
      </c>
      <c r="P724">
        <f>VLOOKUP('full data'!$A724, Sheet11!$A$2:$AF$799, MATCH('full data'!P$1, Sheet11!$A$1:$AF$1, 0), FALSE)</f>
        <v>0.875</v>
      </c>
      <c r="Q724">
        <f>VLOOKUP('full data'!$A724, Sheet11!$A$2:$AF$799, MATCH('full data'!Q$1, Sheet11!$A$1:$AF$1, 0), FALSE)</f>
        <v>1.9375</v>
      </c>
      <c r="R724">
        <f>VLOOKUP('full data'!$A724, Sheet11!$A$2:$AF$799, MATCH('full data'!R$1, Sheet11!$A$1:$AF$1, 0), FALSE)</f>
        <v>8</v>
      </c>
      <c r="S724">
        <f>VLOOKUP('full data'!$A724, Sheet11!$A$2:$AF$799, MATCH('full data'!S$1, Sheet11!$A$1:$AF$1, 0), FALSE)</f>
        <v>8</v>
      </c>
      <c r="T724">
        <f>VLOOKUP('full data'!$A724, Sheet11!$A$2:$AF$799, MATCH('full data'!T$1, Sheet11!$A$1:$AF$1, 0), FALSE)</f>
        <v>0</v>
      </c>
      <c r="U724">
        <f>VLOOKUP('full data'!$A724, Sheet11!$A$2:$AF$799, MATCH('full data'!U$1, Sheet11!$A$1:$AF$1, 0), FALSE)</f>
        <v>0.5</v>
      </c>
      <c r="V724">
        <f>VLOOKUP('full data'!$A724, Sheet11!$A$2:$AF$799, MATCH('full data'!V$1, Sheet11!$A$1:$AF$1, 0), FALSE)</f>
        <v>0.515625</v>
      </c>
      <c r="W724">
        <f>VLOOKUP('full data'!$A724, Sheet11!$A$2:$AF$799, MATCH('full data'!W$1, Sheet11!$A$1:$AF$1, 0), FALSE)</f>
        <v>0.52734375</v>
      </c>
      <c r="X724" t="str">
        <f>VLOOKUP('full data'!$A724, Sheet11!$A$2:$AF$799, MATCH('full data'!X$1, Sheet11!$A$1:$AF$1, 0), FALSE)</f>
        <v>0</v>
      </c>
      <c r="Y724">
        <f>VLOOKUP('full data'!$A724, Sheet11!$A$2:$AF$799, MATCH('full data'!Y$1, Sheet11!$A$1:$AF$1, 0), FALSE)</f>
        <v>4</v>
      </c>
      <c r="Z724" t="str">
        <f>VLOOKUP('full data'!$A724, Sheet11!$A$2:$AF$799, MATCH('full data'!Z$1, Sheet11!$A$1:$AF$1, 0), FALSE)</f>
        <v>AFC West</v>
      </c>
      <c r="AA724" t="s">
        <v>891</v>
      </c>
      <c r="AB724">
        <f>VLOOKUP('full data'!$A724, Sheet11!$A$2:$AF$799, MATCH('full data'!AB$1, Sheet11!$A$1:$AF$1, 0), FALSE)</f>
        <v>0.27777777777777779</v>
      </c>
      <c r="AC724">
        <f>VLOOKUP('full data'!$A724, Sheet11!$A$2:$AF$799, MATCH('full data'!AC$1, Sheet11!$A$1:$AF$1, 0), FALSE)</f>
        <v>0.25806451612903231</v>
      </c>
      <c r="AD724" t="str">
        <f>VLOOKUP('full data'!$A724, Sheet11!$A$2:$AF$799, MATCH('full data'!AD$1, Sheet11!$A$1:$AF$1, 0), FALSE)</f>
        <v>0</v>
      </c>
      <c r="AE724" t="str">
        <f>VLOOKUP('full data'!$A724, Sheet11!$A$2:$AF$799, MATCH('full data'!AE$1, Sheet11!$A$1:$AF$1, 0), FALSE)</f>
        <v>0</v>
      </c>
      <c r="AF724">
        <f>VLOOKUP('full data'!$A724, Sheet11!$A$2:$AF$799, MATCH('full data'!AF$1, Sheet11!$A$1:$AF$1, 0), FALSE)</f>
        <v>6.25E-2</v>
      </c>
      <c r="AG724">
        <f>VLOOKUP('full data'!$A724, Sheet11!$A$2:$AF$799, MATCH('full data'!AG$1, Sheet11!$A$1:$AF$1, 0), FALSE)</f>
        <v>0.5</v>
      </c>
      <c r="AH724" s="3">
        <f>VLOOKUP('full data'!$A724, Sheet11!$A$2:$AF$799, MATCH('full data'!AH$1, Sheet11!$A$1:$AF$1, 0), FALSE)</f>
        <v>7.6214482286718933E-3</v>
      </c>
      <c r="AI724" s="2">
        <f t="shared" si="11"/>
        <v>9.1187163057931495E-2</v>
      </c>
      <c r="AJ724" s="2">
        <f>AH724/SUMIFS($AH$2:$AH$799, $B$2:$B$799, B724)</f>
        <v>6.1334069303165106E-3</v>
      </c>
      <c r="AK724">
        <f>IF(AJ724=_xlfn.MAXIFS($AJ$2:$AJ$799, $B$2:$B$799, B724, $AA$2:$AA$799, AA724), 1, 0)</f>
        <v>0</v>
      </c>
      <c r="AL724" s="2">
        <f>AJ724-AI724</f>
        <v>-8.5053756127614982E-2</v>
      </c>
      <c r="AM724">
        <f>IF(AK724=AE724, 1, 0)</f>
        <v>0</v>
      </c>
    </row>
    <row r="725" spans="1:39" hidden="1" x14ac:dyDescent="0.45">
      <c r="A725" t="s">
        <v>143</v>
      </c>
      <c r="B725">
        <v>2002</v>
      </c>
      <c r="C725" t="s">
        <v>40</v>
      </c>
      <c r="D725" t="str">
        <f>VLOOKUP(C725, ids!$A$2:$B$37,2,FALSE)</f>
        <v>Baltimore Ravens</v>
      </c>
      <c r="E725">
        <f>VLOOKUP('full data'!$A725, Sheet11!$A$2:$AF$799, MATCH('full data'!E$1, Sheet11!$A$1:$AF$1, 0), FALSE)</f>
        <v>16</v>
      </c>
      <c r="F725">
        <f>VLOOKUP('full data'!$A725, Sheet11!$A$2:$AF$799, MATCH('full data'!F$1, Sheet11!$A$1:$AF$1, 0), FALSE)</f>
        <v>-2.016756808183418</v>
      </c>
      <c r="G725">
        <f>VLOOKUP('full data'!$A725, Sheet11!$A$2:$AF$799, MATCH('full data'!G$1, Sheet11!$A$1:$AF$1, 0), FALSE)</f>
        <v>-1.883754762601249</v>
      </c>
      <c r="H725">
        <f>VLOOKUP('full data'!$A725, Sheet11!$A$2:$AF$799, MATCH('full data'!H$1, Sheet11!$A$1:$AF$1, 0), FALSE)</f>
        <v>2.8435620150765728</v>
      </c>
      <c r="I725">
        <f>VLOOKUP('full data'!$A725, Sheet11!$A$2:$AF$799, MATCH('full data'!I$1, Sheet11!$A$1:$AF$1, 0), FALSE)</f>
        <v>52.875</v>
      </c>
      <c r="J725">
        <f>VLOOKUP('full data'!$A725, Sheet11!$A$2:$AF$799, MATCH('full data'!J$1, Sheet11!$A$1:$AF$1, 0), FALSE)</f>
        <v>0.80769230769230771</v>
      </c>
      <c r="K725">
        <f>VLOOKUP('full data'!$A725, Sheet11!$A$2:$AF$799, MATCH('full data'!K$1, Sheet11!$A$1:$AF$1, 0), FALSE)</f>
        <v>-16.9375</v>
      </c>
      <c r="L725">
        <f>VLOOKUP('full data'!$A725, Sheet11!$A$2:$AF$799, MATCH('full data'!L$1, Sheet11!$A$1:$AF$1, 0), FALSE)</f>
        <v>0.875</v>
      </c>
      <c r="M725">
        <f>VLOOKUP('full data'!$A725, Sheet11!$A$2:$AF$799, MATCH('full data'!M$1, Sheet11!$A$1:$AF$1, 0), FALSE)</f>
        <v>0.375</v>
      </c>
      <c r="N725">
        <f>VLOOKUP('full data'!$A725, Sheet11!$A$2:$AF$799, MATCH('full data'!N$1, Sheet11!$A$1:$AF$1, 0), FALSE)</f>
        <v>1.5625</v>
      </c>
      <c r="O725">
        <f>VLOOKUP('full data'!$A725, Sheet11!$A$2:$AF$799, MATCH('full data'!O$1, Sheet11!$A$1:$AF$1, 0), FALSE)</f>
        <v>14.5</v>
      </c>
      <c r="P725">
        <f>VLOOKUP('full data'!$A725, Sheet11!$A$2:$AF$799, MATCH('full data'!P$1, Sheet11!$A$1:$AF$1, 0), FALSE)</f>
        <v>1.6875</v>
      </c>
      <c r="Q725">
        <f>VLOOKUP('full data'!$A725, Sheet11!$A$2:$AF$799, MATCH('full data'!Q$1, Sheet11!$A$1:$AF$1, 0), FALSE)</f>
        <v>1.9375</v>
      </c>
      <c r="R725">
        <f>VLOOKUP('full data'!$A725, Sheet11!$A$2:$AF$799, MATCH('full data'!R$1, Sheet11!$A$1:$AF$1, 0), FALSE)</f>
        <v>7</v>
      </c>
      <c r="S725">
        <f>VLOOKUP('full data'!$A725, Sheet11!$A$2:$AF$799, MATCH('full data'!S$1, Sheet11!$A$1:$AF$1, 0), FALSE)</f>
        <v>9</v>
      </c>
      <c r="T725">
        <f>VLOOKUP('full data'!$A725, Sheet11!$A$2:$AF$799, MATCH('full data'!T$1, Sheet11!$A$1:$AF$1, 0), FALSE)</f>
        <v>0</v>
      </c>
      <c r="U725">
        <f>VLOOKUP('full data'!$A725, Sheet11!$A$2:$AF$799, MATCH('full data'!U$1, Sheet11!$A$1:$AF$1, 0), FALSE)</f>
        <v>0.4375</v>
      </c>
      <c r="V725">
        <f>VLOOKUP('full data'!$A725, Sheet11!$A$2:$AF$799, MATCH('full data'!V$1, Sheet11!$A$1:$AF$1, 0), FALSE)</f>
        <v>0.38392857142857151</v>
      </c>
      <c r="W725">
        <f>VLOOKUP('full data'!$A725, Sheet11!$A$2:$AF$799, MATCH('full data'!W$1, Sheet11!$A$1:$AF$1, 0), FALSE)</f>
        <v>0.505859375</v>
      </c>
      <c r="X725" t="str">
        <f>VLOOKUP('full data'!$A725, Sheet11!$A$2:$AF$799, MATCH('full data'!X$1, Sheet11!$A$1:$AF$1, 0), FALSE)</f>
        <v>0</v>
      </c>
      <c r="Y725">
        <f>VLOOKUP('full data'!$A725, Sheet11!$A$2:$AF$799, MATCH('full data'!Y$1, Sheet11!$A$1:$AF$1, 0), FALSE)</f>
        <v>3</v>
      </c>
      <c r="Z725" t="str">
        <f>VLOOKUP('full data'!$A725, Sheet11!$A$2:$AF$799, MATCH('full data'!Z$1, Sheet11!$A$1:$AF$1, 0), FALSE)</f>
        <v>AFC North</v>
      </c>
      <c r="AA725" t="s">
        <v>891</v>
      </c>
      <c r="AB725">
        <f>VLOOKUP('full data'!$A725, Sheet11!$A$2:$AF$799, MATCH('full data'!AB$1, Sheet11!$A$1:$AF$1, 0), FALSE)</f>
        <v>0.27450980392156871</v>
      </c>
      <c r="AC725">
        <f>VLOOKUP('full data'!$A725, Sheet11!$A$2:$AF$799, MATCH('full data'!AC$1, Sheet11!$A$1:$AF$1, 0), FALSE)</f>
        <v>0.31578947368421051</v>
      </c>
      <c r="AD725" t="str">
        <f>VLOOKUP('full data'!$A725, Sheet11!$A$2:$AF$799, MATCH('full data'!AD$1, Sheet11!$A$1:$AF$1, 0), FALSE)</f>
        <v>0</v>
      </c>
      <c r="AE725" t="str">
        <f>VLOOKUP('full data'!$A725, Sheet11!$A$2:$AF$799, MATCH('full data'!AE$1, Sheet11!$A$1:$AF$1, 0), FALSE)</f>
        <v>0</v>
      </c>
      <c r="AF725">
        <f>VLOOKUP('full data'!$A725, Sheet11!$A$2:$AF$799, MATCH('full data'!AF$1, Sheet11!$A$1:$AF$1, 0), FALSE)</f>
        <v>0.8125</v>
      </c>
      <c r="AG725">
        <f>VLOOKUP('full data'!$A725, Sheet11!$A$2:$AF$799, MATCH('full data'!AG$1, Sheet11!$A$1:$AF$1, 0), FALSE)</f>
        <v>0.5</v>
      </c>
      <c r="AH725" s="3">
        <f>VLOOKUP('full data'!$A725, Sheet11!$A$2:$AF$799, MATCH('full data'!AH$1, Sheet11!$A$1:$AF$1, 0), FALSE)</f>
        <v>6.2360857303206483E-3</v>
      </c>
      <c r="AI725" s="2">
        <f t="shared" si="11"/>
        <v>9.1187163057931495E-2</v>
      </c>
      <c r="AJ725" s="2">
        <f>AH725/SUMIFS($AH$2:$AH$799, $B$2:$B$799, B725)</f>
        <v>5.01852801315449E-3</v>
      </c>
      <c r="AK725">
        <f>IF(AJ725=_xlfn.MAXIFS($AJ$2:$AJ$799, $B$2:$B$799, B725, $AA$2:$AA$799, AA725), 1, 0)</f>
        <v>0</v>
      </c>
      <c r="AL725" s="2">
        <f>AJ725-AI725</f>
        <v>-8.6168635044777009E-2</v>
      </c>
      <c r="AM725">
        <f>IF(AK725=AE725, 1, 0)</f>
        <v>0</v>
      </c>
    </row>
    <row r="726" spans="1:39" hidden="1" x14ac:dyDescent="0.45">
      <c r="A726" t="s">
        <v>168</v>
      </c>
      <c r="B726">
        <v>2002</v>
      </c>
      <c r="C726" t="s">
        <v>96</v>
      </c>
      <c r="D726" t="str">
        <f>VLOOKUP(C726, ids!$A$2:$B$37,2,FALSE)</f>
        <v>San Diego Chargers</v>
      </c>
      <c r="E726">
        <f>VLOOKUP('full data'!$A726, Sheet11!$A$2:$AF$799, MATCH('full data'!E$1, Sheet11!$A$1:$AF$1, 0), FALSE)</f>
        <v>16</v>
      </c>
      <c r="F726">
        <f>VLOOKUP('full data'!$A726, Sheet11!$A$2:$AF$799, MATCH('full data'!F$1, Sheet11!$A$1:$AF$1, 0), FALSE)</f>
        <v>1.718062421885358</v>
      </c>
      <c r="G726">
        <f>VLOOKUP('full data'!$A726, Sheet11!$A$2:$AF$799, MATCH('full data'!G$1, Sheet11!$A$1:$AF$1, 0), FALSE)</f>
        <v>-0.5102977570034265</v>
      </c>
      <c r="H726">
        <f>VLOOKUP('full data'!$A726, Sheet11!$A$2:$AF$799, MATCH('full data'!H$1, Sheet11!$A$1:$AF$1, 0), FALSE)</f>
        <v>5.4776771735892504</v>
      </c>
      <c r="I726">
        <f>VLOOKUP('full data'!$A726, Sheet11!$A$2:$AF$799, MATCH('full data'!I$1, Sheet11!$A$1:$AF$1, 0), FALSE)</f>
        <v>50.3125</v>
      </c>
      <c r="J726">
        <f>VLOOKUP('full data'!$A726, Sheet11!$A$2:$AF$799, MATCH('full data'!J$1, Sheet11!$A$1:$AF$1, 0), FALSE)</f>
        <v>0.69230769230769229</v>
      </c>
      <c r="K726">
        <f>VLOOKUP('full data'!$A726, Sheet11!$A$2:$AF$799, MATCH('full data'!K$1, Sheet11!$A$1:$AF$1, 0), FALSE)</f>
        <v>-11.25</v>
      </c>
      <c r="L726">
        <f>VLOOKUP('full data'!$A726, Sheet11!$A$2:$AF$799, MATCH('full data'!L$1, Sheet11!$A$1:$AF$1, 0), FALSE)</f>
        <v>1</v>
      </c>
      <c r="M726">
        <f>VLOOKUP('full data'!$A726, Sheet11!$A$2:$AF$799, MATCH('full data'!M$1, Sheet11!$A$1:$AF$1, 0), FALSE)</f>
        <v>0.625</v>
      </c>
      <c r="N726">
        <f>VLOOKUP('full data'!$A726, Sheet11!$A$2:$AF$799, MATCH('full data'!N$1, Sheet11!$A$1:$AF$1, 0), FALSE)</f>
        <v>1.0625</v>
      </c>
      <c r="O726">
        <f>VLOOKUP('full data'!$A726, Sheet11!$A$2:$AF$799, MATCH('full data'!O$1, Sheet11!$A$1:$AF$1, 0), FALSE)</f>
        <v>14.4375</v>
      </c>
      <c r="P726">
        <f>VLOOKUP('full data'!$A726, Sheet11!$A$2:$AF$799, MATCH('full data'!P$1, Sheet11!$A$1:$AF$1, 0), FALSE)</f>
        <v>1</v>
      </c>
      <c r="Q726">
        <f>VLOOKUP('full data'!$A726, Sheet11!$A$2:$AF$799, MATCH('full data'!Q$1, Sheet11!$A$1:$AF$1, 0), FALSE)</f>
        <v>1.6875</v>
      </c>
      <c r="R726">
        <f>VLOOKUP('full data'!$A726, Sheet11!$A$2:$AF$799, MATCH('full data'!R$1, Sheet11!$A$1:$AF$1, 0), FALSE)</f>
        <v>8</v>
      </c>
      <c r="S726">
        <f>VLOOKUP('full data'!$A726, Sheet11!$A$2:$AF$799, MATCH('full data'!S$1, Sheet11!$A$1:$AF$1, 0), FALSE)</f>
        <v>8</v>
      </c>
      <c r="T726">
        <f>VLOOKUP('full data'!$A726, Sheet11!$A$2:$AF$799, MATCH('full data'!T$1, Sheet11!$A$1:$AF$1, 0), FALSE)</f>
        <v>0</v>
      </c>
      <c r="U726">
        <f>VLOOKUP('full data'!$A726, Sheet11!$A$2:$AF$799, MATCH('full data'!U$1, Sheet11!$A$1:$AF$1, 0), FALSE)</f>
        <v>0.5</v>
      </c>
      <c r="V726">
        <f>VLOOKUP('full data'!$A726, Sheet11!$A$2:$AF$799, MATCH('full data'!V$1, Sheet11!$A$1:$AF$1, 0), FALSE)</f>
        <v>0.453125</v>
      </c>
      <c r="W726">
        <f>VLOOKUP('full data'!$A726, Sheet11!$A$2:$AF$799, MATCH('full data'!W$1, Sheet11!$A$1:$AF$1, 0), FALSE)</f>
        <v>0.4921875</v>
      </c>
      <c r="X726" t="str">
        <f>VLOOKUP('full data'!$A726, Sheet11!$A$2:$AF$799, MATCH('full data'!X$1, Sheet11!$A$1:$AF$1, 0), FALSE)</f>
        <v>0</v>
      </c>
      <c r="Y726">
        <f>VLOOKUP('full data'!$A726, Sheet11!$A$2:$AF$799, MATCH('full data'!Y$1, Sheet11!$A$1:$AF$1, 0), FALSE)</f>
        <v>3</v>
      </c>
      <c r="Z726" t="str">
        <f>VLOOKUP('full data'!$A726, Sheet11!$A$2:$AF$799, MATCH('full data'!Z$1, Sheet11!$A$1:$AF$1, 0), FALSE)</f>
        <v>AFC West</v>
      </c>
      <c r="AA726" t="s">
        <v>891</v>
      </c>
      <c r="AB726">
        <f>VLOOKUP('full data'!$A726, Sheet11!$A$2:$AF$799, MATCH('full data'!AB$1, Sheet11!$A$1:$AF$1, 0), FALSE)</f>
        <v>0.20014380781808569</v>
      </c>
      <c r="AC726">
        <f>VLOOKUP('full data'!$A726, Sheet11!$A$2:$AF$799, MATCH('full data'!AC$1, Sheet11!$A$1:$AF$1, 0), FALSE)</f>
        <v>0.20441712846127369</v>
      </c>
      <c r="AD726" t="str">
        <f>VLOOKUP('full data'!$A726, Sheet11!$A$2:$AF$799, MATCH('full data'!AD$1, Sheet11!$A$1:$AF$1, 0), FALSE)</f>
        <v>0</v>
      </c>
      <c r="AE726" t="str">
        <f>VLOOKUP('full data'!$A726, Sheet11!$A$2:$AF$799, MATCH('full data'!AE$1, Sheet11!$A$1:$AF$1, 0), FALSE)</f>
        <v>0</v>
      </c>
      <c r="AF726">
        <f>VLOOKUP('full data'!$A726, Sheet11!$A$2:$AF$799, MATCH('full data'!AF$1, Sheet11!$A$1:$AF$1, 0), FALSE)</f>
        <v>0</v>
      </c>
      <c r="AG726">
        <f>VLOOKUP('full data'!$A726, Sheet11!$A$2:$AF$799, MATCH('full data'!AG$1, Sheet11!$A$1:$AF$1, 0), FALSE)</f>
        <v>0.5</v>
      </c>
      <c r="AH726" s="3">
        <f>VLOOKUP('full data'!$A726, Sheet11!$A$2:$AF$799, MATCH('full data'!AH$1, Sheet11!$A$1:$AF$1, 0), FALSE)</f>
        <v>5.6535868337606989E-3</v>
      </c>
      <c r="AI726" s="2">
        <f t="shared" si="11"/>
        <v>9.1187163057931495E-2</v>
      </c>
      <c r="AJ726" s="2">
        <f>AH726/SUMIFS($AH$2:$AH$799, $B$2:$B$799, B726)</f>
        <v>4.5497584746274156E-3</v>
      </c>
      <c r="AK726">
        <f>IF(AJ726=_xlfn.MAXIFS($AJ$2:$AJ$799, $B$2:$B$799, B726, $AA$2:$AA$799, AA726), 1, 0)</f>
        <v>0</v>
      </c>
      <c r="AL726" s="2">
        <f>AJ726-AI726</f>
        <v>-8.6637404583304073E-2</v>
      </c>
      <c r="AM726">
        <f>IF(AK726=AE726, 1, 0)</f>
        <v>0</v>
      </c>
    </row>
    <row r="727" spans="1:39" hidden="1" x14ac:dyDescent="0.45">
      <c r="A727" t="s">
        <v>171</v>
      </c>
      <c r="B727">
        <v>2002</v>
      </c>
      <c r="C727" t="s">
        <v>102</v>
      </c>
      <c r="D727" t="str">
        <f>VLOOKUP(C727, ids!$A$2:$B$37,2,FALSE)</f>
        <v>St. Louis Rams</v>
      </c>
      <c r="E727">
        <f>VLOOKUP('full data'!$A727, Sheet11!$A$2:$AF$799, MATCH('full data'!E$1, Sheet11!$A$1:$AF$1, 0), FALSE)</f>
        <v>16</v>
      </c>
      <c r="F727">
        <f>VLOOKUP('full data'!$A727, Sheet11!$A$2:$AF$799, MATCH('full data'!F$1, Sheet11!$A$1:$AF$1, 0), FALSE)</f>
        <v>-3.9425204738349389</v>
      </c>
      <c r="G727">
        <f>VLOOKUP('full data'!$A727, Sheet11!$A$2:$AF$799, MATCH('full data'!G$1, Sheet11!$A$1:$AF$1, 0), FALSE)</f>
        <v>-2.7804783555475492</v>
      </c>
      <c r="H727">
        <f>VLOOKUP('full data'!$A727, Sheet11!$A$2:$AF$799, MATCH('full data'!H$1, Sheet11!$A$1:$AF$1, 0), FALSE)</f>
        <v>6.5251651305400973</v>
      </c>
      <c r="I727">
        <f>VLOOKUP('full data'!$A727, Sheet11!$A$2:$AF$799, MATCH('full data'!I$1, Sheet11!$A$1:$AF$1, 0), FALSE)</f>
        <v>57.4375</v>
      </c>
      <c r="J727">
        <f>VLOOKUP('full data'!$A727, Sheet11!$A$2:$AF$799, MATCH('full data'!J$1, Sheet11!$A$1:$AF$1, 0), FALSE)</f>
        <v>0.76</v>
      </c>
      <c r="K727">
        <f>VLOOKUP('full data'!$A727, Sheet11!$A$2:$AF$799, MATCH('full data'!K$1, Sheet11!$A$1:$AF$1, 0), FALSE)</f>
        <v>-20.375</v>
      </c>
      <c r="L727">
        <f>VLOOKUP('full data'!$A727, Sheet11!$A$2:$AF$799, MATCH('full data'!L$1, Sheet11!$A$1:$AF$1, 0), FALSE)</f>
        <v>1.6875</v>
      </c>
      <c r="M727">
        <f>VLOOKUP('full data'!$A727, Sheet11!$A$2:$AF$799, MATCH('full data'!M$1, Sheet11!$A$1:$AF$1, 0), FALSE)</f>
        <v>0.875</v>
      </c>
      <c r="N727">
        <f>VLOOKUP('full data'!$A727, Sheet11!$A$2:$AF$799, MATCH('full data'!N$1, Sheet11!$A$1:$AF$1, 0), FALSE)</f>
        <v>0.75</v>
      </c>
      <c r="O727">
        <f>VLOOKUP('full data'!$A727, Sheet11!$A$2:$AF$799, MATCH('full data'!O$1, Sheet11!$A$1:$AF$1, 0), FALSE)</f>
        <v>15</v>
      </c>
      <c r="P727">
        <f>VLOOKUP('full data'!$A727, Sheet11!$A$2:$AF$799, MATCH('full data'!P$1, Sheet11!$A$1:$AF$1, 0), FALSE)</f>
        <v>2.375</v>
      </c>
      <c r="Q727">
        <f>VLOOKUP('full data'!$A727, Sheet11!$A$2:$AF$799, MATCH('full data'!Q$1, Sheet11!$A$1:$AF$1, 0), FALSE)</f>
        <v>1.625</v>
      </c>
      <c r="R727">
        <f>VLOOKUP('full data'!$A727, Sheet11!$A$2:$AF$799, MATCH('full data'!R$1, Sheet11!$A$1:$AF$1, 0), FALSE)</f>
        <v>7</v>
      </c>
      <c r="S727">
        <f>VLOOKUP('full data'!$A727, Sheet11!$A$2:$AF$799, MATCH('full data'!S$1, Sheet11!$A$1:$AF$1, 0), FALSE)</f>
        <v>9</v>
      </c>
      <c r="T727">
        <f>VLOOKUP('full data'!$A727, Sheet11!$A$2:$AF$799, MATCH('full data'!T$1, Sheet11!$A$1:$AF$1, 0), FALSE)</f>
        <v>0</v>
      </c>
      <c r="U727">
        <f>VLOOKUP('full data'!$A727, Sheet11!$A$2:$AF$799, MATCH('full data'!U$1, Sheet11!$A$1:$AF$1, 0), FALSE)</f>
        <v>0.4375</v>
      </c>
      <c r="V727">
        <f>VLOOKUP('full data'!$A727, Sheet11!$A$2:$AF$799, MATCH('full data'!V$1, Sheet11!$A$1:$AF$1, 0), FALSE)</f>
        <v>0.44642857142857151</v>
      </c>
      <c r="W727">
        <f>VLOOKUP('full data'!$A727, Sheet11!$A$2:$AF$799, MATCH('full data'!W$1, Sheet11!$A$1:$AF$1, 0), FALSE)</f>
        <v>0.5078125</v>
      </c>
      <c r="X727" t="str">
        <f>VLOOKUP('full data'!$A727, Sheet11!$A$2:$AF$799, MATCH('full data'!X$1, Sheet11!$A$1:$AF$1, 0), FALSE)</f>
        <v>0</v>
      </c>
      <c r="Y727">
        <f>VLOOKUP('full data'!$A727, Sheet11!$A$2:$AF$799, MATCH('full data'!Y$1, Sheet11!$A$1:$AF$1, 0), FALSE)</f>
        <v>2</v>
      </c>
      <c r="Z727" t="str">
        <f>VLOOKUP('full data'!$A727, Sheet11!$A$2:$AF$799, MATCH('full data'!Z$1, Sheet11!$A$1:$AF$1, 0), FALSE)</f>
        <v>NFC West</v>
      </c>
      <c r="AA727" t="s">
        <v>892</v>
      </c>
      <c r="AB727">
        <f>VLOOKUP('full data'!$A727, Sheet11!$A$2:$AF$799, MATCH('full data'!AB$1, Sheet11!$A$1:$AF$1, 0), FALSE)</f>
        <v>0.1930858376902668</v>
      </c>
      <c r="AC727">
        <f>VLOOKUP('full data'!$A727, Sheet11!$A$2:$AF$799, MATCH('full data'!AC$1, Sheet11!$A$1:$AF$1, 0), FALSE)</f>
        <v>0.206769537342609</v>
      </c>
      <c r="AD727" t="str">
        <f>VLOOKUP('full data'!$A727, Sheet11!$A$2:$AF$799, MATCH('full data'!AD$1, Sheet11!$A$1:$AF$1, 0), FALSE)</f>
        <v>0</v>
      </c>
      <c r="AE727" t="str">
        <f>VLOOKUP('full data'!$A727, Sheet11!$A$2:$AF$799, MATCH('full data'!AE$1, Sheet11!$A$1:$AF$1, 0), FALSE)</f>
        <v>0</v>
      </c>
      <c r="AF727">
        <f>VLOOKUP('full data'!$A727, Sheet11!$A$2:$AF$799, MATCH('full data'!AF$1, Sheet11!$A$1:$AF$1, 0), FALSE)</f>
        <v>0.6875</v>
      </c>
      <c r="AG727">
        <f>VLOOKUP('full data'!$A727, Sheet11!$A$2:$AF$799, MATCH('full data'!AG$1, Sheet11!$A$1:$AF$1, 0), FALSE)</f>
        <v>0.5</v>
      </c>
      <c r="AH727" s="3">
        <f>VLOOKUP('full data'!$A727, Sheet11!$A$2:$AF$799, MATCH('full data'!AH$1, Sheet11!$A$1:$AF$1, 0), FALSE)</f>
        <v>4.6741006722682424E-3</v>
      </c>
      <c r="AI727" s="2">
        <f t="shared" si="11"/>
        <v>0.28503370286777469</v>
      </c>
      <c r="AJ727" s="2">
        <f>AH727/SUMIFS($AH$2:$AH$799, $B$2:$B$799, B727)</f>
        <v>3.7615110141977293E-3</v>
      </c>
      <c r="AK727">
        <f>IF(AJ727=_xlfn.MAXIFS($AJ$2:$AJ$799, $B$2:$B$799, B727, $AA$2:$AA$799, AA727), 1, 0)</f>
        <v>0</v>
      </c>
      <c r="AL727" s="2">
        <f>AJ727-AI727</f>
        <v>-0.28127219185357694</v>
      </c>
      <c r="AM727">
        <f>IF(AK727=AE727, 1, 0)</f>
        <v>0</v>
      </c>
    </row>
    <row r="728" spans="1:39" hidden="1" x14ac:dyDescent="0.45">
      <c r="A728" t="s">
        <v>145</v>
      </c>
      <c r="B728">
        <v>2002</v>
      </c>
      <c r="C728" t="s">
        <v>48</v>
      </c>
      <c r="D728" t="str">
        <f>VLOOKUP(C728, ids!$A$2:$B$37,2,FALSE)</f>
        <v>Carolina Panthers</v>
      </c>
      <c r="E728">
        <f>VLOOKUP('full data'!$A728, Sheet11!$A$2:$AF$799, MATCH('full data'!E$1, Sheet11!$A$1:$AF$1, 0), FALSE)</f>
        <v>16</v>
      </c>
      <c r="F728">
        <f>VLOOKUP('full data'!$A728, Sheet11!$A$2:$AF$799, MATCH('full data'!F$1, Sheet11!$A$1:$AF$1, 0), FALSE)</f>
        <v>-5.2345639233872276</v>
      </c>
      <c r="G728">
        <f>VLOOKUP('full data'!$A728, Sheet11!$A$2:$AF$799, MATCH('full data'!G$1, Sheet11!$A$1:$AF$1, 0), FALSE)</f>
        <v>-5.9961401549173372</v>
      </c>
      <c r="H728">
        <f>VLOOKUP('full data'!$A728, Sheet11!$A$2:$AF$799, MATCH('full data'!H$1, Sheet11!$A$1:$AF$1, 0), FALSE)</f>
        <v>0.94368434501763754</v>
      </c>
      <c r="I728">
        <f>VLOOKUP('full data'!$A728, Sheet11!$A$2:$AF$799, MATCH('full data'!I$1, Sheet11!$A$1:$AF$1, 0), FALSE)</f>
        <v>49.0625</v>
      </c>
      <c r="J728">
        <f>VLOOKUP('full data'!$A728, Sheet11!$A$2:$AF$799, MATCH('full data'!J$1, Sheet11!$A$1:$AF$1, 0), FALSE)</f>
        <v>0.6</v>
      </c>
      <c r="K728">
        <f>VLOOKUP('full data'!$A728, Sheet11!$A$2:$AF$799, MATCH('full data'!K$1, Sheet11!$A$1:$AF$1, 0), FALSE)</f>
        <v>-17.9375</v>
      </c>
      <c r="L728">
        <f>VLOOKUP('full data'!$A728, Sheet11!$A$2:$AF$799, MATCH('full data'!L$1, Sheet11!$A$1:$AF$1, 0), FALSE)</f>
        <v>1.375</v>
      </c>
      <c r="M728">
        <f>VLOOKUP('full data'!$A728, Sheet11!$A$2:$AF$799, MATCH('full data'!M$1, Sheet11!$A$1:$AF$1, 0), FALSE)</f>
        <v>1</v>
      </c>
      <c r="N728">
        <f>VLOOKUP('full data'!$A728, Sheet11!$A$2:$AF$799, MATCH('full data'!N$1, Sheet11!$A$1:$AF$1, 0), FALSE)</f>
        <v>1.0625</v>
      </c>
      <c r="O728">
        <f>VLOOKUP('full data'!$A728, Sheet11!$A$2:$AF$799, MATCH('full data'!O$1, Sheet11!$A$1:$AF$1, 0), FALSE)</f>
        <v>21</v>
      </c>
      <c r="P728">
        <f>VLOOKUP('full data'!$A728, Sheet11!$A$2:$AF$799, MATCH('full data'!P$1, Sheet11!$A$1:$AF$1, 0), FALSE)</f>
        <v>2.125</v>
      </c>
      <c r="Q728">
        <f>VLOOKUP('full data'!$A728, Sheet11!$A$2:$AF$799, MATCH('full data'!Q$1, Sheet11!$A$1:$AF$1, 0), FALSE)</f>
        <v>2.0625</v>
      </c>
      <c r="R728">
        <f>VLOOKUP('full data'!$A728, Sheet11!$A$2:$AF$799, MATCH('full data'!R$1, Sheet11!$A$1:$AF$1, 0), FALSE)</f>
        <v>7</v>
      </c>
      <c r="S728">
        <f>VLOOKUP('full data'!$A728, Sheet11!$A$2:$AF$799, MATCH('full data'!S$1, Sheet11!$A$1:$AF$1, 0), FALSE)</f>
        <v>9</v>
      </c>
      <c r="T728">
        <f>VLOOKUP('full data'!$A728, Sheet11!$A$2:$AF$799, MATCH('full data'!T$1, Sheet11!$A$1:$AF$1, 0), FALSE)</f>
        <v>0</v>
      </c>
      <c r="U728">
        <f>VLOOKUP('full data'!$A728, Sheet11!$A$2:$AF$799, MATCH('full data'!U$1, Sheet11!$A$1:$AF$1, 0), FALSE)</f>
        <v>0.4375</v>
      </c>
      <c r="V728">
        <f>VLOOKUP('full data'!$A728, Sheet11!$A$2:$AF$799, MATCH('full data'!V$1, Sheet11!$A$1:$AF$1, 0), FALSE)</f>
        <v>0.35714285714285721</v>
      </c>
      <c r="W728">
        <f>VLOOKUP('full data'!$A728, Sheet11!$A$2:$AF$799, MATCH('full data'!W$1, Sheet11!$A$1:$AF$1, 0), FALSE)</f>
        <v>0.486328125</v>
      </c>
      <c r="X728" t="str">
        <f>VLOOKUP('full data'!$A728, Sheet11!$A$2:$AF$799, MATCH('full data'!X$1, Sheet11!$A$1:$AF$1, 0), FALSE)</f>
        <v>0</v>
      </c>
      <c r="Y728">
        <f>VLOOKUP('full data'!$A728, Sheet11!$A$2:$AF$799, MATCH('full data'!Y$1, Sheet11!$A$1:$AF$1, 0), FALSE)</f>
        <v>4</v>
      </c>
      <c r="Z728" t="str">
        <f>VLOOKUP('full data'!$A728, Sheet11!$A$2:$AF$799, MATCH('full data'!Z$1, Sheet11!$A$1:$AF$1, 0), FALSE)</f>
        <v>NFC South</v>
      </c>
      <c r="AA728" t="s">
        <v>892</v>
      </c>
      <c r="AB728">
        <f>VLOOKUP('full data'!$A728, Sheet11!$A$2:$AF$799, MATCH('full data'!AB$1, Sheet11!$A$1:$AF$1, 0), FALSE)</f>
        <v>0.12</v>
      </c>
      <c r="AC728">
        <f>VLOOKUP('full data'!$A728, Sheet11!$A$2:$AF$799, MATCH('full data'!AC$1, Sheet11!$A$1:$AF$1, 0), FALSE)</f>
        <v>0.14814814814814811</v>
      </c>
      <c r="AD728" t="str">
        <f>VLOOKUP('full data'!$A728, Sheet11!$A$2:$AF$799, MATCH('full data'!AD$1, Sheet11!$A$1:$AF$1, 0), FALSE)</f>
        <v>0</v>
      </c>
      <c r="AE728" t="str">
        <f>VLOOKUP('full data'!$A728, Sheet11!$A$2:$AF$799, MATCH('full data'!AE$1, Sheet11!$A$1:$AF$1, 0), FALSE)</f>
        <v>0</v>
      </c>
      <c r="AF728">
        <f>VLOOKUP('full data'!$A728, Sheet11!$A$2:$AF$799, MATCH('full data'!AF$1, Sheet11!$A$1:$AF$1, 0), FALSE)</f>
        <v>0.75</v>
      </c>
      <c r="AG728">
        <f>VLOOKUP('full data'!$A728, Sheet11!$A$2:$AF$799, MATCH('full data'!AG$1, Sheet11!$A$1:$AF$1, 0), FALSE)</f>
        <v>0.5</v>
      </c>
      <c r="AH728" s="3">
        <f>VLOOKUP('full data'!$A728, Sheet11!$A$2:$AF$799, MATCH('full data'!AH$1, Sheet11!$A$1:$AF$1, 0), FALSE)</f>
        <v>3.5722897126553169E-3</v>
      </c>
      <c r="AI728" s="2">
        <f t="shared" si="11"/>
        <v>0.28503370286777469</v>
      </c>
      <c r="AJ728" s="2">
        <f>AH728/SUMIFS($AH$2:$AH$799, $B$2:$B$799, B728)</f>
        <v>2.8748219266611181E-3</v>
      </c>
      <c r="AK728">
        <f>IF(AJ728=_xlfn.MAXIFS($AJ$2:$AJ$799, $B$2:$B$799, B728, $AA$2:$AA$799, AA728), 1, 0)</f>
        <v>0</v>
      </c>
      <c r="AL728" s="2">
        <f>AJ728-AI728</f>
        <v>-0.28215888094111358</v>
      </c>
      <c r="AM728">
        <f>IF(AK728=AE728, 1, 0)</f>
        <v>0</v>
      </c>
    </row>
    <row r="729" spans="1:39" hidden="1" x14ac:dyDescent="0.45">
      <c r="A729" t="s">
        <v>160</v>
      </c>
      <c r="B729">
        <v>2002</v>
      </c>
      <c r="C729" t="s">
        <v>79</v>
      </c>
      <c r="D729" t="str">
        <f>VLOOKUP(C729, ids!$A$2:$B$37,2,FALSE)</f>
        <v>Minnesota Vikings</v>
      </c>
      <c r="E729">
        <f>VLOOKUP('full data'!$A729, Sheet11!$A$2:$AF$799, MATCH('full data'!E$1, Sheet11!$A$1:$AF$1, 0), FALSE)</f>
        <v>16</v>
      </c>
      <c r="F729">
        <f>VLOOKUP('full data'!$A729, Sheet11!$A$2:$AF$799, MATCH('full data'!F$1, Sheet11!$A$1:$AF$1, 0), FALSE)</f>
        <v>1.7855756712119371</v>
      </c>
      <c r="G729">
        <f>VLOOKUP('full data'!$A729, Sheet11!$A$2:$AF$799, MATCH('full data'!G$1, Sheet11!$A$1:$AF$1, 0), FALSE)</f>
        <v>3.6708116688172292</v>
      </c>
      <c r="H729">
        <f>VLOOKUP('full data'!$A729, Sheet11!$A$2:$AF$799, MATCH('full data'!H$1, Sheet11!$A$1:$AF$1, 0), FALSE)</f>
        <v>7.9608104722543196</v>
      </c>
      <c r="I729">
        <f>VLOOKUP('full data'!$A729, Sheet11!$A$2:$AF$799, MATCH('full data'!I$1, Sheet11!$A$1:$AF$1, 0), FALSE)</f>
        <v>71.1875</v>
      </c>
      <c r="J729">
        <f>VLOOKUP('full data'!$A729, Sheet11!$A$2:$AF$799, MATCH('full data'!J$1, Sheet11!$A$1:$AF$1, 0), FALSE)</f>
        <v>0.7931034482758621</v>
      </c>
      <c r="K729">
        <f>VLOOKUP('full data'!$A729, Sheet11!$A$2:$AF$799, MATCH('full data'!K$1, Sheet11!$A$1:$AF$1, 0), FALSE)</f>
        <v>-16.625</v>
      </c>
      <c r="L729">
        <f>VLOOKUP('full data'!$A729, Sheet11!$A$2:$AF$799, MATCH('full data'!L$1, Sheet11!$A$1:$AF$1, 0), FALSE)</f>
        <v>1.4375</v>
      </c>
      <c r="M729">
        <f>VLOOKUP('full data'!$A729, Sheet11!$A$2:$AF$799, MATCH('full data'!M$1, Sheet11!$A$1:$AF$1, 0), FALSE)</f>
        <v>0.4375</v>
      </c>
      <c r="N729">
        <f>VLOOKUP('full data'!$A729, Sheet11!$A$2:$AF$799, MATCH('full data'!N$1, Sheet11!$A$1:$AF$1, 0), FALSE)</f>
        <v>1</v>
      </c>
      <c r="O729">
        <f>VLOOKUP('full data'!$A729, Sheet11!$A$2:$AF$799, MATCH('full data'!O$1, Sheet11!$A$1:$AF$1, 0), FALSE)</f>
        <v>12.3125</v>
      </c>
      <c r="P729">
        <f>VLOOKUP('full data'!$A729, Sheet11!$A$2:$AF$799, MATCH('full data'!P$1, Sheet11!$A$1:$AF$1, 0), FALSE)</f>
        <v>2.1875</v>
      </c>
      <c r="Q729">
        <f>VLOOKUP('full data'!$A729, Sheet11!$A$2:$AF$799, MATCH('full data'!Q$1, Sheet11!$A$1:$AF$1, 0), FALSE)</f>
        <v>1.4375</v>
      </c>
      <c r="R729">
        <f>VLOOKUP('full data'!$A729, Sheet11!$A$2:$AF$799, MATCH('full data'!R$1, Sheet11!$A$1:$AF$1, 0), FALSE)</f>
        <v>6</v>
      </c>
      <c r="S729">
        <f>VLOOKUP('full data'!$A729, Sheet11!$A$2:$AF$799, MATCH('full data'!S$1, Sheet11!$A$1:$AF$1, 0), FALSE)</f>
        <v>10</v>
      </c>
      <c r="T729">
        <f>VLOOKUP('full data'!$A729, Sheet11!$A$2:$AF$799, MATCH('full data'!T$1, Sheet11!$A$1:$AF$1, 0), FALSE)</f>
        <v>0</v>
      </c>
      <c r="U729">
        <f>VLOOKUP('full data'!$A729, Sheet11!$A$2:$AF$799, MATCH('full data'!U$1, Sheet11!$A$1:$AF$1, 0), FALSE)</f>
        <v>0.375</v>
      </c>
      <c r="V729">
        <f>VLOOKUP('full data'!$A729, Sheet11!$A$2:$AF$799, MATCH('full data'!V$1, Sheet11!$A$1:$AF$1, 0), FALSE)</f>
        <v>0.41666666666666669</v>
      </c>
      <c r="W729">
        <f>VLOOKUP('full data'!$A729, Sheet11!$A$2:$AF$799, MATCH('full data'!W$1, Sheet11!$A$1:$AF$1, 0), FALSE)</f>
        <v>0.498046875</v>
      </c>
      <c r="X729" t="str">
        <f>VLOOKUP('full data'!$A729, Sheet11!$A$2:$AF$799, MATCH('full data'!X$1, Sheet11!$A$1:$AF$1, 0), FALSE)</f>
        <v>0</v>
      </c>
      <c r="Y729">
        <f>VLOOKUP('full data'!$A729, Sheet11!$A$2:$AF$799, MATCH('full data'!Y$1, Sheet11!$A$1:$AF$1, 0), FALSE)</f>
        <v>2</v>
      </c>
      <c r="Z729" t="str">
        <f>VLOOKUP('full data'!$A729, Sheet11!$A$2:$AF$799, MATCH('full data'!Z$1, Sheet11!$A$1:$AF$1, 0), FALSE)</f>
        <v>NFC North</v>
      </c>
      <c r="AA729" t="s">
        <v>892</v>
      </c>
      <c r="AB729">
        <f>VLOOKUP('full data'!$A729, Sheet11!$A$2:$AF$799, MATCH('full data'!AB$1, Sheet11!$A$1:$AF$1, 0), FALSE)</f>
        <v>0.26666666666666672</v>
      </c>
      <c r="AC729">
        <f>VLOOKUP('full data'!$A729, Sheet11!$A$2:$AF$799, MATCH('full data'!AC$1, Sheet11!$A$1:$AF$1, 0), FALSE)</f>
        <v>0.25925925925925919</v>
      </c>
      <c r="AD729" t="str">
        <f>VLOOKUP('full data'!$A729, Sheet11!$A$2:$AF$799, MATCH('full data'!AD$1, Sheet11!$A$1:$AF$1, 0), FALSE)</f>
        <v>0</v>
      </c>
      <c r="AE729" t="str">
        <f>VLOOKUP('full data'!$A729, Sheet11!$A$2:$AF$799, MATCH('full data'!AE$1, Sheet11!$A$1:$AF$1, 0), FALSE)</f>
        <v>0</v>
      </c>
      <c r="AF729">
        <f>VLOOKUP('full data'!$A729, Sheet11!$A$2:$AF$799, MATCH('full data'!AF$1, Sheet11!$A$1:$AF$1, 0), FALSE)</f>
        <v>0.75</v>
      </c>
      <c r="AG729">
        <f>VLOOKUP('full data'!$A729, Sheet11!$A$2:$AF$799, MATCH('full data'!AG$1, Sheet11!$A$1:$AF$1, 0), FALSE)</f>
        <v>0.5</v>
      </c>
      <c r="AH729" s="3">
        <f>VLOOKUP('full data'!$A729, Sheet11!$A$2:$AF$799, MATCH('full data'!AH$1, Sheet11!$A$1:$AF$1, 0), FALSE)</f>
        <v>2.1226124882920291E-3</v>
      </c>
      <c r="AI729" s="2">
        <f t="shared" si="11"/>
        <v>0.28503370286777469</v>
      </c>
      <c r="AJ729" s="2">
        <f>AH729/SUMIFS($AH$2:$AH$799, $B$2:$B$799, B729)</f>
        <v>1.708185341611296E-3</v>
      </c>
      <c r="AK729">
        <f>IF(AJ729=_xlfn.MAXIFS($AJ$2:$AJ$799, $B$2:$B$799, B729, $AA$2:$AA$799, AA729), 1, 0)</f>
        <v>0</v>
      </c>
      <c r="AL729" s="2">
        <f>AJ729-AI729</f>
        <v>-0.28332551752616336</v>
      </c>
      <c r="AM729">
        <f>IF(AK729=AE729, 1, 0)</f>
        <v>0</v>
      </c>
    </row>
    <row r="730" spans="1:39" hidden="1" x14ac:dyDescent="0.45">
      <c r="A730" t="s">
        <v>169</v>
      </c>
      <c r="B730">
        <v>2002</v>
      </c>
      <c r="C730" t="s">
        <v>98</v>
      </c>
      <c r="D730" t="str">
        <f>VLOOKUP(C730, ids!$A$2:$B$37,2,FALSE)</f>
        <v>Seattle Seahawks</v>
      </c>
      <c r="E730">
        <f>VLOOKUP('full data'!$A730, Sheet11!$A$2:$AF$799, MATCH('full data'!E$1, Sheet11!$A$1:$AF$1, 0), FALSE)</f>
        <v>16</v>
      </c>
      <c r="F730">
        <f>VLOOKUP('full data'!$A730, Sheet11!$A$2:$AF$799, MATCH('full data'!F$1, Sheet11!$A$1:$AF$1, 0), FALSE)</f>
        <v>3.5006836071957328</v>
      </c>
      <c r="G730">
        <f>VLOOKUP('full data'!$A730, Sheet11!$A$2:$AF$799, MATCH('full data'!G$1, Sheet11!$A$1:$AF$1, 0), FALSE)</f>
        <v>-1.1419913951038221</v>
      </c>
      <c r="H730">
        <f>VLOOKUP('full data'!$A730, Sheet11!$A$2:$AF$799, MATCH('full data'!H$1, Sheet11!$A$1:$AF$1, 0), FALSE)</f>
        <v>6.4258596814443356</v>
      </c>
      <c r="I730">
        <f>VLOOKUP('full data'!$A730, Sheet11!$A$2:$AF$799, MATCH('full data'!I$1, Sheet11!$A$1:$AF$1, 0), FALSE)</f>
        <v>49.5</v>
      </c>
      <c r="J730">
        <f>VLOOKUP('full data'!$A730, Sheet11!$A$2:$AF$799, MATCH('full data'!J$1, Sheet11!$A$1:$AF$1, 0), FALSE)</f>
        <v>0.7931034482758621</v>
      </c>
      <c r="K730">
        <f>VLOOKUP('full data'!$A730, Sheet11!$A$2:$AF$799, MATCH('full data'!K$1, Sheet11!$A$1:$AF$1, 0), FALSE)</f>
        <v>-11.1875</v>
      </c>
      <c r="L730">
        <f>VLOOKUP('full data'!$A730, Sheet11!$A$2:$AF$799, MATCH('full data'!L$1, Sheet11!$A$1:$AF$1, 0), FALSE)</f>
        <v>1</v>
      </c>
      <c r="M730">
        <f>VLOOKUP('full data'!$A730, Sheet11!$A$2:$AF$799, MATCH('full data'!M$1, Sheet11!$A$1:$AF$1, 0), FALSE)</f>
        <v>0.6875</v>
      </c>
      <c r="N730">
        <f>VLOOKUP('full data'!$A730, Sheet11!$A$2:$AF$799, MATCH('full data'!N$1, Sheet11!$A$1:$AF$1, 0), FALSE)</f>
        <v>1.1875</v>
      </c>
      <c r="O730">
        <f>VLOOKUP('full data'!$A730, Sheet11!$A$2:$AF$799, MATCH('full data'!O$1, Sheet11!$A$1:$AF$1, 0), FALSE)</f>
        <v>11.5625</v>
      </c>
      <c r="P730">
        <f>VLOOKUP('full data'!$A730, Sheet11!$A$2:$AF$799, MATCH('full data'!P$1, Sheet11!$A$1:$AF$1, 0), FALSE)</f>
        <v>1.5</v>
      </c>
      <c r="Q730">
        <f>VLOOKUP('full data'!$A730, Sheet11!$A$2:$AF$799, MATCH('full data'!Q$1, Sheet11!$A$1:$AF$1, 0), FALSE)</f>
        <v>1.875</v>
      </c>
      <c r="R730">
        <f>VLOOKUP('full data'!$A730, Sheet11!$A$2:$AF$799, MATCH('full data'!R$1, Sheet11!$A$1:$AF$1, 0), FALSE)</f>
        <v>7</v>
      </c>
      <c r="S730">
        <f>VLOOKUP('full data'!$A730, Sheet11!$A$2:$AF$799, MATCH('full data'!S$1, Sheet11!$A$1:$AF$1, 0), FALSE)</f>
        <v>9</v>
      </c>
      <c r="T730">
        <f>VLOOKUP('full data'!$A730, Sheet11!$A$2:$AF$799, MATCH('full data'!T$1, Sheet11!$A$1:$AF$1, 0), FALSE)</f>
        <v>0</v>
      </c>
      <c r="U730">
        <f>VLOOKUP('full data'!$A730, Sheet11!$A$2:$AF$799, MATCH('full data'!U$1, Sheet11!$A$1:$AF$1, 0), FALSE)</f>
        <v>0.4375</v>
      </c>
      <c r="V730">
        <f>VLOOKUP('full data'!$A730, Sheet11!$A$2:$AF$799, MATCH('full data'!V$1, Sheet11!$A$1:$AF$1, 0), FALSE)</f>
        <v>0.4330357142857143</v>
      </c>
      <c r="W730">
        <f>VLOOKUP('full data'!$A730, Sheet11!$A$2:$AF$799, MATCH('full data'!W$1, Sheet11!$A$1:$AF$1, 0), FALSE)</f>
        <v>0.505859375</v>
      </c>
      <c r="X730" t="str">
        <f>VLOOKUP('full data'!$A730, Sheet11!$A$2:$AF$799, MATCH('full data'!X$1, Sheet11!$A$1:$AF$1, 0), FALSE)</f>
        <v>0</v>
      </c>
      <c r="Y730">
        <f>VLOOKUP('full data'!$A730, Sheet11!$A$2:$AF$799, MATCH('full data'!Y$1, Sheet11!$A$1:$AF$1, 0), FALSE)</f>
        <v>3</v>
      </c>
      <c r="Z730" t="str">
        <f>VLOOKUP('full data'!$A730, Sheet11!$A$2:$AF$799, MATCH('full data'!Z$1, Sheet11!$A$1:$AF$1, 0), FALSE)</f>
        <v>NFC West</v>
      </c>
      <c r="AA730" t="s">
        <v>892</v>
      </c>
      <c r="AB730">
        <f>VLOOKUP('full data'!$A730, Sheet11!$A$2:$AF$799, MATCH('full data'!AB$1, Sheet11!$A$1:$AF$1, 0), FALSE)</f>
        <v>0.20270270270270269</v>
      </c>
      <c r="AC730">
        <f>VLOOKUP('full data'!$A730, Sheet11!$A$2:$AF$799, MATCH('full data'!AC$1, Sheet11!$A$1:$AF$1, 0), FALSE)</f>
        <v>0.25423728813559321</v>
      </c>
      <c r="AD730" t="str">
        <f>VLOOKUP('full data'!$A730, Sheet11!$A$2:$AF$799, MATCH('full data'!AD$1, Sheet11!$A$1:$AF$1, 0), FALSE)</f>
        <v>0</v>
      </c>
      <c r="AE730" t="str">
        <f>VLOOKUP('full data'!$A730, Sheet11!$A$2:$AF$799, MATCH('full data'!AE$1, Sheet11!$A$1:$AF$1, 0), FALSE)</f>
        <v>0</v>
      </c>
      <c r="AF730">
        <f>VLOOKUP('full data'!$A730, Sheet11!$A$2:$AF$799, MATCH('full data'!AF$1, Sheet11!$A$1:$AF$1, 0), FALSE)</f>
        <v>0.5</v>
      </c>
      <c r="AG730">
        <f>VLOOKUP('full data'!$A730, Sheet11!$A$2:$AF$799, MATCH('full data'!AG$1, Sheet11!$A$1:$AF$1, 0), FALSE)</f>
        <v>0.5</v>
      </c>
      <c r="AH730" s="3">
        <f>VLOOKUP('full data'!$A730, Sheet11!$A$2:$AF$799, MATCH('full data'!AH$1, Sheet11!$A$1:$AF$1, 0), FALSE)</f>
        <v>2.0082466526084712E-3</v>
      </c>
      <c r="AI730" s="2">
        <f t="shared" si="11"/>
        <v>0.28503370286777469</v>
      </c>
      <c r="AJ730" s="2">
        <f>AH730/SUMIFS($AH$2:$AH$799, $B$2:$B$799, B730)</f>
        <v>1.6161487380516064E-3</v>
      </c>
      <c r="AK730">
        <f>IF(AJ730=_xlfn.MAXIFS($AJ$2:$AJ$799, $B$2:$B$799, B730, $AA$2:$AA$799, AA730), 1, 0)</f>
        <v>0</v>
      </c>
      <c r="AL730" s="2">
        <f>AJ730-AI730</f>
        <v>-0.28341755412972308</v>
      </c>
      <c r="AM730">
        <f>IF(AK730=AE730, 1, 0)</f>
        <v>0</v>
      </c>
    </row>
    <row r="731" spans="1:39" hidden="1" x14ac:dyDescent="0.45">
      <c r="A731" t="s">
        <v>153</v>
      </c>
      <c r="B731">
        <v>2002</v>
      </c>
      <c r="C731" t="s">
        <v>154</v>
      </c>
      <c r="D731" t="str">
        <f>VLOOKUP(C731, ids!$A$2:$B$37,2,FALSE)</f>
        <v>Houston Texans</v>
      </c>
      <c r="E731">
        <f>VLOOKUP('full data'!$A731, Sheet11!$A$2:$AF$799, MATCH('full data'!E$1, Sheet11!$A$1:$AF$1, 0), FALSE)</f>
        <v>16</v>
      </c>
      <c r="F731">
        <f>VLOOKUP('full data'!$A731, Sheet11!$A$2:$AF$799, MATCH('full data'!F$1, Sheet11!$A$1:$AF$1, 0), FALSE)</f>
        <v>-7.9081010920377848</v>
      </c>
      <c r="G731">
        <f>VLOOKUP('full data'!$A731, Sheet11!$A$2:$AF$799, MATCH('full data'!G$1, Sheet11!$A$1:$AF$1, 0), FALSE)</f>
        <v>-6.7522056274061741</v>
      </c>
      <c r="H731">
        <f>VLOOKUP('full data'!$A731, Sheet11!$A$2:$AF$799, MATCH('full data'!H$1, Sheet11!$A$1:$AF$1, 0), FALSE)</f>
        <v>-0.29952013142980899</v>
      </c>
      <c r="I731">
        <f>VLOOKUP('full data'!$A731, Sheet11!$A$2:$AF$799, MATCH('full data'!I$1, Sheet11!$A$1:$AF$1, 0), FALSE)</f>
        <v>66.3125</v>
      </c>
      <c r="J731">
        <f>VLOOKUP('full data'!$A731, Sheet11!$A$2:$AF$799, MATCH('full data'!J$1, Sheet11!$A$1:$AF$1, 0), FALSE)</f>
        <v>0.66666666666666663</v>
      </c>
      <c r="K731">
        <f>VLOOKUP('full data'!$A731, Sheet11!$A$2:$AF$799, MATCH('full data'!K$1, Sheet11!$A$1:$AF$1, 0), FALSE)</f>
        <v>-28.0625</v>
      </c>
      <c r="L731">
        <f>VLOOKUP('full data'!$A731, Sheet11!$A$2:$AF$799, MATCH('full data'!L$1, Sheet11!$A$1:$AF$1, 0), FALSE)</f>
        <v>0.9375</v>
      </c>
      <c r="M731">
        <f>VLOOKUP('full data'!$A731, Sheet11!$A$2:$AF$799, MATCH('full data'!M$1, Sheet11!$A$1:$AF$1, 0), FALSE)</f>
        <v>0.75</v>
      </c>
      <c r="N731">
        <f>VLOOKUP('full data'!$A731, Sheet11!$A$2:$AF$799, MATCH('full data'!N$1, Sheet11!$A$1:$AF$1, 0), FALSE)</f>
        <v>0.625</v>
      </c>
      <c r="O731">
        <f>VLOOKUP('full data'!$A731, Sheet11!$A$2:$AF$799, MATCH('full data'!O$1, Sheet11!$A$1:$AF$1, 0), FALSE)</f>
        <v>16.25</v>
      </c>
      <c r="P731">
        <f>VLOOKUP('full data'!$A731, Sheet11!$A$2:$AF$799, MATCH('full data'!P$1, Sheet11!$A$1:$AF$1, 0), FALSE)</f>
        <v>1.5</v>
      </c>
      <c r="Q731">
        <f>VLOOKUP('full data'!$A731, Sheet11!$A$2:$AF$799, MATCH('full data'!Q$1, Sheet11!$A$1:$AF$1, 0), FALSE)</f>
        <v>1.375</v>
      </c>
      <c r="R731">
        <f>VLOOKUP('full data'!$A731, Sheet11!$A$2:$AF$799, MATCH('full data'!R$1, Sheet11!$A$1:$AF$1, 0), FALSE)</f>
        <v>4</v>
      </c>
      <c r="S731">
        <f>VLOOKUP('full data'!$A731, Sheet11!$A$2:$AF$799, MATCH('full data'!S$1, Sheet11!$A$1:$AF$1, 0), FALSE)</f>
        <v>12</v>
      </c>
      <c r="T731">
        <f>VLOOKUP('full data'!$A731, Sheet11!$A$2:$AF$799, MATCH('full data'!T$1, Sheet11!$A$1:$AF$1, 0), FALSE)</f>
        <v>0</v>
      </c>
      <c r="U731">
        <f>VLOOKUP('full data'!$A731, Sheet11!$A$2:$AF$799, MATCH('full data'!U$1, Sheet11!$A$1:$AF$1, 0), FALSE)</f>
        <v>0.25</v>
      </c>
      <c r="V731">
        <f>VLOOKUP('full data'!$A731, Sheet11!$A$2:$AF$799, MATCH('full data'!V$1, Sheet11!$A$1:$AF$1, 0), FALSE)</f>
        <v>0.4921875</v>
      </c>
      <c r="W731">
        <f>VLOOKUP('full data'!$A731, Sheet11!$A$2:$AF$799, MATCH('full data'!W$1, Sheet11!$A$1:$AF$1, 0), FALSE)</f>
        <v>0.517578125</v>
      </c>
      <c r="X731" t="str">
        <f>VLOOKUP('full data'!$A731, Sheet11!$A$2:$AF$799, MATCH('full data'!X$1, Sheet11!$A$1:$AF$1, 0), FALSE)</f>
        <v>0</v>
      </c>
      <c r="Y731">
        <f>VLOOKUP('full data'!$A731, Sheet11!$A$2:$AF$799, MATCH('full data'!Y$1, Sheet11!$A$1:$AF$1, 0), FALSE)</f>
        <v>4</v>
      </c>
      <c r="Z731" t="str">
        <f>VLOOKUP('full data'!$A731, Sheet11!$A$2:$AF$799, MATCH('full data'!Z$1, Sheet11!$A$1:$AF$1, 0), FALSE)</f>
        <v>AFC South</v>
      </c>
      <c r="AA731" t="s">
        <v>891</v>
      </c>
      <c r="AB731">
        <f>VLOOKUP('full data'!$A731, Sheet11!$A$2:$AF$799, MATCH('full data'!AB$1, Sheet11!$A$1:$AF$1, 0), FALSE)</f>
        <v>0.26923076923076922</v>
      </c>
      <c r="AC731">
        <f>VLOOKUP('full data'!$A731, Sheet11!$A$2:$AF$799, MATCH('full data'!AC$1, Sheet11!$A$1:$AF$1, 0), FALSE)</f>
        <v>0.16</v>
      </c>
      <c r="AD731" t="str">
        <f>VLOOKUP('full data'!$A731, Sheet11!$A$2:$AF$799, MATCH('full data'!AD$1, Sheet11!$A$1:$AF$1, 0), FALSE)</f>
        <v>0</v>
      </c>
      <c r="AE731" t="str">
        <f>VLOOKUP('full data'!$A731, Sheet11!$A$2:$AF$799, MATCH('full data'!AE$1, Sheet11!$A$1:$AF$1, 0), FALSE)</f>
        <v>0</v>
      </c>
      <c r="AF731">
        <f>VLOOKUP('full data'!$A731, Sheet11!$A$2:$AF$799, MATCH('full data'!AF$1, Sheet11!$A$1:$AF$1, 0), FALSE)</f>
        <v>0.5625</v>
      </c>
      <c r="AG731">
        <f>VLOOKUP('full data'!$A731, Sheet11!$A$2:$AF$799, MATCH('full data'!AG$1, Sheet11!$A$1:$AF$1, 0), FALSE)</f>
        <v>0.5</v>
      </c>
      <c r="AH731" s="3">
        <f>VLOOKUP('full data'!$A731, Sheet11!$A$2:$AF$799, MATCH('full data'!AH$1, Sheet11!$A$1:$AF$1, 0), FALSE)</f>
        <v>1.2102716344327101E-3</v>
      </c>
      <c r="AI731" s="2">
        <f t="shared" si="11"/>
        <v>9.1187163057931495E-2</v>
      </c>
      <c r="AJ731" s="2">
        <f>AH731/SUMIFS($AH$2:$AH$799, $B$2:$B$799, B731)</f>
        <v>9.7397347688716316E-4</v>
      </c>
      <c r="AK731">
        <f>IF(AJ731=_xlfn.MAXIFS($AJ$2:$AJ$799, $B$2:$B$799, B731, $AA$2:$AA$799, AA731), 1, 0)</f>
        <v>0</v>
      </c>
      <c r="AL731" s="2">
        <f>AJ731-AI731</f>
        <v>-9.0213189581044337E-2</v>
      </c>
      <c r="AM731">
        <f>IF(AK731=AE731, 1, 0)</f>
        <v>0</v>
      </c>
    </row>
    <row r="732" spans="1:39" hidden="1" x14ac:dyDescent="0.45">
      <c r="A732" t="s">
        <v>156</v>
      </c>
      <c r="B732">
        <v>2002</v>
      </c>
      <c r="C732" t="s">
        <v>123</v>
      </c>
      <c r="D732" t="str">
        <f>VLOOKUP(C732, ids!$A$2:$B$37,2,FALSE)</f>
        <v>Jacksonville Jaguars</v>
      </c>
      <c r="E732">
        <f>VLOOKUP('full data'!$A732, Sheet11!$A$2:$AF$799, MATCH('full data'!E$1, Sheet11!$A$1:$AF$1, 0), FALSE)</f>
        <v>8</v>
      </c>
      <c r="F732">
        <f>VLOOKUP('full data'!$A732, Sheet11!$A$2:$AF$799, MATCH('full data'!F$1, Sheet11!$A$1:$AF$1, 0), FALSE)</f>
        <v>-0.23866549560428399</v>
      </c>
      <c r="G732">
        <f>VLOOKUP('full data'!$A732, Sheet11!$A$2:$AF$799, MATCH('full data'!G$1, Sheet11!$A$1:$AF$1, 0), FALSE)</f>
        <v>-2.4500410227158378</v>
      </c>
      <c r="H732">
        <f>VLOOKUP('full data'!$A732, Sheet11!$A$2:$AF$799, MATCH('full data'!H$1, Sheet11!$A$1:$AF$1, 0), FALSE)</f>
        <v>8.7337881187938802</v>
      </c>
      <c r="I732">
        <f>VLOOKUP('full data'!$A732, Sheet11!$A$2:$AF$799, MATCH('full data'!I$1, Sheet11!$A$1:$AF$1, 0), FALSE)</f>
        <v>50.25</v>
      </c>
      <c r="J732">
        <f>VLOOKUP('full data'!$A732, Sheet11!$A$2:$AF$799, MATCH('full data'!J$1, Sheet11!$A$1:$AF$1, 0), FALSE)</f>
        <v>0.63636363636363635</v>
      </c>
      <c r="K732">
        <f>VLOOKUP('full data'!$A732, Sheet11!$A$2:$AF$799, MATCH('full data'!K$1, Sheet11!$A$1:$AF$1, 0), FALSE)</f>
        <v>-14.625</v>
      </c>
      <c r="L732">
        <f>VLOOKUP('full data'!$A732, Sheet11!$A$2:$AF$799, MATCH('full data'!L$1, Sheet11!$A$1:$AF$1, 0), FALSE)</f>
        <v>0.875</v>
      </c>
      <c r="M732">
        <f>VLOOKUP('full data'!$A732, Sheet11!$A$2:$AF$799, MATCH('full data'!M$1, Sheet11!$A$1:$AF$1, 0), FALSE)</f>
        <v>1</v>
      </c>
      <c r="N732">
        <f>VLOOKUP('full data'!$A732, Sheet11!$A$2:$AF$799, MATCH('full data'!N$1, Sheet11!$A$1:$AF$1, 0), FALSE)</f>
        <v>0.75</v>
      </c>
      <c r="O732">
        <f>VLOOKUP('full data'!$A732, Sheet11!$A$2:$AF$799, MATCH('full data'!O$1, Sheet11!$A$1:$AF$1, 0), FALSE)</f>
        <v>12.75</v>
      </c>
      <c r="P732">
        <f>VLOOKUP('full data'!$A732, Sheet11!$A$2:$AF$799, MATCH('full data'!P$1, Sheet11!$A$1:$AF$1, 0), FALSE)</f>
        <v>1.5</v>
      </c>
      <c r="Q732">
        <f>VLOOKUP('full data'!$A732, Sheet11!$A$2:$AF$799, MATCH('full data'!Q$1, Sheet11!$A$1:$AF$1, 0), FALSE)</f>
        <v>1.75</v>
      </c>
      <c r="R732">
        <f>VLOOKUP('full data'!$A732, Sheet11!$A$2:$AF$799, MATCH('full data'!R$1, Sheet11!$A$1:$AF$1, 0), FALSE)</f>
        <v>6</v>
      </c>
      <c r="S732">
        <f>VLOOKUP('full data'!$A732, Sheet11!$A$2:$AF$799, MATCH('full data'!S$1, Sheet11!$A$1:$AF$1, 0), FALSE)</f>
        <v>10</v>
      </c>
      <c r="T732">
        <f>VLOOKUP('full data'!$A732, Sheet11!$A$2:$AF$799, MATCH('full data'!T$1, Sheet11!$A$1:$AF$1, 0), FALSE)</f>
        <v>0</v>
      </c>
      <c r="U732">
        <f>VLOOKUP('full data'!$A732, Sheet11!$A$2:$AF$799, MATCH('full data'!U$1, Sheet11!$A$1:$AF$1, 0), FALSE)</f>
        <v>0.375</v>
      </c>
      <c r="V732">
        <f>VLOOKUP('full data'!$A732, Sheet11!$A$2:$AF$799, MATCH('full data'!V$1, Sheet11!$A$1:$AF$1, 0), FALSE)</f>
        <v>0.4375</v>
      </c>
      <c r="W732">
        <f>VLOOKUP('full data'!$A732, Sheet11!$A$2:$AF$799, MATCH('full data'!W$1, Sheet11!$A$1:$AF$1, 0), FALSE)</f>
        <v>0.50585939999999996</v>
      </c>
      <c r="X732" t="str">
        <f>VLOOKUP('full data'!$A732, Sheet11!$A$2:$AF$799, MATCH('full data'!X$1, Sheet11!$A$1:$AF$1, 0), FALSE)</f>
        <v>0</v>
      </c>
      <c r="Y732">
        <f>VLOOKUP('full data'!$A732, Sheet11!$A$2:$AF$799, MATCH('full data'!Y$1, Sheet11!$A$1:$AF$1, 0), FALSE)</f>
        <v>3</v>
      </c>
      <c r="Z732" t="str">
        <f>VLOOKUP('full data'!$A732, Sheet11!$A$2:$AF$799, MATCH('full data'!Z$1, Sheet11!$A$1:$AF$1, 0), FALSE)</f>
        <v>AFC South</v>
      </c>
      <c r="AA732" t="s">
        <v>891</v>
      </c>
      <c r="AB732">
        <f>VLOOKUP('full data'!$A732, Sheet11!$A$2:$AF$799, MATCH('full data'!AB$1, Sheet11!$A$1:$AF$1, 0), FALSE)</f>
        <v>0.1994972069007287</v>
      </c>
      <c r="AC732">
        <f>VLOOKUP('full data'!$A732, Sheet11!$A$2:$AF$799, MATCH('full data'!AC$1, Sheet11!$A$1:$AF$1, 0), FALSE)</f>
        <v>0.20634759229702221</v>
      </c>
      <c r="AD732" t="str">
        <f>VLOOKUP('full data'!$A732, Sheet11!$A$2:$AF$799, MATCH('full data'!AD$1, Sheet11!$A$1:$AF$1, 0), FALSE)</f>
        <v>0</v>
      </c>
      <c r="AE732" t="str">
        <f>VLOOKUP('full data'!$A732, Sheet11!$A$2:$AF$799, MATCH('full data'!AE$1, Sheet11!$A$1:$AF$1, 0), FALSE)</f>
        <v>0</v>
      </c>
      <c r="AF732">
        <f>VLOOKUP('full data'!$A732, Sheet11!$A$2:$AF$799, MATCH('full data'!AF$1, Sheet11!$A$1:$AF$1, 0), FALSE)</f>
        <v>0.625</v>
      </c>
      <c r="AG732">
        <f>VLOOKUP('full data'!$A732, Sheet11!$A$2:$AF$799, MATCH('full data'!AG$1, Sheet11!$A$1:$AF$1, 0), FALSE)</f>
        <v>0.5</v>
      </c>
      <c r="AH732" s="3">
        <f>VLOOKUP('full data'!$A732, Sheet11!$A$2:$AF$799, MATCH('full data'!AH$1, Sheet11!$A$1:$AF$1, 0), FALSE)</f>
        <v>1.176746398953811E-3</v>
      </c>
      <c r="AI732" s="2">
        <f t="shared" si="11"/>
        <v>9.1187163057931495E-2</v>
      </c>
      <c r="AJ732" s="2">
        <f>AH732/SUMIFS($AH$2:$AH$799, $B$2:$B$799, B732)</f>
        <v>9.4699383923073778E-4</v>
      </c>
      <c r="AK732">
        <f>IF(AJ732=_xlfn.MAXIFS($AJ$2:$AJ$799, $B$2:$B$799, B732, $AA$2:$AA$799, AA732), 1, 0)</f>
        <v>0</v>
      </c>
      <c r="AL732" s="2">
        <f>AJ732-AI732</f>
        <v>-9.0240169218700761E-2</v>
      </c>
      <c r="AM732">
        <f>IF(AK732=AE732, 1, 0)</f>
        <v>0</v>
      </c>
    </row>
    <row r="733" spans="1:39" hidden="1" x14ac:dyDescent="0.45">
      <c r="A733" t="s">
        <v>141</v>
      </c>
      <c r="B733">
        <v>2002</v>
      </c>
      <c r="C733" t="s">
        <v>33</v>
      </c>
      <c r="D733" t="str">
        <f>VLOOKUP(C733, ids!$A$2:$B$37,2,FALSE)</f>
        <v>Arizona Cardinals</v>
      </c>
      <c r="E733">
        <f>VLOOKUP('full data'!$A733, Sheet11!$A$2:$AF$799, MATCH('full data'!E$1, Sheet11!$A$1:$AF$1, 0), FALSE)</f>
        <v>16</v>
      </c>
      <c r="F733">
        <f>VLOOKUP('full data'!$A733, Sheet11!$A$2:$AF$799, MATCH('full data'!F$1, Sheet11!$A$1:$AF$1, 0), FALSE)</f>
        <v>-4.8429144456054507</v>
      </c>
      <c r="G733">
        <f>VLOOKUP('full data'!$A733, Sheet11!$A$2:$AF$799, MATCH('full data'!G$1, Sheet11!$A$1:$AF$1, 0), FALSE)</f>
        <v>-2.067433509889681</v>
      </c>
      <c r="H733">
        <f>VLOOKUP('full data'!$A733, Sheet11!$A$2:$AF$799, MATCH('full data'!H$1, Sheet11!$A$1:$AF$1, 0), FALSE)</f>
        <v>1.2347020719039961</v>
      </c>
      <c r="I733">
        <f>VLOOKUP('full data'!$A733, Sheet11!$A$2:$AF$799, MATCH('full data'!I$1, Sheet11!$A$1:$AF$1, 0), FALSE)</f>
        <v>38.5625</v>
      </c>
      <c r="J733">
        <f>VLOOKUP('full data'!$A733, Sheet11!$A$2:$AF$799, MATCH('full data'!J$1, Sheet11!$A$1:$AF$1, 0), FALSE)</f>
        <v>0.7142857142857143</v>
      </c>
      <c r="K733">
        <f>VLOOKUP('full data'!$A733, Sheet11!$A$2:$AF$799, MATCH('full data'!K$1, Sheet11!$A$1:$AF$1, 0), FALSE)</f>
        <v>-18.625</v>
      </c>
      <c r="L733">
        <f>VLOOKUP('full data'!$A733, Sheet11!$A$2:$AF$799, MATCH('full data'!L$1, Sheet11!$A$1:$AF$1, 0), FALSE)</f>
        <v>1.375</v>
      </c>
      <c r="M733">
        <f>VLOOKUP('full data'!$A733, Sheet11!$A$2:$AF$799, MATCH('full data'!M$1, Sheet11!$A$1:$AF$1, 0), FALSE)</f>
        <v>0.5</v>
      </c>
      <c r="N733">
        <f>VLOOKUP('full data'!$A733, Sheet11!$A$2:$AF$799, MATCH('full data'!N$1, Sheet11!$A$1:$AF$1, 0), FALSE)</f>
        <v>1.0625</v>
      </c>
      <c r="O733">
        <f>VLOOKUP('full data'!$A733, Sheet11!$A$2:$AF$799, MATCH('full data'!O$1, Sheet11!$A$1:$AF$1, 0), FALSE)</f>
        <v>8.1875</v>
      </c>
      <c r="P733">
        <f>VLOOKUP('full data'!$A733, Sheet11!$A$2:$AF$799, MATCH('full data'!P$1, Sheet11!$A$1:$AF$1, 0), FALSE)</f>
        <v>2.125</v>
      </c>
      <c r="Q733">
        <f>VLOOKUP('full data'!$A733, Sheet11!$A$2:$AF$799, MATCH('full data'!Q$1, Sheet11!$A$1:$AF$1, 0), FALSE)</f>
        <v>1.5625</v>
      </c>
      <c r="R733">
        <f>VLOOKUP('full data'!$A733, Sheet11!$A$2:$AF$799, MATCH('full data'!R$1, Sheet11!$A$1:$AF$1, 0), FALSE)</f>
        <v>5</v>
      </c>
      <c r="S733">
        <f>VLOOKUP('full data'!$A733, Sheet11!$A$2:$AF$799, MATCH('full data'!S$1, Sheet11!$A$1:$AF$1, 0), FALSE)</f>
        <v>11</v>
      </c>
      <c r="T733">
        <f>VLOOKUP('full data'!$A733, Sheet11!$A$2:$AF$799, MATCH('full data'!T$1, Sheet11!$A$1:$AF$1, 0), FALSE)</f>
        <v>0</v>
      </c>
      <c r="U733">
        <f>VLOOKUP('full data'!$A733, Sheet11!$A$2:$AF$799, MATCH('full data'!U$1, Sheet11!$A$1:$AF$1, 0), FALSE)</f>
        <v>0.3125</v>
      </c>
      <c r="V733">
        <f>VLOOKUP('full data'!$A733, Sheet11!$A$2:$AF$799, MATCH('full data'!V$1, Sheet11!$A$1:$AF$1, 0), FALSE)</f>
        <v>0.4</v>
      </c>
      <c r="W733">
        <f>VLOOKUP('full data'!$A733, Sheet11!$A$2:$AF$799, MATCH('full data'!W$1, Sheet11!$A$1:$AF$1, 0), FALSE)</f>
        <v>0.5</v>
      </c>
      <c r="X733" t="str">
        <f>VLOOKUP('full data'!$A733, Sheet11!$A$2:$AF$799, MATCH('full data'!X$1, Sheet11!$A$1:$AF$1, 0), FALSE)</f>
        <v>0</v>
      </c>
      <c r="Y733">
        <f>VLOOKUP('full data'!$A733, Sheet11!$A$2:$AF$799, MATCH('full data'!Y$1, Sheet11!$A$1:$AF$1, 0), FALSE)</f>
        <v>4</v>
      </c>
      <c r="Z733" t="str">
        <f>VLOOKUP('full data'!$A733, Sheet11!$A$2:$AF$799, MATCH('full data'!Z$1, Sheet11!$A$1:$AF$1, 0), FALSE)</f>
        <v>NFC West</v>
      </c>
      <c r="AA733" t="s">
        <v>892</v>
      </c>
      <c r="AB733">
        <f>VLOOKUP('full data'!$A733, Sheet11!$A$2:$AF$799, MATCH('full data'!AB$1, Sheet11!$A$1:$AF$1, 0), FALSE)</f>
        <v>0.23076923076923081</v>
      </c>
      <c r="AC733">
        <f>VLOOKUP('full data'!$A733, Sheet11!$A$2:$AF$799, MATCH('full data'!AC$1, Sheet11!$A$1:$AF$1, 0), FALSE)</f>
        <v>0.1785714285714286</v>
      </c>
      <c r="AD733" t="str">
        <f>VLOOKUP('full data'!$A733, Sheet11!$A$2:$AF$799, MATCH('full data'!AD$1, Sheet11!$A$1:$AF$1, 0), FALSE)</f>
        <v>0</v>
      </c>
      <c r="AE733" t="str">
        <f>VLOOKUP('full data'!$A733, Sheet11!$A$2:$AF$799, MATCH('full data'!AE$1, Sheet11!$A$1:$AF$1, 0), FALSE)</f>
        <v>0</v>
      </c>
      <c r="AF733">
        <f>VLOOKUP('full data'!$A733, Sheet11!$A$2:$AF$799, MATCH('full data'!AF$1, Sheet11!$A$1:$AF$1, 0), FALSE)</f>
        <v>0.75</v>
      </c>
      <c r="AG733">
        <f>VLOOKUP('full data'!$A733, Sheet11!$A$2:$AF$799, MATCH('full data'!AG$1, Sheet11!$A$1:$AF$1, 0), FALSE)</f>
        <v>0.5</v>
      </c>
      <c r="AH733" s="3">
        <f>VLOOKUP('full data'!$A733, Sheet11!$A$2:$AF$799, MATCH('full data'!AH$1, Sheet11!$A$1:$AF$1, 0), FALSE)</f>
        <v>6.0967750690043849E-4</v>
      </c>
      <c r="AI733" s="2">
        <f t="shared" si="11"/>
        <v>0.28503370286777469</v>
      </c>
      <c r="AJ733" s="2">
        <f>AH733/SUMIFS($AH$2:$AH$799, $B$2:$B$799, B733)</f>
        <v>4.906416909077222E-4</v>
      </c>
      <c r="AK733">
        <f>IF(AJ733=_xlfn.MAXIFS($AJ$2:$AJ$799, $B$2:$B$799, B733, $AA$2:$AA$799, AA733), 1, 0)</f>
        <v>0</v>
      </c>
      <c r="AL733" s="2">
        <f>AJ733-AI733</f>
        <v>-0.28454306117686695</v>
      </c>
      <c r="AM733">
        <f>IF(AK733=AE733, 1, 0)</f>
        <v>0</v>
      </c>
    </row>
    <row r="734" spans="1:39" hidden="1" x14ac:dyDescent="0.45">
      <c r="A734" t="s">
        <v>149</v>
      </c>
      <c r="B734">
        <v>2002</v>
      </c>
      <c r="C734" t="s">
        <v>57</v>
      </c>
      <c r="D734" t="str">
        <f>VLOOKUP(C734, ids!$A$2:$B$37,2,FALSE)</f>
        <v>Dallas Cowboys</v>
      </c>
      <c r="E734">
        <f>VLOOKUP('full data'!$A734, Sheet11!$A$2:$AF$799, MATCH('full data'!E$1, Sheet11!$A$1:$AF$1, 0), FALSE)</f>
        <v>16</v>
      </c>
      <c r="F734">
        <f>VLOOKUP('full data'!$A734, Sheet11!$A$2:$AF$799, MATCH('full data'!F$1, Sheet11!$A$1:$AF$1, 0), FALSE)</f>
        <v>-6.6617272537897039</v>
      </c>
      <c r="G734">
        <f>VLOOKUP('full data'!$A734, Sheet11!$A$2:$AF$799, MATCH('full data'!G$1, Sheet11!$A$1:$AF$1, 0), FALSE)</f>
        <v>-4.0818832349850869</v>
      </c>
      <c r="H734">
        <f>VLOOKUP('full data'!$A734, Sheet11!$A$2:$AF$799, MATCH('full data'!H$1, Sheet11!$A$1:$AF$1, 0), FALSE)</f>
        <v>0.47801358375659719</v>
      </c>
      <c r="I734">
        <f>VLOOKUP('full data'!$A734, Sheet11!$A$2:$AF$799, MATCH('full data'!I$1, Sheet11!$A$1:$AF$1, 0), FALSE)</f>
        <v>60.875</v>
      </c>
      <c r="J734">
        <f>VLOOKUP('full data'!$A734, Sheet11!$A$2:$AF$799, MATCH('full data'!J$1, Sheet11!$A$1:$AF$1, 0), FALSE)</f>
        <v>0.63157894736842102</v>
      </c>
      <c r="K734">
        <f>VLOOKUP('full data'!$A734, Sheet11!$A$2:$AF$799, MATCH('full data'!K$1, Sheet11!$A$1:$AF$1, 0), FALSE)</f>
        <v>-24.9375</v>
      </c>
      <c r="L734">
        <f>VLOOKUP('full data'!$A734, Sheet11!$A$2:$AF$799, MATCH('full data'!L$1, Sheet11!$A$1:$AF$1, 0), FALSE)</f>
        <v>1</v>
      </c>
      <c r="M734">
        <f>VLOOKUP('full data'!$A734, Sheet11!$A$2:$AF$799, MATCH('full data'!M$1, Sheet11!$A$1:$AF$1, 0), FALSE)</f>
        <v>0.625</v>
      </c>
      <c r="N734">
        <f>VLOOKUP('full data'!$A734, Sheet11!$A$2:$AF$799, MATCH('full data'!N$1, Sheet11!$A$1:$AF$1, 0), FALSE)</f>
        <v>1.1875</v>
      </c>
      <c r="O734">
        <f>VLOOKUP('full data'!$A734, Sheet11!$A$2:$AF$799, MATCH('full data'!O$1, Sheet11!$A$1:$AF$1, 0), FALSE)</f>
        <v>8.5625</v>
      </c>
      <c r="P734">
        <f>VLOOKUP('full data'!$A734, Sheet11!$A$2:$AF$799, MATCH('full data'!P$1, Sheet11!$A$1:$AF$1, 0), FALSE)</f>
        <v>1.8125</v>
      </c>
      <c r="Q734">
        <f>VLOOKUP('full data'!$A734, Sheet11!$A$2:$AF$799, MATCH('full data'!Q$1, Sheet11!$A$1:$AF$1, 0), FALSE)</f>
        <v>1.8125</v>
      </c>
      <c r="R734">
        <f>VLOOKUP('full data'!$A734, Sheet11!$A$2:$AF$799, MATCH('full data'!R$1, Sheet11!$A$1:$AF$1, 0), FALSE)</f>
        <v>5</v>
      </c>
      <c r="S734">
        <f>VLOOKUP('full data'!$A734, Sheet11!$A$2:$AF$799, MATCH('full data'!S$1, Sheet11!$A$1:$AF$1, 0), FALSE)</f>
        <v>11</v>
      </c>
      <c r="T734">
        <f>VLOOKUP('full data'!$A734, Sheet11!$A$2:$AF$799, MATCH('full data'!T$1, Sheet11!$A$1:$AF$1, 0), FALSE)</f>
        <v>0</v>
      </c>
      <c r="U734">
        <f>VLOOKUP('full data'!$A734, Sheet11!$A$2:$AF$799, MATCH('full data'!U$1, Sheet11!$A$1:$AF$1, 0), FALSE)</f>
        <v>0.3125</v>
      </c>
      <c r="V734">
        <f>VLOOKUP('full data'!$A734, Sheet11!$A$2:$AF$799, MATCH('full data'!V$1, Sheet11!$A$1:$AF$1, 0), FALSE)</f>
        <v>0.47499999999999998</v>
      </c>
      <c r="W734">
        <f>VLOOKUP('full data'!$A734, Sheet11!$A$2:$AF$799, MATCH('full data'!W$1, Sheet11!$A$1:$AF$1, 0), FALSE)</f>
        <v>0.5</v>
      </c>
      <c r="X734" t="str">
        <f>VLOOKUP('full data'!$A734, Sheet11!$A$2:$AF$799, MATCH('full data'!X$1, Sheet11!$A$1:$AF$1, 0), FALSE)</f>
        <v>0</v>
      </c>
      <c r="Y734">
        <f>VLOOKUP('full data'!$A734, Sheet11!$A$2:$AF$799, MATCH('full data'!Y$1, Sheet11!$A$1:$AF$1, 0), FALSE)</f>
        <v>4</v>
      </c>
      <c r="Z734" t="str">
        <f>VLOOKUP('full data'!$A734, Sheet11!$A$2:$AF$799, MATCH('full data'!Z$1, Sheet11!$A$1:$AF$1, 0), FALSE)</f>
        <v>NFC East</v>
      </c>
      <c r="AA734" t="s">
        <v>892</v>
      </c>
      <c r="AB734">
        <f>VLOOKUP('full data'!$A734, Sheet11!$A$2:$AF$799, MATCH('full data'!AB$1, Sheet11!$A$1:$AF$1, 0), FALSE)</f>
        <v>0.1</v>
      </c>
      <c r="AC734">
        <f>VLOOKUP('full data'!$A734, Sheet11!$A$2:$AF$799, MATCH('full data'!AC$1, Sheet11!$A$1:$AF$1, 0), FALSE)</f>
        <v>0.33333333333333331</v>
      </c>
      <c r="AD734" t="str">
        <f>VLOOKUP('full data'!$A734, Sheet11!$A$2:$AF$799, MATCH('full data'!AD$1, Sheet11!$A$1:$AF$1, 0), FALSE)</f>
        <v>0</v>
      </c>
      <c r="AE734" t="str">
        <f>VLOOKUP('full data'!$A734, Sheet11!$A$2:$AF$799, MATCH('full data'!AE$1, Sheet11!$A$1:$AF$1, 0), FALSE)</f>
        <v>0</v>
      </c>
      <c r="AF734">
        <f>VLOOKUP('full data'!$A734, Sheet11!$A$2:$AF$799, MATCH('full data'!AF$1, Sheet11!$A$1:$AF$1, 0), FALSE)</f>
        <v>0.8125</v>
      </c>
      <c r="AG734">
        <f>VLOOKUP('full data'!$A734, Sheet11!$A$2:$AF$799, MATCH('full data'!AG$1, Sheet11!$A$1:$AF$1, 0), FALSE)</f>
        <v>0.5</v>
      </c>
      <c r="AH734" s="3">
        <f>VLOOKUP('full data'!$A734, Sheet11!$A$2:$AF$799, MATCH('full data'!AH$1, Sheet11!$A$1:$AF$1, 0), FALSE)</f>
        <v>3.9349970501191192E-4</v>
      </c>
      <c r="AI734" s="2">
        <f t="shared" si="11"/>
        <v>0.28503370286777469</v>
      </c>
      <c r="AJ734" s="2">
        <f>AH734/SUMIFS($AH$2:$AH$799, $B$2:$B$799, B734)</f>
        <v>3.166712867927119E-4</v>
      </c>
      <c r="AK734">
        <f>IF(AJ734=_xlfn.MAXIFS($AJ$2:$AJ$799, $B$2:$B$799, B734, $AA$2:$AA$799, AA734), 1, 0)</f>
        <v>0</v>
      </c>
      <c r="AL734" s="2">
        <f>AJ734-AI734</f>
        <v>-0.28471703158098199</v>
      </c>
      <c r="AM734">
        <f>IF(AK734=AE734, 1, 0)</f>
        <v>0</v>
      </c>
    </row>
    <row r="735" spans="1:39" hidden="1" x14ac:dyDescent="0.45">
      <c r="A735" t="s">
        <v>146</v>
      </c>
      <c r="B735">
        <v>2002</v>
      </c>
      <c r="C735" t="s">
        <v>50</v>
      </c>
      <c r="D735" t="str">
        <f>VLOOKUP(C735, ids!$A$2:$B$37,2,FALSE)</f>
        <v>Chicago Bears</v>
      </c>
      <c r="E735">
        <f>VLOOKUP('full data'!$A735, Sheet11!$A$2:$AF$799, MATCH('full data'!E$1, Sheet11!$A$1:$AF$1, 0), FALSE)</f>
        <v>16</v>
      </c>
      <c r="F735">
        <f>VLOOKUP('full data'!$A735, Sheet11!$A$2:$AF$799, MATCH('full data'!F$1, Sheet11!$A$1:$AF$1, 0), FALSE)</f>
        <v>-4.9590618330783656</v>
      </c>
      <c r="G735">
        <f>VLOOKUP('full data'!$A735, Sheet11!$A$2:$AF$799, MATCH('full data'!G$1, Sheet11!$A$1:$AF$1, 0), FALSE)</f>
        <v>-3.796172278404677</v>
      </c>
      <c r="H735">
        <f>VLOOKUP('full data'!$A735, Sheet11!$A$2:$AF$799, MATCH('full data'!H$1, Sheet11!$A$1:$AF$1, 0), FALSE)</f>
        <v>0.67594590404301691</v>
      </c>
      <c r="I735">
        <f>VLOOKUP('full data'!$A735, Sheet11!$A$2:$AF$799, MATCH('full data'!I$1, Sheet11!$A$1:$AF$1, 0), FALSE)</f>
        <v>54</v>
      </c>
      <c r="J735">
        <f>VLOOKUP('full data'!$A735, Sheet11!$A$2:$AF$799, MATCH('full data'!J$1, Sheet11!$A$1:$AF$1, 0), FALSE)</f>
        <v>0.7857142857142857</v>
      </c>
      <c r="K735">
        <f>VLOOKUP('full data'!$A735, Sheet11!$A$2:$AF$799, MATCH('full data'!K$1, Sheet11!$A$1:$AF$1, 0), FALSE)</f>
        <v>-16.5625</v>
      </c>
      <c r="L735">
        <f>VLOOKUP('full data'!$A735, Sheet11!$A$2:$AF$799, MATCH('full data'!L$1, Sheet11!$A$1:$AF$1, 0), FALSE)</f>
        <v>1.125</v>
      </c>
      <c r="M735">
        <f>VLOOKUP('full data'!$A735, Sheet11!$A$2:$AF$799, MATCH('full data'!M$1, Sheet11!$A$1:$AF$1, 0), FALSE)</f>
        <v>1.1875</v>
      </c>
      <c r="N735">
        <f>VLOOKUP('full data'!$A735, Sheet11!$A$2:$AF$799, MATCH('full data'!N$1, Sheet11!$A$1:$AF$1, 0), FALSE)</f>
        <v>0.5625</v>
      </c>
      <c r="O735">
        <f>VLOOKUP('full data'!$A735, Sheet11!$A$2:$AF$799, MATCH('full data'!O$1, Sheet11!$A$1:$AF$1, 0), FALSE)</f>
        <v>15.75</v>
      </c>
      <c r="P735">
        <f>VLOOKUP('full data'!$A735, Sheet11!$A$2:$AF$799, MATCH('full data'!P$1, Sheet11!$A$1:$AF$1, 0), FALSE)</f>
        <v>1.8125</v>
      </c>
      <c r="Q735">
        <f>VLOOKUP('full data'!$A735, Sheet11!$A$2:$AF$799, MATCH('full data'!Q$1, Sheet11!$A$1:$AF$1, 0), FALSE)</f>
        <v>1.75</v>
      </c>
      <c r="R735">
        <f>VLOOKUP('full data'!$A735, Sheet11!$A$2:$AF$799, MATCH('full data'!R$1, Sheet11!$A$1:$AF$1, 0), FALSE)</f>
        <v>4</v>
      </c>
      <c r="S735">
        <f>VLOOKUP('full data'!$A735, Sheet11!$A$2:$AF$799, MATCH('full data'!S$1, Sheet11!$A$1:$AF$1, 0), FALSE)</f>
        <v>12</v>
      </c>
      <c r="T735">
        <f>VLOOKUP('full data'!$A735, Sheet11!$A$2:$AF$799, MATCH('full data'!T$1, Sheet11!$A$1:$AF$1, 0), FALSE)</f>
        <v>0</v>
      </c>
      <c r="U735">
        <f>VLOOKUP('full data'!$A735, Sheet11!$A$2:$AF$799, MATCH('full data'!U$1, Sheet11!$A$1:$AF$1, 0), FALSE)</f>
        <v>0.25</v>
      </c>
      <c r="V735">
        <f>VLOOKUP('full data'!$A735, Sheet11!$A$2:$AF$799, MATCH('full data'!V$1, Sheet11!$A$1:$AF$1, 0), FALSE)</f>
        <v>0.4296875</v>
      </c>
      <c r="W735">
        <f>VLOOKUP('full data'!$A735, Sheet11!$A$2:$AF$799, MATCH('full data'!W$1, Sheet11!$A$1:$AF$1, 0), FALSE)</f>
        <v>0.521484375</v>
      </c>
      <c r="X735" t="str">
        <f>VLOOKUP('full data'!$A735, Sheet11!$A$2:$AF$799, MATCH('full data'!X$1, Sheet11!$A$1:$AF$1, 0), FALSE)</f>
        <v>0</v>
      </c>
      <c r="Y735">
        <f>VLOOKUP('full data'!$A735, Sheet11!$A$2:$AF$799, MATCH('full data'!Y$1, Sheet11!$A$1:$AF$1, 0), FALSE)</f>
        <v>3</v>
      </c>
      <c r="Z735" t="str">
        <f>VLOOKUP('full data'!$A735, Sheet11!$A$2:$AF$799, MATCH('full data'!Z$1, Sheet11!$A$1:$AF$1, 0), FALSE)</f>
        <v>NFC North</v>
      </c>
      <c r="AA735" t="s">
        <v>892</v>
      </c>
      <c r="AB735">
        <f>VLOOKUP('full data'!$A735, Sheet11!$A$2:$AF$799, MATCH('full data'!AB$1, Sheet11!$A$1:$AF$1, 0), FALSE)</f>
        <v>0.20833333333333329</v>
      </c>
      <c r="AC735">
        <f>VLOOKUP('full data'!$A735, Sheet11!$A$2:$AF$799, MATCH('full data'!AC$1, Sheet11!$A$1:$AF$1, 0), FALSE)</f>
        <v>0.30769230769230771</v>
      </c>
      <c r="AD735" t="str">
        <f>VLOOKUP('full data'!$A735, Sheet11!$A$2:$AF$799, MATCH('full data'!AD$1, Sheet11!$A$1:$AF$1, 0), FALSE)</f>
        <v>0</v>
      </c>
      <c r="AE735" t="str">
        <f>VLOOKUP('full data'!$A735, Sheet11!$A$2:$AF$799, MATCH('full data'!AE$1, Sheet11!$A$1:$AF$1, 0), FALSE)</f>
        <v>0</v>
      </c>
      <c r="AF735">
        <f>VLOOKUP('full data'!$A735, Sheet11!$A$2:$AF$799, MATCH('full data'!AF$1, Sheet11!$A$1:$AF$1, 0), FALSE)</f>
        <v>0.6875</v>
      </c>
      <c r="AG735">
        <f>VLOOKUP('full data'!$A735, Sheet11!$A$2:$AF$799, MATCH('full data'!AG$1, Sheet11!$A$1:$AF$1, 0), FALSE)</f>
        <v>0.5</v>
      </c>
      <c r="AH735" s="3">
        <f>VLOOKUP('full data'!$A735, Sheet11!$A$2:$AF$799, MATCH('full data'!AH$1, Sheet11!$A$1:$AF$1, 0), FALSE)</f>
        <v>3.2769800654504149E-4</v>
      </c>
      <c r="AI735" s="2">
        <f t="shared" si="11"/>
        <v>0.28503370286777469</v>
      </c>
      <c r="AJ735" s="2">
        <f>AH735/SUMIFS($AH$2:$AH$799, $B$2:$B$799, B735)</f>
        <v>2.6371696875575405E-4</v>
      </c>
      <c r="AK735">
        <f>IF(AJ735=_xlfn.MAXIFS($AJ$2:$AJ$799, $B$2:$B$799, B735, $AA$2:$AA$799, AA735), 1, 0)</f>
        <v>0</v>
      </c>
      <c r="AL735" s="2">
        <f>AJ735-AI735</f>
        <v>-0.28476998589901892</v>
      </c>
      <c r="AM735">
        <f>IF(AK735=AE735, 1, 0)</f>
        <v>0</v>
      </c>
    </row>
    <row r="736" spans="1:39" hidden="1" x14ac:dyDescent="0.45">
      <c r="A736" t="s">
        <v>151</v>
      </c>
      <c r="B736">
        <v>2002</v>
      </c>
      <c r="C736" t="s">
        <v>64</v>
      </c>
      <c r="D736" t="str">
        <f>VLOOKUP(C736, ids!$A$2:$B$37,2,FALSE)</f>
        <v>Detriot Lions</v>
      </c>
      <c r="E736">
        <f>VLOOKUP('full data'!$A736, Sheet11!$A$2:$AF$799, MATCH('full data'!E$1, Sheet11!$A$1:$AF$1, 0), FALSE)</f>
        <v>16</v>
      </c>
      <c r="F736">
        <f>VLOOKUP('full data'!$A736, Sheet11!$A$2:$AF$799, MATCH('full data'!F$1, Sheet11!$A$1:$AF$1, 0), FALSE)</f>
        <v>-7.5632002554081241</v>
      </c>
      <c r="G736">
        <f>VLOOKUP('full data'!$A736, Sheet11!$A$2:$AF$799, MATCH('full data'!G$1, Sheet11!$A$1:$AF$1, 0), FALSE)</f>
        <v>-2.615960918578847</v>
      </c>
      <c r="H736">
        <f>VLOOKUP('full data'!$A736, Sheet11!$A$2:$AF$799, MATCH('full data'!H$1, Sheet11!$A$1:$AF$1, 0), FALSE)</f>
        <v>-3.7068490038042339</v>
      </c>
      <c r="I736">
        <f>VLOOKUP('full data'!$A736, Sheet11!$A$2:$AF$799, MATCH('full data'!I$1, Sheet11!$A$1:$AF$1, 0), FALSE)</f>
        <v>57.25</v>
      </c>
      <c r="J736">
        <f>VLOOKUP('full data'!$A736, Sheet11!$A$2:$AF$799, MATCH('full data'!J$1, Sheet11!$A$1:$AF$1, 0), FALSE)</f>
        <v>0.8214285714285714</v>
      </c>
      <c r="K736">
        <f>VLOOKUP('full data'!$A736, Sheet11!$A$2:$AF$799, MATCH('full data'!K$1, Sheet11!$A$1:$AF$1, 0), FALSE)</f>
        <v>-10.875</v>
      </c>
      <c r="L736">
        <f>VLOOKUP('full data'!$A736, Sheet11!$A$2:$AF$799, MATCH('full data'!L$1, Sheet11!$A$1:$AF$1, 0), FALSE)</f>
        <v>1.5625</v>
      </c>
      <c r="M736">
        <f>VLOOKUP('full data'!$A736, Sheet11!$A$2:$AF$799, MATCH('full data'!M$1, Sheet11!$A$1:$AF$1, 0), FALSE)</f>
        <v>0.875</v>
      </c>
      <c r="N736">
        <f>VLOOKUP('full data'!$A736, Sheet11!$A$2:$AF$799, MATCH('full data'!N$1, Sheet11!$A$1:$AF$1, 0), FALSE)</f>
        <v>0.625</v>
      </c>
      <c r="O736">
        <f>VLOOKUP('full data'!$A736, Sheet11!$A$2:$AF$799, MATCH('full data'!O$1, Sheet11!$A$1:$AF$1, 0), FALSE)</f>
        <v>15.875</v>
      </c>
      <c r="P736">
        <f>VLOOKUP('full data'!$A736, Sheet11!$A$2:$AF$799, MATCH('full data'!P$1, Sheet11!$A$1:$AF$1, 0), FALSE)</f>
        <v>1.8125</v>
      </c>
      <c r="Q736">
        <f>VLOOKUP('full data'!$A736, Sheet11!$A$2:$AF$799, MATCH('full data'!Q$1, Sheet11!$A$1:$AF$1, 0), FALSE)</f>
        <v>1.5</v>
      </c>
      <c r="R736">
        <f>VLOOKUP('full data'!$A736, Sheet11!$A$2:$AF$799, MATCH('full data'!R$1, Sheet11!$A$1:$AF$1, 0), FALSE)</f>
        <v>3</v>
      </c>
      <c r="S736">
        <f>VLOOKUP('full data'!$A736, Sheet11!$A$2:$AF$799, MATCH('full data'!S$1, Sheet11!$A$1:$AF$1, 0), FALSE)</f>
        <v>13</v>
      </c>
      <c r="T736">
        <f>VLOOKUP('full data'!$A736, Sheet11!$A$2:$AF$799, MATCH('full data'!T$1, Sheet11!$A$1:$AF$1, 0), FALSE)</f>
        <v>0</v>
      </c>
      <c r="U736">
        <f>VLOOKUP('full data'!$A736, Sheet11!$A$2:$AF$799, MATCH('full data'!U$1, Sheet11!$A$1:$AF$1, 0), FALSE)</f>
        <v>0.1875</v>
      </c>
      <c r="V736">
        <f>VLOOKUP('full data'!$A736, Sheet11!$A$2:$AF$799, MATCH('full data'!V$1, Sheet11!$A$1:$AF$1, 0), FALSE)</f>
        <v>0.375</v>
      </c>
      <c r="W736">
        <f>VLOOKUP('full data'!$A736, Sheet11!$A$2:$AF$799, MATCH('full data'!W$1, Sheet11!$A$1:$AF$1, 0), FALSE)</f>
        <v>0.494140625</v>
      </c>
      <c r="X736" t="str">
        <f>VLOOKUP('full data'!$A736, Sheet11!$A$2:$AF$799, MATCH('full data'!X$1, Sheet11!$A$1:$AF$1, 0), FALSE)</f>
        <v>0</v>
      </c>
      <c r="Y736">
        <f>VLOOKUP('full data'!$A736, Sheet11!$A$2:$AF$799, MATCH('full data'!Y$1, Sheet11!$A$1:$AF$1, 0), FALSE)</f>
        <v>4</v>
      </c>
      <c r="Z736" t="str">
        <f>VLOOKUP('full data'!$A736, Sheet11!$A$2:$AF$799, MATCH('full data'!Z$1, Sheet11!$A$1:$AF$1, 0), FALSE)</f>
        <v>NFC North</v>
      </c>
      <c r="AA736" t="s">
        <v>892</v>
      </c>
      <c r="AB736">
        <f>VLOOKUP('full data'!$A736, Sheet11!$A$2:$AF$799, MATCH('full data'!AB$1, Sheet11!$A$1:$AF$1, 0), FALSE)</f>
        <v>0.25925925925925919</v>
      </c>
      <c r="AC736">
        <f>VLOOKUP('full data'!$A736, Sheet11!$A$2:$AF$799, MATCH('full data'!AC$1, Sheet11!$A$1:$AF$1, 0), FALSE)</f>
        <v>0.26666666666666672</v>
      </c>
      <c r="AD736" t="str">
        <f>VLOOKUP('full data'!$A736, Sheet11!$A$2:$AF$799, MATCH('full data'!AD$1, Sheet11!$A$1:$AF$1, 0), FALSE)</f>
        <v>0</v>
      </c>
      <c r="AE736" t="str">
        <f>VLOOKUP('full data'!$A736, Sheet11!$A$2:$AF$799, MATCH('full data'!AE$1, Sheet11!$A$1:$AF$1, 0), FALSE)</f>
        <v>0</v>
      </c>
      <c r="AF736">
        <f>VLOOKUP('full data'!$A736, Sheet11!$A$2:$AF$799, MATCH('full data'!AF$1, Sheet11!$A$1:$AF$1, 0), FALSE)</f>
        <v>0.25</v>
      </c>
      <c r="AG736">
        <f>VLOOKUP('full data'!$A736, Sheet11!$A$2:$AF$799, MATCH('full data'!AG$1, Sheet11!$A$1:$AF$1, 0), FALSE)</f>
        <v>0.5</v>
      </c>
      <c r="AH736" s="3">
        <f>VLOOKUP('full data'!$A736, Sheet11!$A$2:$AF$799, MATCH('full data'!AH$1, Sheet11!$A$1:$AF$1, 0), FALSE)</f>
        <v>1.340050526896348E-4</v>
      </c>
      <c r="AI736" s="2">
        <f t="shared" si="11"/>
        <v>0.28503370286777469</v>
      </c>
      <c r="AJ736" s="2">
        <f>AH736/SUMIFS($AH$2:$AH$799, $B$2:$B$799, B736)</f>
        <v>1.0784138318646825E-4</v>
      </c>
      <c r="AK736">
        <f>IF(AJ736=_xlfn.MAXIFS($AJ$2:$AJ$799, $B$2:$B$799, B736, $AA$2:$AA$799, AA736), 1, 0)</f>
        <v>0</v>
      </c>
      <c r="AL736" s="2">
        <f>AJ736-AI736</f>
        <v>-0.28492586148458821</v>
      </c>
      <c r="AM736">
        <f>IF(AK736=AE736, 1, 0)</f>
        <v>0</v>
      </c>
    </row>
    <row r="737" spans="1:39" hidden="1" x14ac:dyDescent="0.45">
      <c r="A737" t="s">
        <v>147</v>
      </c>
      <c r="B737">
        <v>2002</v>
      </c>
      <c r="C737" t="s">
        <v>53</v>
      </c>
      <c r="D737" t="str">
        <f>VLOOKUP(C737, ids!$A$2:$B$37,2,FALSE)</f>
        <v>Cincinnati Bengals</v>
      </c>
      <c r="E737">
        <f>VLOOKUP('full data'!$A737, Sheet11!$A$2:$AF$799, MATCH('full data'!E$1, Sheet11!$A$1:$AF$1, 0), FALSE)</f>
        <v>16</v>
      </c>
      <c r="F737">
        <f>VLOOKUP('full data'!$A737, Sheet11!$A$2:$AF$799, MATCH('full data'!F$1, Sheet11!$A$1:$AF$1, 0), FALSE)</f>
        <v>-4.8118523037718006</v>
      </c>
      <c r="G737">
        <f>VLOOKUP('full data'!$A737, Sheet11!$A$2:$AF$799, MATCH('full data'!G$1, Sheet11!$A$1:$AF$1, 0), FALSE)</f>
        <v>-0.14066932539009969</v>
      </c>
      <c r="H737">
        <f>VLOOKUP('full data'!$A737, Sheet11!$A$2:$AF$799, MATCH('full data'!H$1, Sheet11!$A$1:$AF$1, 0), FALSE)</f>
        <v>0.29948575618560741</v>
      </c>
      <c r="I737">
        <f>VLOOKUP('full data'!$A737, Sheet11!$A$2:$AF$799, MATCH('full data'!I$1, Sheet11!$A$1:$AF$1, 0), FALSE)</f>
        <v>55.25</v>
      </c>
      <c r="J737">
        <f>VLOOKUP('full data'!$A737, Sheet11!$A$2:$AF$799, MATCH('full data'!J$1, Sheet11!$A$1:$AF$1, 0), FALSE)</f>
        <v>0.83333333333333337</v>
      </c>
      <c r="K737">
        <f>VLOOKUP('full data'!$A737, Sheet11!$A$2:$AF$799, MATCH('full data'!K$1, Sheet11!$A$1:$AF$1, 0), FALSE)</f>
        <v>-16</v>
      </c>
      <c r="L737">
        <f>VLOOKUP('full data'!$A737, Sheet11!$A$2:$AF$799, MATCH('full data'!L$1, Sheet11!$A$1:$AF$1, 0), FALSE)</f>
        <v>1.375</v>
      </c>
      <c r="M737">
        <f>VLOOKUP('full data'!$A737, Sheet11!$A$2:$AF$799, MATCH('full data'!M$1, Sheet11!$A$1:$AF$1, 0), FALSE)</f>
        <v>0.6875</v>
      </c>
      <c r="N737">
        <f>VLOOKUP('full data'!$A737, Sheet11!$A$2:$AF$799, MATCH('full data'!N$1, Sheet11!$A$1:$AF$1, 0), FALSE)</f>
        <v>0.5625</v>
      </c>
      <c r="O737">
        <f>VLOOKUP('full data'!$A737, Sheet11!$A$2:$AF$799, MATCH('full data'!O$1, Sheet11!$A$1:$AF$1, 0), FALSE)</f>
        <v>9.5625</v>
      </c>
      <c r="P737">
        <f>VLOOKUP('full data'!$A737, Sheet11!$A$2:$AF$799, MATCH('full data'!P$1, Sheet11!$A$1:$AF$1, 0), FALSE)</f>
        <v>1.9375</v>
      </c>
      <c r="Q737">
        <f>VLOOKUP('full data'!$A737, Sheet11!$A$2:$AF$799, MATCH('full data'!Q$1, Sheet11!$A$1:$AF$1, 0), FALSE)</f>
        <v>1.25</v>
      </c>
      <c r="R737">
        <f>VLOOKUP('full data'!$A737, Sheet11!$A$2:$AF$799, MATCH('full data'!R$1, Sheet11!$A$1:$AF$1, 0), FALSE)</f>
        <v>2</v>
      </c>
      <c r="S737">
        <f>VLOOKUP('full data'!$A737, Sheet11!$A$2:$AF$799, MATCH('full data'!S$1, Sheet11!$A$1:$AF$1, 0), FALSE)</f>
        <v>14</v>
      </c>
      <c r="T737">
        <f>VLOOKUP('full data'!$A737, Sheet11!$A$2:$AF$799, MATCH('full data'!T$1, Sheet11!$A$1:$AF$1, 0), FALSE)</f>
        <v>0</v>
      </c>
      <c r="U737">
        <f>VLOOKUP('full data'!$A737, Sheet11!$A$2:$AF$799, MATCH('full data'!U$1, Sheet11!$A$1:$AF$1, 0), FALSE)</f>
        <v>0.125</v>
      </c>
      <c r="V737">
        <f>VLOOKUP('full data'!$A737, Sheet11!$A$2:$AF$799, MATCH('full data'!V$1, Sheet11!$A$1:$AF$1, 0), FALSE)</f>
        <v>0.40625</v>
      </c>
      <c r="W737">
        <f>VLOOKUP('full data'!$A737, Sheet11!$A$2:$AF$799, MATCH('full data'!W$1, Sheet11!$A$1:$AF$1, 0), FALSE)</f>
        <v>0.537109375</v>
      </c>
      <c r="X737" t="str">
        <f>VLOOKUP('full data'!$A737, Sheet11!$A$2:$AF$799, MATCH('full data'!X$1, Sheet11!$A$1:$AF$1, 0), FALSE)</f>
        <v>0</v>
      </c>
      <c r="Y737">
        <f>VLOOKUP('full data'!$A737, Sheet11!$A$2:$AF$799, MATCH('full data'!Y$1, Sheet11!$A$1:$AF$1, 0), FALSE)</f>
        <v>4</v>
      </c>
      <c r="Z737" t="str">
        <f>VLOOKUP('full data'!$A737, Sheet11!$A$2:$AF$799, MATCH('full data'!Z$1, Sheet11!$A$1:$AF$1, 0), FALSE)</f>
        <v>AFC North</v>
      </c>
      <c r="AA737" t="s">
        <v>891</v>
      </c>
      <c r="AB737">
        <f>VLOOKUP('full data'!$A737, Sheet11!$A$2:$AF$799, MATCH('full data'!AB$1, Sheet11!$A$1:$AF$1, 0), FALSE)</f>
        <v>3.7037037037037028E-2</v>
      </c>
      <c r="AC737">
        <f>VLOOKUP('full data'!$A737, Sheet11!$A$2:$AF$799, MATCH('full data'!AC$1, Sheet11!$A$1:$AF$1, 0), FALSE)</f>
        <v>0.25</v>
      </c>
      <c r="AD737" t="str">
        <f>VLOOKUP('full data'!$A737, Sheet11!$A$2:$AF$799, MATCH('full data'!AD$1, Sheet11!$A$1:$AF$1, 0), FALSE)</f>
        <v>0</v>
      </c>
      <c r="AE737" t="str">
        <f>VLOOKUP('full data'!$A737, Sheet11!$A$2:$AF$799, MATCH('full data'!AE$1, Sheet11!$A$1:$AF$1, 0), FALSE)</f>
        <v>0</v>
      </c>
      <c r="AF737">
        <f>VLOOKUP('full data'!$A737, Sheet11!$A$2:$AF$799, MATCH('full data'!AF$1, Sheet11!$A$1:$AF$1, 0), FALSE)</f>
        <v>0.5625</v>
      </c>
      <c r="AG737">
        <f>VLOOKUP('full data'!$A737, Sheet11!$A$2:$AF$799, MATCH('full data'!AG$1, Sheet11!$A$1:$AF$1, 0), FALSE)</f>
        <v>0.5</v>
      </c>
      <c r="AH737" s="3">
        <f>VLOOKUP('full data'!$A737, Sheet11!$A$2:$AF$799, MATCH('full data'!AH$1, Sheet11!$A$1:$AF$1, 0), FALSE)</f>
        <v>1.105223765792981E-5</v>
      </c>
      <c r="AI737" s="2">
        <f t="shared" si="11"/>
        <v>9.1187163057931495E-2</v>
      </c>
      <c r="AJ737" s="2">
        <f>AH737/SUMIFS($AH$2:$AH$799, $B$2:$B$799, B737)</f>
        <v>8.8943556411803471E-6</v>
      </c>
      <c r="AK737">
        <f>IF(AJ737=_xlfn.MAXIFS($AJ$2:$AJ$799, $B$2:$B$799, B737, $AA$2:$AA$799, AA737), 1, 0)</f>
        <v>0</v>
      </c>
      <c r="AL737" s="2">
        <f>AJ737-AI737</f>
        <v>-9.1178268702290316E-2</v>
      </c>
      <c r="AM737">
        <f>IF(AK737=AE737, 1, 0)</f>
        <v>0</v>
      </c>
    </row>
    <row r="738" spans="1:39" x14ac:dyDescent="0.45">
      <c r="A738" t="s">
        <v>137</v>
      </c>
      <c r="B738">
        <v>2001</v>
      </c>
      <c r="C738" t="s">
        <v>102</v>
      </c>
      <c r="D738" t="str">
        <f>VLOOKUP(C738, ids!$A$2:$B$37,2,FALSE)</f>
        <v>St. Louis Rams</v>
      </c>
      <c r="E738">
        <f>VLOOKUP('full data'!$A738, Sheet11!$A$2:$AF$799, MATCH('full data'!E$1, Sheet11!$A$1:$AF$1, 0), FALSE)</f>
        <v>16</v>
      </c>
      <c r="F738">
        <f>VLOOKUP('full data'!$A738, Sheet11!$A$2:$AF$799, MATCH('full data'!F$1, Sheet11!$A$1:$AF$1, 0), FALSE)</f>
        <v>3.6608167708030361</v>
      </c>
      <c r="G738">
        <f>VLOOKUP('full data'!$A738, Sheet11!$A$2:$AF$799, MATCH('full data'!G$1, Sheet11!$A$1:$AF$1, 0), FALSE)</f>
        <v>-1.7049962410068851</v>
      </c>
      <c r="H738">
        <f>VLOOKUP('full data'!$A738, Sheet11!$A$2:$AF$799, MATCH('full data'!H$1, Sheet11!$A$1:$AF$1, 0), FALSE)</f>
        <v>12.473507088772831</v>
      </c>
      <c r="I738">
        <f>VLOOKUP('full data'!$A738, Sheet11!$A$2:$AF$799, MATCH('full data'!I$1, Sheet11!$A$1:$AF$1, 0), FALSE)</f>
        <v>52.9375</v>
      </c>
      <c r="J738">
        <f>VLOOKUP('full data'!$A738, Sheet11!$A$2:$AF$799, MATCH('full data'!J$1, Sheet11!$A$1:$AF$1, 0), FALSE)</f>
        <v>0.7931034482758621</v>
      </c>
      <c r="K738">
        <f>VLOOKUP('full data'!$A738, Sheet11!$A$2:$AF$799, MATCH('full data'!K$1, Sheet11!$A$1:$AF$1, 0), FALSE)</f>
        <v>-15</v>
      </c>
      <c r="L738">
        <f>VLOOKUP('full data'!$A738, Sheet11!$A$2:$AF$799, MATCH('full data'!L$1, Sheet11!$A$1:$AF$1, 0), FALSE)</f>
        <v>1.375</v>
      </c>
      <c r="M738">
        <f>VLOOKUP('full data'!$A738, Sheet11!$A$2:$AF$799, MATCH('full data'!M$1, Sheet11!$A$1:$AF$1, 0), FALSE)</f>
        <v>0.8125</v>
      </c>
      <c r="N738">
        <f>VLOOKUP('full data'!$A738, Sheet11!$A$2:$AF$799, MATCH('full data'!N$1, Sheet11!$A$1:$AF$1, 0), FALSE)</f>
        <v>1.3125</v>
      </c>
      <c r="O738">
        <f>VLOOKUP('full data'!$A738, Sheet11!$A$2:$AF$799, MATCH('full data'!O$1, Sheet11!$A$1:$AF$1, 0), FALSE)</f>
        <v>15.6875</v>
      </c>
      <c r="P738">
        <f>VLOOKUP('full data'!$A738, Sheet11!$A$2:$AF$799, MATCH('full data'!P$1, Sheet11!$A$1:$AF$1, 0), FALSE)</f>
        <v>2</v>
      </c>
      <c r="Q738">
        <f>VLOOKUP('full data'!$A738, Sheet11!$A$2:$AF$799, MATCH('full data'!Q$1, Sheet11!$A$1:$AF$1, 0), FALSE)</f>
        <v>2.125</v>
      </c>
      <c r="R738">
        <f>VLOOKUP('full data'!$A738, Sheet11!$A$2:$AF$799, MATCH('full data'!R$1, Sheet11!$A$1:$AF$1, 0), FALSE)</f>
        <v>14</v>
      </c>
      <c r="S738">
        <f>VLOOKUP('full data'!$A738, Sheet11!$A$2:$AF$799, MATCH('full data'!S$1, Sheet11!$A$1:$AF$1, 0), FALSE)</f>
        <v>2</v>
      </c>
      <c r="T738">
        <f>VLOOKUP('full data'!$A738, Sheet11!$A$2:$AF$799, MATCH('full data'!T$1, Sheet11!$A$1:$AF$1, 0), FALSE)</f>
        <v>0</v>
      </c>
      <c r="U738">
        <f>VLOOKUP('full data'!$A738, Sheet11!$A$2:$AF$799, MATCH('full data'!U$1, Sheet11!$A$1:$AF$1, 0), FALSE)</f>
        <v>0.875</v>
      </c>
      <c r="V738">
        <f>VLOOKUP('full data'!$A738, Sheet11!$A$2:$AF$799, MATCH('full data'!V$1, Sheet11!$A$1:$AF$1, 0), FALSE)</f>
        <v>0.46875</v>
      </c>
      <c r="W738">
        <f>VLOOKUP('full data'!$A738, Sheet11!$A$2:$AF$799, MATCH('full data'!W$1, Sheet11!$A$1:$AF$1, 0), FALSE)</f>
        <v>0.47265625</v>
      </c>
      <c r="X738" t="str">
        <f>VLOOKUP('full data'!$A738, Sheet11!$A$2:$AF$799, MATCH('full data'!X$1, Sheet11!$A$1:$AF$1, 0), FALSE)</f>
        <v>1</v>
      </c>
      <c r="Y738">
        <f>VLOOKUP('full data'!$A738, Sheet11!$A$2:$AF$799, MATCH('full data'!Y$1, Sheet11!$A$1:$AF$1, 0), FALSE)</f>
        <v>1</v>
      </c>
      <c r="Z738" t="str">
        <f>VLOOKUP('full data'!$A738, Sheet11!$A$2:$AF$799, MATCH('full data'!Z$1, Sheet11!$A$1:$AF$1, 0), FALSE)</f>
        <v>NFC West</v>
      </c>
      <c r="AA738" t="s">
        <v>892</v>
      </c>
      <c r="AB738">
        <f>VLOOKUP('full data'!$A738, Sheet11!$A$2:$AF$799, MATCH('full data'!AB$1, Sheet11!$A$1:$AF$1, 0), FALSE)</f>
        <v>0.20229083527050851</v>
      </c>
      <c r="AC738">
        <f>VLOOKUP('full data'!$A738, Sheet11!$A$2:$AF$799, MATCH('full data'!AC$1, Sheet11!$A$1:$AF$1, 0), FALSE)</f>
        <v>0.20321875519987159</v>
      </c>
      <c r="AD738" t="str">
        <f>VLOOKUP('full data'!$A738, Sheet11!$A$2:$AF$799, MATCH('full data'!AD$1, Sheet11!$A$1:$AF$1, 0), FALSE)</f>
        <v>0</v>
      </c>
      <c r="AE738" t="str">
        <f>VLOOKUP('full data'!$A738, Sheet11!$A$2:$AF$799, MATCH('full data'!AE$1, Sheet11!$A$1:$AF$1, 0), FALSE)</f>
        <v>1</v>
      </c>
      <c r="AF738">
        <f>VLOOKUP('full data'!$A738, Sheet11!$A$2:$AF$799, MATCH('full data'!AF$1, Sheet11!$A$1:$AF$1, 0), FALSE)</f>
        <v>0.625</v>
      </c>
      <c r="AG738">
        <f>VLOOKUP('full data'!$A738, Sheet11!$A$2:$AF$799, MATCH('full data'!AG$1, Sheet11!$A$1:$AF$1, 0), FALSE)</f>
        <v>9.5</v>
      </c>
      <c r="AH738" s="3">
        <f>VLOOKUP('full data'!$A738, Sheet11!$A$2:$AF$799, MATCH('full data'!AH$1, Sheet11!$A$1:$AF$1, 0), FALSE)</f>
        <v>0.57380934043342235</v>
      </c>
      <c r="AI738" s="2">
        <f t="shared" si="11"/>
        <v>0.57380934043342235</v>
      </c>
      <c r="AJ738" s="2">
        <f>AH738/SUMIFS($AH$2:$AH$799, $B$2:$B$799, B738)</f>
        <v>0.26584221787590584</v>
      </c>
      <c r="AK738">
        <f>IF(AJ738=_xlfn.MAXIFS($AJ$2:$AJ$799, $B$2:$B$799, B738, $AA$2:$AA$799, AA738), 1, 0)</f>
        <v>1</v>
      </c>
      <c r="AL738" s="2">
        <f>AJ738-AI738</f>
        <v>-0.30796712255751651</v>
      </c>
      <c r="AM738">
        <f>IF(AK738=AE738, 1, 0)</f>
        <v>0</v>
      </c>
    </row>
    <row r="739" spans="1:39" x14ac:dyDescent="0.45">
      <c r="A739" t="s">
        <v>133</v>
      </c>
      <c r="B739">
        <v>2001</v>
      </c>
      <c r="C739" t="s">
        <v>94</v>
      </c>
      <c r="D739" t="str">
        <f>VLOOKUP(C739, ids!$A$2:$B$37,2,FALSE)</f>
        <v>Pittsburgh Steelers</v>
      </c>
      <c r="E739">
        <f>VLOOKUP('full data'!$A739, Sheet11!$A$2:$AF$799, MATCH('full data'!E$1, Sheet11!$A$1:$AF$1, 0), FALSE)</f>
        <v>16</v>
      </c>
      <c r="F739">
        <f>VLOOKUP('full data'!$A739, Sheet11!$A$2:$AF$799, MATCH('full data'!F$1, Sheet11!$A$1:$AF$1, 0), FALSE)</f>
        <v>4.1052318566886372</v>
      </c>
      <c r="G739">
        <f>VLOOKUP('full data'!$A739, Sheet11!$A$2:$AF$799, MATCH('full data'!G$1, Sheet11!$A$1:$AF$1, 0), FALSE)</f>
        <v>4.661102812016843E-2</v>
      </c>
      <c r="H739">
        <f>VLOOKUP('full data'!$A739, Sheet11!$A$2:$AF$799, MATCH('full data'!H$1, Sheet11!$A$1:$AF$1, 0), FALSE)</f>
        <v>6.8317010425383957</v>
      </c>
      <c r="I739">
        <f>VLOOKUP('full data'!$A739, Sheet11!$A$2:$AF$799, MATCH('full data'!I$1, Sheet11!$A$1:$AF$1, 0), FALSE)</f>
        <v>48</v>
      </c>
      <c r="J739">
        <f>VLOOKUP('full data'!$A739, Sheet11!$A$2:$AF$799, MATCH('full data'!J$1, Sheet11!$A$1:$AF$1, 0), FALSE)</f>
        <v>0.66666666666666663</v>
      </c>
      <c r="K739">
        <f>VLOOKUP('full data'!$A739, Sheet11!$A$2:$AF$799, MATCH('full data'!K$1, Sheet11!$A$1:$AF$1, 0), FALSE)</f>
        <v>-11.375</v>
      </c>
      <c r="L739">
        <f>VLOOKUP('full data'!$A739, Sheet11!$A$2:$AF$799, MATCH('full data'!L$1, Sheet11!$A$1:$AF$1, 0), FALSE)</f>
        <v>0.75</v>
      </c>
      <c r="M739">
        <f>VLOOKUP('full data'!$A739, Sheet11!$A$2:$AF$799, MATCH('full data'!M$1, Sheet11!$A$1:$AF$1, 0), FALSE)</f>
        <v>0.875</v>
      </c>
      <c r="N739">
        <f>VLOOKUP('full data'!$A739, Sheet11!$A$2:$AF$799, MATCH('full data'!N$1, Sheet11!$A$1:$AF$1, 0), FALSE)</f>
        <v>1.125</v>
      </c>
      <c r="O739">
        <f>VLOOKUP('full data'!$A739, Sheet11!$A$2:$AF$799, MATCH('full data'!O$1, Sheet11!$A$1:$AF$1, 0), FALSE)</f>
        <v>24.1875</v>
      </c>
      <c r="P739">
        <f>VLOOKUP('full data'!$A739, Sheet11!$A$2:$AF$799, MATCH('full data'!P$1, Sheet11!$A$1:$AF$1, 0), FALSE)</f>
        <v>1.1875</v>
      </c>
      <c r="Q739">
        <f>VLOOKUP('full data'!$A739, Sheet11!$A$2:$AF$799, MATCH('full data'!Q$1, Sheet11!$A$1:$AF$1, 0), FALSE)</f>
        <v>2</v>
      </c>
      <c r="R739">
        <f>VLOOKUP('full data'!$A739, Sheet11!$A$2:$AF$799, MATCH('full data'!R$1, Sheet11!$A$1:$AF$1, 0), FALSE)</f>
        <v>13</v>
      </c>
      <c r="S739">
        <f>VLOOKUP('full data'!$A739, Sheet11!$A$2:$AF$799, MATCH('full data'!S$1, Sheet11!$A$1:$AF$1, 0), FALSE)</f>
        <v>3</v>
      </c>
      <c r="T739">
        <f>VLOOKUP('full data'!$A739, Sheet11!$A$2:$AF$799, MATCH('full data'!T$1, Sheet11!$A$1:$AF$1, 0), FALSE)</f>
        <v>0</v>
      </c>
      <c r="U739">
        <f>VLOOKUP('full data'!$A739, Sheet11!$A$2:$AF$799, MATCH('full data'!U$1, Sheet11!$A$1:$AF$1, 0), FALSE)</f>
        <v>0.8125</v>
      </c>
      <c r="V739">
        <f>VLOOKUP('full data'!$A739, Sheet11!$A$2:$AF$799, MATCH('full data'!V$1, Sheet11!$A$1:$AF$1, 0), FALSE)</f>
        <v>0.40865384615384609</v>
      </c>
      <c r="W739">
        <f>VLOOKUP('full data'!$A739, Sheet11!$A$2:$AF$799, MATCH('full data'!W$1, Sheet11!$A$1:$AF$1, 0), FALSE)</f>
        <v>0.41796875</v>
      </c>
      <c r="X739" t="str">
        <f>VLOOKUP('full data'!$A739, Sheet11!$A$2:$AF$799, MATCH('full data'!X$1, Sheet11!$A$1:$AF$1, 0), FALSE)</f>
        <v>1</v>
      </c>
      <c r="Y739">
        <f>VLOOKUP('full data'!$A739, Sheet11!$A$2:$AF$799, MATCH('full data'!Y$1, Sheet11!$A$1:$AF$1, 0), FALSE)</f>
        <v>1</v>
      </c>
      <c r="Z739" t="str">
        <f>VLOOKUP('full data'!$A739, Sheet11!$A$2:$AF$799, MATCH('full data'!Z$1, Sheet11!$A$1:$AF$1, 0), FALSE)</f>
        <v>AFC North</v>
      </c>
      <c r="AA739" t="s">
        <v>891</v>
      </c>
      <c r="AB739">
        <f>VLOOKUP('full data'!$A739, Sheet11!$A$2:$AF$799, MATCH('full data'!AB$1, Sheet11!$A$1:$AF$1, 0), FALSE)</f>
        <v>0.20430107526881719</v>
      </c>
      <c r="AC739">
        <f>VLOOKUP('full data'!$A739, Sheet11!$A$2:$AF$799, MATCH('full data'!AC$1, Sheet11!$A$1:$AF$1, 0), FALSE)</f>
        <v>0.13043478260869559</v>
      </c>
      <c r="AD739" t="str">
        <f>VLOOKUP('full data'!$A739, Sheet11!$A$2:$AF$799, MATCH('full data'!AD$1, Sheet11!$A$1:$AF$1, 0), FALSE)</f>
        <v>0</v>
      </c>
      <c r="AE739" t="str">
        <f>VLOOKUP('full data'!$A739, Sheet11!$A$2:$AF$799, MATCH('full data'!AE$1, Sheet11!$A$1:$AF$1, 0), FALSE)</f>
        <v>0</v>
      </c>
      <c r="AF739">
        <f>VLOOKUP('full data'!$A739, Sheet11!$A$2:$AF$799, MATCH('full data'!AF$1, Sheet11!$A$1:$AF$1, 0), FALSE)</f>
        <v>0.4375</v>
      </c>
      <c r="AG739">
        <f>VLOOKUP('full data'!$A739, Sheet11!$A$2:$AF$799, MATCH('full data'!AG$1, Sheet11!$A$1:$AF$1, 0), FALSE)</f>
        <v>0.5</v>
      </c>
      <c r="AH739" s="3">
        <f>VLOOKUP('full data'!$A739, Sheet11!$A$2:$AF$799, MATCH('full data'!AH$1, Sheet11!$A$1:$AF$1, 0), FALSE)</f>
        <v>0.45059677863809888</v>
      </c>
      <c r="AI739" s="2">
        <f t="shared" si="11"/>
        <v>0.45059677863809888</v>
      </c>
      <c r="AJ739" s="2">
        <f>AH739/SUMIFS($AH$2:$AH$799, $B$2:$B$799, B739)</f>
        <v>0.20875862165368403</v>
      </c>
      <c r="AK739">
        <f>IF(AJ739=_xlfn.MAXIFS($AJ$2:$AJ$799, $B$2:$B$799, B739, $AA$2:$AA$799, AA739), 1, 0)</f>
        <v>1</v>
      </c>
      <c r="AL739" s="2">
        <f>AJ739-AI739</f>
        <v>-0.24183815698441485</v>
      </c>
      <c r="AM739">
        <f>IF(AK739=AE739, 1, 0)</f>
        <v>0</v>
      </c>
    </row>
    <row r="740" spans="1:39" hidden="1" x14ac:dyDescent="0.45">
      <c r="A740" t="s">
        <v>114</v>
      </c>
      <c r="B740">
        <v>2001</v>
      </c>
      <c r="C740" t="s">
        <v>50</v>
      </c>
      <c r="D740" t="str">
        <f>VLOOKUP(C740, ids!$A$2:$B$37,2,FALSE)</f>
        <v>Chicago Bears</v>
      </c>
      <c r="E740">
        <f>VLOOKUP('full data'!$A740, Sheet11!$A$2:$AF$799, MATCH('full data'!E$1, Sheet11!$A$1:$AF$1, 0), FALSE)</f>
        <v>16</v>
      </c>
      <c r="F740">
        <f>VLOOKUP('full data'!$A740, Sheet11!$A$2:$AF$799, MATCH('full data'!F$1, Sheet11!$A$1:$AF$1, 0), FALSE)</f>
        <v>-1.2127954856929131</v>
      </c>
      <c r="G740">
        <f>VLOOKUP('full data'!$A740, Sheet11!$A$2:$AF$799, MATCH('full data'!G$1, Sheet11!$A$1:$AF$1, 0), FALSE)</f>
        <v>-2.7767010702864292</v>
      </c>
      <c r="H740">
        <f>VLOOKUP('full data'!$A740, Sheet11!$A$2:$AF$799, MATCH('full data'!H$1, Sheet11!$A$1:$AF$1, 0), FALSE)</f>
        <v>0.96008274531235005</v>
      </c>
      <c r="I740">
        <f>VLOOKUP('full data'!$A740, Sheet11!$A$2:$AF$799, MATCH('full data'!I$1, Sheet11!$A$1:$AF$1, 0), FALSE)</f>
        <v>38.875</v>
      </c>
      <c r="J740">
        <f>VLOOKUP('full data'!$A740, Sheet11!$A$2:$AF$799, MATCH('full data'!J$1, Sheet11!$A$1:$AF$1, 0), FALSE)</f>
        <v>0.83870967741935487</v>
      </c>
      <c r="K740">
        <f>VLOOKUP('full data'!$A740, Sheet11!$A$2:$AF$799, MATCH('full data'!K$1, Sheet11!$A$1:$AF$1, 0), FALSE)</f>
        <v>-7.5</v>
      </c>
      <c r="L740">
        <f>VLOOKUP('full data'!$A740, Sheet11!$A$2:$AF$799, MATCH('full data'!L$1, Sheet11!$A$1:$AF$1, 0), FALSE)</f>
        <v>1</v>
      </c>
      <c r="M740">
        <f>VLOOKUP('full data'!$A740, Sheet11!$A$2:$AF$799, MATCH('full data'!M$1, Sheet11!$A$1:$AF$1, 0), FALSE)</f>
        <v>1.0625</v>
      </c>
      <c r="N740">
        <f>VLOOKUP('full data'!$A740, Sheet11!$A$2:$AF$799, MATCH('full data'!N$1, Sheet11!$A$1:$AF$1, 0), FALSE)</f>
        <v>1.25</v>
      </c>
      <c r="O740">
        <f>VLOOKUP('full data'!$A740, Sheet11!$A$2:$AF$799, MATCH('full data'!O$1, Sheet11!$A$1:$AF$1, 0), FALSE)</f>
        <v>18.375</v>
      </c>
      <c r="P740">
        <f>VLOOKUP('full data'!$A740, Sheet11!$A$2:$AF$799, MATCH('full data'!P$1, Sheet11!$A$1:$AF$1, 0), FALSE)</f>
        <v>1.25</v>
      </c>
      <c r="Q740">
        <f>VLOOKUP('full data'!$A740, Sheet11!$A$2:$AF$799, MATCH('full data'!Q$1, Sheet11!$A$1:$AF$1, 0), FALSE)</f>
        <v>2.3125</v>
      </c>
      <c r="R740">
        <f>VLOOKUP('full data'!$A740, Sheet11!$A$2:$AF$799, MATCH('full data'!R$1, Sheet11!$A$1:$AF$1, 0), FALSE)</f>
        <v>13</v>
      </c>
      <c r="S740">
        <f>VLOOKUP('full data'!$A740, Sheet11!$A$2:$AF$799, MATCH('full data'!S$1, Sheet11!$A$1:$AF$1, 0), FALSE)</f>
        <v>3</v>
      </c>
      <c r="T740">
        <f>VLOOKUP('full data'!$A740, Sheet11!$A$2:$AF$799, MATCH('full data'!T$1, Sheet11!$A$1:$AF$1, 0), FALSE)</f>
        <v>0</v>
      </c>
      <c r="U740">
        <f>VLOOKUP('full data'!$A740, Sheet11!$A$2:$AF$799, MATCH('full data'!U$1, Sheet11!$A$1:$AF$1, 0), FALSE)</f>
        <v>0.8125</v>
      </c>
      <c r="V740">
        <f>VLOOKUP('full data'!$A740, Sheet11!$A$2:$AF$799, MATCH('full data'!V$1, Sheet11!$A$1:$AF$1, 0), FALSE)</f>
        <v>0.40865384615384609</v>
      </c>
      <c r="W740">
        <f>VLOOKUP('full data'!$A740, Sheet11!$A$2:$AF$799, MATCH('full data'!W$1, Sheet11!$A$1:$AF$1, 0), FALSE)</f>
        <v>0.46484375</v>
      </c>
      <c r="X740" t="str">
        <f>VLOOKUP('full data'!$A740, Sheet11!$A$2:$AF$799, MATCH('full data'!X$1, Sheet11!$A$1:$AF$1, 0), FALSE)</f>
        <v>2</v>
      </c>
      <c r="Y740">
        <f>VLOOKUP('full data'!$A740, Sheet11!$A$2:$AF$799, MATCH('full data'!Y$1, Sheet11!$A$1:$AF$1, 0), FALSE)</f>
        <v>1</v>
      </c>
      <c r="Z740" t="str">
        <f>VLOOKUP('full data'!$A740, Sheet11!$A$2:$AF$799, MATCH('full data'!Z$1, Sheet11!$A$1:$AF$1, 0), FALSE)</f>
        <v>NFC North</v>
      </c>
      <c r="AA740" t="s">
        <v>892</v>
      </c>
      <c r="AB740">
        <f>VLOOKUP('full data'!$A740, Sheet11!$A$2:$AF$799, MATCH('full data'!AB$1, Sheet11!$A$1:$AF$1, 0), FALSE)</f>
        <v>0.22916666666666671</v>
      </c>
      <c r="AC740">
        <f>VLOOKUP('full data'!$A740, Sheet11!$A$2:$AF$799, MATCH('full data'!AC$1, Sheet11!$A$1:$AF$1, 0), FALSE)</f>
        <v>0.1607142857142857</v>
      </c>
      <c r="AD740" t="str">
        <f>VLOOKUP('full data'!$A740, Sheet11!$A$2:$AF$799, MATCH('full data'!AD$1, Sheet11!$A$1:$AF$1, 0), FALSE)</f>
        <v>0</v>
      </c>
      <c r="AE740" t="str">
        <f>VLOOKUP('full data'!$A740, Sheet11!$A$2:$AF$799, MATCH('full data'!AE$1, Sheet11!$A$1:$AF$1, 0), FALSE)</f>
        <v>0</v>
      </c>
      <c r="AF740">
        <f>VLOOKUP('full data'!$A740, Sheet11!$A$2:$AF$799, MATCH('full data'!AF$1, Sheet11!$A$1:$AF$1, 0), FALSE)</f>
        <v>0.25</v>
      </c>
      <c r="AG740">
        <f>VLOOKUP('full data'!$A740, Sheet11!$A$2:$AF$799, MATCH('full data'!AG$1, Sheet11!$A$1:$AF$1, 0), FALSE)</f>
        <v>0.5</v>
      </c>
      <c r="AH740" s="3">
        <f>VLOOKUP('full data'!$A740, Sheet11!$A$2:$AF$799, MATCH('full data'!AH$1, Sheet11!$A$1:$AF$1, 0), FALSE)</f>
        <v>0.32784579578190809</v>
      </c>
      <c r="AI740" s="2">
        <f t="shared" si="11"/>
        <v>0.57380934043342235</v>
      </c>
      <c r="AJ740" s="2">
        <f>AH740/SUMIFS($AH$2:$AH$799, $B$2:$B$799, B740)</f>
        <v>0.15188887201822421</v>
      </c>
      <c r="AK740">
        <f>IF(AJ740=_xlfn.MAXIFS($AJ$2:$AJ$799, $B$2:$B$799, B740, $AA$2:$AA$799, AA740), 1, 0)</f>
        <v>0</v>
      </c>
      <c r="AL740" s="2">
        <f>AJ740-AI740</f>
        <v>-0.42192046841519815</v>
      </c>
      <c r="AM740">
        <f>IF(AK740=AE740, 1, 0)</f>
        <v>0</v>
      </c>
    </row>
    <row r="741" spans="1:39" hidden="1" x14ac:dyDescent="0.45">
      <c r="A741" t="s">
        <v>120</v>
      </c>
      <c r="B741">
        <v>2001</v>
      </c>
      <c r="C741" t="s">
        <v>66</v>
      </c>
      <c r="D741" t="str">
        <f>VLOOKUP(C741, ids!$A$2:$B$37,2,FALSE)</f>
        <v>Green Bay Packers</v>
      </c>
      <c r="E741">
        <f>VLOOKUP('full data'!$A741, Sheet11!$A$2:$AF$799, MATCH('full data'!E$1, Sheet11!$A$1:$AF$1, 0), FALSE)</f>
        <v>16</v>
      </c>
      <c r="F741">
        <f>VLOOKUP('full data'!$A741, Sheet11!$A$2:$AF$799, MATCH('full data'!F$1, Sheet11!$A$1:$AF$1, 0), FALSE)</f>
        <v>5.2328135282160684</v>
      </c>
      <c r="G741">
        <f>VLOOKUP('full data'!$A741, Sheet11!$A$2:$AF$799, MATCH('full data'!G$1, Sheet11!$A$1:$AF$1, 0), FALSE)</f>
        <v>-3.2954219055733631</v>
      </c>
      <c r="H741">
        <f>VLOOKUP('full data'!$A741, Sheet11!$A$2:$AF$799, MATCH('full data'!H$1, Sheet11!$A$1:$AF$1, 0), FALSE)</f>
        <v>7.9910883281752749</v>
      </c>
      <c r="I741">
        <f>VLOOKUP('full data'!$A741, Sheet11!$A$2:$AF$799, MATCH('full data'!I$1, Sheet11!$A$1:$AF$1, 0), FALSE)</f>
        <v>46.5</v>
      </c>
      <c r="J741">
        <f>VLOOKUP('full data'!$A741, Sheet11!$A$2:$AF$799, MATCH('full data'!J$1, Sheet11!$A$1:$AF$1, 0), FALSE)</f>
        <v>0.6470588235294118</v>
      </c>
      <c r="K741">
        <f>VLOOKUP('full data'!$A741, Sheet11!$A$2:$AF$799, MATCH('full data'!K$1, Sheet11!$A$1:$AF$1, 0), FALSE)</f>
        <v>-11</v>
      </c>
      <c r="L741">
        <f>VLOOKUP('full data'!$A741, Sheet11!$A$2:$AF$799, MATCH('full data'!L$1, Sheet11!$A$1:$AF$1, 0), FALSE)</f>
        <v>1.0625</v>
      </c>
      <c r="M741">
        <f>VLOOKUP('full data'!$A741, Sheet11!$A$2:$AF$799, MATCH('full data'!M$1, Sheet11!$A$1:$AF$1, 0), FALSE)</f>
        <v>1.25</v>
      </c>
      <c r="N741">
        <f>VLOOKUP('full data'!$A741, Sheet11!$A$2:$AF$799, MATCH('full data'!N$1, Sheet11!$A$1:$AF$1, 0), FALSE)</f>
        <v>1.25</v>
      </c>
      <c r="O741">
        <f>VLOOKUP('full data'!$A741, Sheet11!$A$2:$AF$799, MATCH('full data'!O$1, Sheet11!$A$1:$AF$1, 0), FALSE)</f>
        <v>21.6875</v>
      </c>
      <c r="P741">
        <f>VLOOKUP('full data'!$A741, Sheet11!$A$2:$AF$799, MATCH('full data'!P$1, Sheet11!$A$1:$AF$1, 0), FALSE)</f>
        <v>1.75</v>
      </c>
      <c r="Q741">
        <f>VLOOKUP('full data'!$A741, Sheet11!$A$2:$AF$799, MATCH('full data'!Q$1, Sheet11!$A$1:$AF$1, 0), FALSE)</f>
        <v>2.5</v>
      </c>
      <c r="R741">
        <f>VLOOKUP('full data'!$A741, Sheet11!$A$2:$AF$799, MATCH('full data'!R$1, Sheet11!$A$1:$AF$1, 0), FALSE)</f>
        <v>12</v>
      </c>
      <c r="S741">
        <f>VLOOKUP('full data'!$A741, Sheet11!$A$2:$AF$799, MATCH('full data'!S$1, Sheet11!$A$1:$AF$1, 0), FALSE)</f>
        <v>4</v>
      </c>
      <c r="T741">
        <f>VLOOKUP('full data'!$A741, Sheet11!$A$2:$AF$799, MATCH('full data'!T$1, Sheet11!$A$1:$AF$1, 0), FALSE)</f>
        <v>0</v>
      </c>
      <c r="U741">
        <f>VLOOKUP('full data'!$A741, Sheet11!$A$2:$AF$799, MATCH('full data'!U$1, Sheet11!$A$1:$AF$1, 0), FALSE)</f>
        <v>0.75</v>
      </c>
      <c r="V741">
        <f>VLOOKUP('full data'!$A741, Sheet11!$A$2:$AF$799, MATCH('full data'!V$1, Sheet11!$A$1:$AF$1, 0), FALSE)</f>
        <v>0.43229166666666669</v>
      </c>
      <c r="W741">
        <f>VLOOKUP('full data'!$A741, Sheet11!$A$2:$AF$799, MATCH('full data'!W$1, Sheet11!$A$1:$AF$1, 0), FALSE)</f>
        <v>0.43359375</v>
      </c>
      <c r="X741" t="str">
        <f>VLOOKUP('full data'!$A741, Sheet11!$A$2:$AF$799, MATCH('full data'!X$1, Sheet11!$A$1:$AF$1, 0), FALSE)</f>
        <v>5</v>
      </c>
      <c r="Y741">
        <f>VLOOKUP('full data'!$A741, Sheet11!$A$2:$AF$799, MATCH('full data'!Y$1, Sheet11!$A$1:$AF$1, 0), FALSE)</f>
        <v>2</v>
      </c>
      <c r="Z741" t="str">
        <f>VLOOKUP('full data'!$A741, Sheet11!$A$2:$AF$799, MATCH('full data'!Z$1, Sheet11!$A$1:$AF$1, 0), FALSE)</f>
        <v>NFC North</v>
      </c>
      <c r="AA741" t="s">
        <v>892</v>
      </c>
      <c r="AB741">
        <f>VLOOKUP('full data'!$A741, Sheet11!$A$2:$AF$799, MATCH('full data'!AB$1, Sheet11!$A$1:$AF$1, 0), FALSE)</f>
        <v>0.1797752808988764</v>
      </c>
      <c r="AC741">
        <f>VLOOKUP('full data'!$A741, Sheet11!$A$2:$AF$799, MATCH('full data'!AC$1, Sheet11!$A$1:$AF$1, 0), FALSE)</f>
        <v>0.21951219512195119</v>
      </c>
      <c r="AD741" t="str">
        <f>VLOOKUP('full data'!$A741, Sheet11!$A$2:$AF$799, MATCH('full data'!AD$1, Sheet11!$A$1:$AF$1, 0), FALSE)</f>
        <v>0</v>
      </c>
      <c r="AE741" t="str">
        <f>VLOOKUP('full data'!$A741, Sheet11!$A$2:$AF$799, MATCH('full data'!AE$1, Sheet11!$A$1:$AF$1, 0), FALSE)</f>
        <v>0</v>
      </c>
      <c r="AF741">
        <f>VLOOKUP('full data'!$A741, Sheet11!$A$2:$AF$799, MATCH('full data'!AF$1, Sheet11!$A$1:$AF$1, 0), FALSE)</f>
        <v>0.6875</v>
      </c>
      <c r="AG741">
        <f>VLOOKUP('full data'!$A741, Sheet11!$A$2:$AF$799, MATCH('full data'!AG$1, Sheet11!$A$1:$AF$1, 0), FALSE)</f>
        <v>0.5</v>
      </c>
      <c r="AH741" s="3">
        <f>VLOOKUP('full data'!$A741, Sheet11!$A$2:$AF$799, MATCH('full data'!AH$1, Sheet11!$A$1:$AF$1, 0), FALSE)</f>
        <v>0.1938804568480004</v>
      </c>
      <c r="AI741" s="2">
        <f t="shared" si="11"/>
        <v>0.57380934043342235</v>
      </c>
      <c r="AJ741" s="2">
        <f>AH741/SUMIFS($AH$2:$AH$799, $B$2:$B$799, B741)</f>
        <v>8.9823582537598173E-2</v>
      </c>
      <c r="AK741">
        <f>IF(AJ741=_xlfn.MAXIFS($AJ$2:$AJ$799, $B$2:$B$799, B741, $AA$2:$AA$799, AA741), 1, 0)</f>
        <v>0</v>
      </c>
      <c r="AL741" s="2">
        <f>AJ741-AI741</f>
        <v>-0.48398575789582421</v>
      </c>
      <c r="AM741">
        <f>IF(AK741=AE741, 1, 0)</f>
        <v>0</v>
      </c>
    </row>
    <row r="742" spans="1:39" hidden="1" x14ac:dyDescent="0.45">
      <c r="A742" t="s">
        <v>132</v>
      </c>
      <c r="B742">
        <v>2001</v>
      </c>
      <c r="C742" t="s">
        <v>92</v>
      </c>
      <c r="D742" t="str">
        <f>VLOOKUP(C742, ids!$A$2:$B$37,2,FALSE)</f>
        <v>Philadelphia Eagles</v>
      </c>
      <c r="E742">
        <f>VLOOKUP('full data'!$A742, Sheet11!$A$2:$AF$799, MATCH('full data'!E$1, Sheet11!$A$1:$AF$1, 0), FALSE)</f>
        <v>16</v>
      </c>
      <c r="F742">
        <f>VLOOKUP('full data'!$A742, Sheet11!$A$2:$AF$799, MATCH('full data'!F$1, Sheet11!$A$1:$AF$1, 0), FALSE)</f>
        <v>7.969558316048779E-2</v>
      </c>
      <c r="G742">
        <f>VLOOKUP('full data'!$A742, Sheet11!$A$2:$AF$799, MATCH('full data'!G$1, Sheet11!$A$1:$AF$1, 0), FALSE)</f>
        <v>-2.0895778226813979</v>
      </c>
      <c r="H742">
        <f>VLOOKUP('full data'!$A742, Sheet11!$A$2:$AF$799, MATCH('full data'!H$1, Sheet11!$A$1:$AF$1, 0), FALSE)</f>
        <v>4.0535399153958984</v>
      </c>
      <c r="I742">
        <f>VLOOKUP('full data'!$A742, Sheet11!$A$2:$AF$799, MATCH('full data'!I$1, Sheet11!$A$1:$AF$1, 0), FALSE)</f>
        <v>48</v>
      </c>
      <c r="J742">
        <f>VLOOKUP('full data'!$A742, Sheet11!$A$2:$AF$799, MATCH('full data'!J$1, Sheet11!$A$1:$AF$1, 0), FALSE)</f>
        <v>0.83870967741935487</v>
      </c>
      <c r="K742">
        <f>VLOOKUP('full data'!$A742, Sheet11!$A$2:$AF$799, MATCH('full data'!K$1, Sheet11!$A$1:$AF$1, 0), FALSE)</f>
        <v>-17.625</v>
      </c>
      <c r="L742">
        <f>VLOOKUP('full data'!$A742, Sheet11!$A$2:$AF$799, MATCH('full data'!L$1, Sheet11!$A$1:$AF$1, 0), FALSE)</f>
        <v>0.875</v>
      </c>
      <c r="M742">
        <f>VLOOKUP('full data'!$A742, Sheet11!$A$2:$AF$799, MATCH('full data'!M$1, Sheet11!$A$1:$AF$1, 0), FALSE)</f>
        <v>1.1875</v>
      </c>
      <c r="N742">
        <f>VLOOKUP('full data'!$A742, Sheet11!$A$2:$AF$799, MATCH('full data'!N$1, Sheet11!$A$1:$AF$1, 0), FALSE)</f>
        <v>0.875</v>
      </c>
      <c r="O742">
        <f>VLOOKUP('full data'!$A742, Sheet11!$A$2:$AF$799, MATCH('full data'!O$1, Sheet11!$A$1:$AF$1, 0), FALSE)</f>
        <v>17.6875</v>
      </c>
      <c r="P742">
        <f>VLOOKUP('full data'!$A742, Sheet11!$A$2:$AF$799, MATCH('full data'!P$1, Sheet11!$A$1:$AF$1, 0), FALSE)</f>
        <v>1.25</v>
      </c>
      <c r="Q742">
        <f>VLOOKUP('full data'!$A742, Sheet11!$A$2:$AF$799, MATCH('full data'!Q$1, Sheet11!$A$1:$AF$1, 0), FALSE)</f>
        <v>2.0625</v>
      </c>
      <c r="R742">
        <f>VLOOKUP('full data'!$A742, Sheet11!$A$2:$AF$799, MATCH('full data'!R$1, Sheet11!$A$1:$AF$1, 0), FALSE)</f>
        <v>11</v>
      </c>
      <c r="S742">
        <f>VLOOKUP('full data'!$A742, Sheet11!$A$2:$AF$799, MATCH('full data'!S$1, Sheet11!$A$1:$AF$1, 0), FALSE)</f>
        <v>5</v>
      </c>
      <c r="T742">
        <f>VLOOKUP('full data'!$A742, Sheet11!$A$2:$AF$799, MATCH('full data'!T$1, Sheet11!$A$1:$AF$1, 0), FALSE)</f>
        <v>0</v>
      </c>
      <c r="U742">
        <f>VLOOKUP('full data'!$A742, Sheet11!$A$2:$AF$799, MATCH('full data'!U$1, Sheet11!$A$1:$AF$1, 0), FALSE)</f>
        <v>0.6875</v>
      </c>
      <c r="V742">
        <f>VLOOKUP('full data'!$A742, Sheet11!$A$2:$AF$799, MATCH('full data'!V$1, Sheet11!$A$1:$AF$1, 0), FALSE)</f>
        <v>0.41477272727272729</v>
      </c>
      <c r="W742">
        <f>VLOOKUP('full data'!$A742, Sheet11!$A$2:$AF$799, MATCH('full data'!W$1, Sheet11!$A$1:$AF$1, 0), FALSE)</f>
        <v>0.484375</v>
      </c>
      <c r="X742" t="str">
        <f>VLOOKUP('full data'!$A742, Sheet11!$A$2:$AF$799, MATCH('full data'!X$1, Sheet11!$A$1:$AF$1, 0), FALSE)</f>
        <v>3</v>
      </c>
      <c r="Y742">
        <f>VLOOKUP('full data'!$A742, Sheet11!$A$2:$AF$799, MATCH('full data'!Y$1, Sheet11!$A$1:$AF$1, 0), FALSE)</f>
        <v>1</v>
      </c>
      <c r="Z742" t="str">
        <f>VLOOKUP('full data'!$A742, Sheet11!$A$2:$AF$799, MATCH('full data'!Z$1, Sheet11!$A$1:$AF$1, 0), FALSE)</f>
        <v>NFC East</v>
      </c>
      <c r="AA742" t="s">
        <v>892</v>
      </c>
      <c r="AB742">
        <f>VLOOKUP('full data'!$A742, Sheet11!$A$2:$AF$799, MATCH('full data'!AB$1, Sheet11!$A$1:$AF$1, 0), FALSE)</f>
        <v>0.18796992481203009</v>
      </c>
      <c r="AC742">
        <f>VLOOKUP('full data'!$A742, Sheet11!$A$2:$AF$799, MATCH('full data'!AC$1, Sheet11!$A$1:$AF$1, 0), FALSE)</f>
        <v>0.2105263157894737</v>
      </c>
      <c r="AD742" t="str">
        <f>VLOOKUP('full data'!$A742, Sheet11!$A$2:$AF$799, MATCH('full data'!AD$1, Sheet11!$A$1:$AF$1, 0), FALSE)</f>
        <v>0</v>
      </c>
      <c r="AE742" t="str">
        <f>VLOOKUP('full data'!$A742, Sheet11!$A$2:$AF$799, MATCH('full data'!AE$1, Sheet11!$A$1:$AF$1, 0), FALSE)</f>
        <v>0</v>
      </c>
      <c r="AF742">
        <f>VLOOKUP('full data'!$A742, Sheet11!$A$2:$AF$799, MATCH('full data'!AF$1, Sheet11!$A$1:$AF$1, 0), FALSE)</f>
        <v>0.375</v>
      </c>
      <c r="AG742">
        <f>VLOOKUP('full data'!$A742, Sheet11!$A$2:$AF$799, MATCH('full data'!AG$1, Sheet11!$A$1:$AF$1, 0), FALSE)</f>
        <v>0.5</v>
      </c>
      <c r="AH742" s="3">
        <f>VLOOKUP('full data'!$A742, Sheet11!$A$2:$AF$799, MATCH('full data'!AH$1, Sheet11!$A$1:$AF$1, 0), FALSE)</f>
        <v>0.11766120895502349</v>
      </c>
      <c r="AI742" s="2">
        <f t="shared" si="11"/>
        <v>0.57380934043342235</v>
      </c>
      <c r="AJ742" s="2">
        <f>AH742/SUMIFS($AH$2:$AH$799, $B$2:$B$799, B742)</f>
        <v>5.4511689759070933E-2</v>
      </c>
      <c r="AK742">
        <f>IF(AJ742=_xlfn.MAXIFS($AJ$2:$AJ$799, $B$2:$B$799, B742, $AA$2:$AA$799, AA742), 1, 0)</f>
        <v>0</v>
      </c>
      <c r="AL742" s="2">
        <f>AJ742-AI742</f>
        <v>-0.51929765067435141</v>
      </c>
      <c r="AM742">
        <f>IF(AK742=AE742, 1, 0)</f>
        <v>0</v>
      </c>
    </row>
    <row r="743" spans="1:39" hidden="1" x14ac:dyDescent="0.45">
      <c r="A743" t="s">
        <v>136</v>
      </c>
      <c r="B743">
        <v>2001</v>
      </c>
      <c r="C743" t="s">
        <v>100</v>
      </c>
      <c r="D743" t="str">
        <f>VLOOKUP(C743, ids!$A$2:$B$37,2,FALSE)</f>
        <v>San Francisco 49ers</v>
      </c>
      <c r="E743">
        <f>VLOOKUP('full data'!$A743, Sheet11!$A$2:$AF$799, MATCH('full data'!E$1, Sheet11!$A$1:$AF$1, 0), FALSE)</f>
        <v>16</v>
      </c>
      <c r="F743">
        <f>VLOOKUP('full data'!$A743, Sheet11!$A$2:$AF$799, MATCH('full data'!F$1, Sheet11!$A$1:$AF$1, 0), FALSE)</f>
        <v>5.6384716137881323</v>
      </c>
      <c r="G743">
        <f>VLOOKUP('full data'!$A743, Sheet11!$A$2:$AF$799, MATCH('full data'!G$1, Sheet11!$A$1:$AF$1, 0), FALSE)</f>
        <v>0.70802307102450557</v>
      </c>
      <c r="H743">
        <f>VLOOKUP('full data'!$A743, Sheet11!$A$2:$AF$799, MATCH('full data'!H$1, Sheet11!$A$1:$AF$1, 0), FALSE)</f>
        <v>7.9369873552828629</v>
      </c>
      <c r="I743">
        <f>VLOOKUP('full data'!$A743, Sheet11!$A$2:$AF$799, MATCH('full data'!I$1, Sheet11!$A$1:$AF$1, 0), FALSE)</f>
        <v>41.8125</v>
      </c>
      <c r="J743">
        <f>VLOOKUP('full data'!$A743, Sheet11!$A$2:$AF$799, MATCH('full data'!J$1, Sheet11!$A$1:$AF$1, 0), FALSE)</f>
        <v>0.72</v>
      </c>
      <c r="K743">
        <f>VLOOKUP('full data'!$A743, Sheet11!$A$2:$AF$799, MATCH('full data'!K$1, Sheet11!$A$1:$AF$1, 0), FALSE)</f>
        <v>-7.125</v>
      </c>
      <c r="L743">
        <f>VLOOKUP('full data'!$A743, Sheet11!$A$2:$AF$799, MATCH('full data'!L$1, Sheet11!$A$1:$AF$1, 0), FALSE)</f>
        <v>0.75</v>
      </c>
      <c r="M743">
        <f>VLOOKUP('full data'!$A743, Sheet11!$A$2:$AF$799, MATCH('full data'!M$1, Sheet11!$A$1:$AF$1, 0), FALSE)</f>
        <v>0.625</v>
      </c>
      <c r="N743">
        <f>VLOOKUP('full data'!$A743, Sheet11!$A$2:$AF$799, MATCH('full data'!N$1, Sheet11!$A$1:$AF$1, 0), FALSE)</f>
        <v>1.5</v>
      </c>
      <c r="O743">
        <f>VLOOKUP('full data'!$A743, Sheet11!$A$2:$AF$799, MATCH('full data'!O$1, Sheet11!$A$1:$AF$1, 0), FALSE)</f>
        <v>13.75</v>
      </c>
      <c r="P743">
        <f>VLOOKUP('full data'!$A743, Sheet11!$A$2:$AF$799, MATCH('full data'!P$1, Sheet11!$A$1:$AF$1, 0), FALSE)</f>
        <v>1</v>
      </c>
      <c r="Q743">
        <f>VLOOKUP('full data'!$A743, Sheet11!$A$2:$AF$799, MATCH('full data'!Q$1, Sheet11!$A$1:$AF$1, 0), FALSE)</f>
        <v>2.125</v>
      </c>
      <c r="R743">
        <f>VLOOKUP('full data'!$A743, Sheet11!$A$2:$AF$799, MATCH('full data'!R$1, Sheet11!$A$1:$AF$1, 0), FALSE)</f>
        <v>12</v>
      </c>
      <c r="S743">
        <f>VLOOKUP('full data'!$A743, Sheet11!$A$2:$AF$799, MATCH('full data'!S$1, Sheet11!$A$1:$AF$1, 0), FALSE)</f>
        <v>4</v>
      </c>
      <c r="T743">
        <f>VLOOKUP('full data'!$A743, Sheet11!$A$2:$AF$799, MATCH('full data'!T$1, Sheet11!$A$1:$AF$1, 0), FALSE)</f>
        <v>0</v>
      </c>
      <c r="U743">
        <f>VLOOKUP('full data'!$A743, Sheet11!$A$2:$AF$799, MATCH('full data'!U$1, Sheet11!$A$1:$AF$1, 0), FALSE)</f>
        <v>0.75</v>
      </c>
      <c r="V743">
        <f>VLOOKUP('full data'!$A743, Sheet11!$A$2:$AF$799, MATCH('full data'!V$1, Sheet11!$A$1:$AF$1, 0), FALSE)</f>
        <v>0.38020833333333331</v>
      </c>
      <c r="W743">
        <f>VLOOKUP('full data'!$A743, Sheet11!$A$2:$AF$799, MATCH('full data'!W$1, Sheet11!$A$1:$AF$1, 0), FALSE)</f>
        <v>0.46484375</v>
      </c>
      <c r="X743" t="str">
        <f>VLOOKUP('full data'!$A743, Sheet11!$A$2:$AF$799, MATCH('full data'!X$1, Sheet11!$A$1:$AF$1, 0), FALSE)</f>
        <v>6</v>
      </c>
      <c r="Y743">
        <f>VLOOKUP('full data'!$A743, Sheet11!$A$2:$AF$799, MATCH('full data'!Y$1, Sheet11!$A$1:$AF$1, 0), FALSE)</f>
        <v>2</v>
      </c>
      <c r="Z743" t="str">
        <f>VLOOKUP('full data'!$A743, Sheet11!$A$2:$AF$799, MATCH('full data'!Z$1, Sheet11!$A$1:$AF$1, 0), FALSE)</f>
        <v>NFC West</v>
      </c>
      <c r="AA743" t="s">
        <v>892</v>
      </c>
      <c r="AB743">
        <f>VLOOKUP('full data'!$A743, Sheet11!$A$2:$AF$799, MATCH('full data'!AB$1, Sheet11!$A$1:$AF$1, 0), FALSE)</f>
        <v>0.1964285714285714</v>
      </c>
      <c r="AC743">
        <f>VLOOKUP('full data'!$A743, Sheet11!$A$2:$AF$799, MATCH('full data'!AC$1, Sheet11!$A$1:$AF$1, 0), FALSE)</f>
        <v>0.19230769230769229</v>
      </c>
      <c r="AD743" t="str">
        <f>VLOOKUP('full data'!$A743, Sheet11!$A$2:$AF$799, MATCH('full data'!AD$1, Sheet11!$A$1:$AF$1, 0), FALSE)</f>
        <v>0</v>
      </c>
      <c r="AE743" t="str">
        <f>VLOOKUP('full data'!$A743, Sheet11!$A$2:$AF$799, MATCH('full data'!AE$1, Sheet11!$A$1:$AF$1, 0), FALSE)</f>
        <v>0</v>
      </c>
      <c r="AF743">
        <f>VLOOKUP('full data'!$A743, Sheet11!$A$2:$AF$799, MATCH('full data'!AF$1, Sheet11!$A$1:$AF$1, 0), FALSE)</f>
        <v>0.25</v>
      </c>
      <c r="AG743">
        <f>VLOOKUP('full data'!$A743, Sheet11!$A$2:$AF$799, MATCH('full data'!AG$1, Sheet11!$A$1:$AF$1, 0), FALSE)</f>
        <v>0.5</v>
      </c>
      <c r="AH743" s="3">
        <f>VLOOKUP('full data'!$A743, Sheet11!$A$2:$AF$799, MATCH('full data'!AH$1, Sheet11!$A$1:$AF$1, 0), FALSE)</f>
        <v>0.1039904751498501</v>
      </c>
      <c r="AI743" s="2">
        <f t="shared" si="11"/>
        <v>0.57380934043342235</v>
      </c>
      <c r="AJ743" s="2">
        <f>AH743/SUMIFS($AH$2:$AH$799, $B$2:$B$799, B743)</f>
        <v>4.8178125735847982E-2</v>
      </c>
      <c r="AK743">
        <f>IF(AJ743=_xlfn.MAXIFS($AJ$2:$AJ$799, $B$2:$B$799, B743, $AA$2:$AA$799, AA743), 1, 0)</f>
        <v>0</v>
      </c>
      <c r="AL743" s="2">
        <f>AJ743-AI743</f>
        <v>-0.52563121469757434</v>
      </c>
      <c r="AM743">
        <f>IF(AK743=AE743, 1, 0)</f>
        <v>0</v>
      </c>
    </row>
    <row r="744" spans="1:39" hidden="1" x14ac:dyDescent="0.45">
      <c r="A744" t="s">
        <v>111</v>
      </c>
      <c r="B744">
        <v>2001</v>
      </c>
      <c r="C744" t="s">
        <v>40</v>
      </c>
      <c r="D744" t="str">
        <f>VLOOKUP(C744, ids!$A$2:$B$37,2,FALSE)</f>
        <v>Baltimore Ravens</v>
      </c>
      <c r="E744">
        <f>VLOOKUP('full data'!$A744, Sheet11!$A$2:$AF$799, MATCH('full data'!E$1, Sheet11!$A$1:$AF$1, 0), FALSE)</f>
        <v>16</v>
      </c>
      <c r="F744">
        <f>VLOOKUP('full data'!$A744, Sheet11!$A$2:$AF$799, MATCH('full data'!F$1, Sheet11!$A$1:$AF$1, 0), FALSE)</f>
        <v>-2.4645524934579299</v>
      </c>
      <c r="G744">
        <f>VLOOKUP('full data'!$A744, Sheet11!$A$2:$AF$799, MATCH('full data'!G$1, Sheet11!$A$1:$AF$1, 0), FALSE)</f>
        <v>-4.7904737076121942</v>
      </c>
      <c r="H744">
        <f>VLOOKUP('full data'!$A744, Sheet11!$A$2:$AF$799, MATCH('full data'!H$1, Sheet11!$A$1:$AF$1, 0), FALSE)</f>
        <v>2.03537854489492</v>
      </c>
      <c r="I744">
        <f>VLOOKUP('full data'!$A744, Sheet11!$A$2:$AF$799, MATCH('full data'!I$1, Sheet11!$A$1:$AF$1, 0), FALSE)</f>
        <v>49.125</v>
      </c>
      <c r="J744">
        <f>VLOOKUP('full data'!$A744, Sheet11!$A$2:$AF$799, MATCH('full data'!J$1, Sheet11!$A$1:$AF$1, 0), FALSE)</f>
        <v>0.83333333333333337</v>
      </c>
      <c r="K744">
        <f>VLOOKUP('full data'!$A744, Sheet11!$A$2:$AF$799, MATCH('full data'!K$1, Sheet11!$A$1:$AF$1, 0), FALSE)</f>
        <v>-19.375</v>
      </c>
      <c r="L744">
        <f>VLOOKUP('full data'!$A744, Sheet11!$A$2:$AF$799, MATCH('full data'!L$1, Sheet11!$A$1:$AF$1, 0), FALSE)</f>
        <v>1.25</v>
      </c>
      <c r="M744">
        <f>VLOOKUP('full data'!$A744, Sheet11!$A$2:$AF$799, MATCH('full data'!M$1, Sheet11!$A$1:$AF$1, 0), FALSE)</f>
        <v>0.8125</v>
      </c>
      <c r="N744">
        <f>VLOOKUP('full data'!$A744, Sheet11!$A$2:$AF$799, MATCH('full data'!N$1, Sheet11!$A$1:$AF$1, 0), FALSE)</f>
        <v>1.0625</v>
      </c>
      <c r="O744">
        <f>VLOOKUP('full data'!$A744, Sheet11!$A$2:$AF$799, MATCH('full data'!O$1, Sheet11!$A$1:$AF$1, 0), FALSE)</f>
        <v>18.9375</v>
      </c>
      <c r="P744">
        <f>VLOOKUP('full data'!$A744, Sheet11!$A$2:$AF$799, MATCH('full data'!P$1, Sheet11!$A$1:$AF$1, 0), FALSE)</f>
        <v>1.875</v>
      </c>
      <c r="Q744">
        <f>VLOOKUP('full data'!$A744, Sheet11!$A$2:$AF$799, MATCH('full data'!Q$1, Sheet11!$A$1:$AF$1, 0), FALSE)</f>
        <v>1.875</v>
      </c>
      <c r="R744">
        <f>VLOOKUP('full data'!$A744, Sheet11!$A$2:$AF$799, MATCH('full data'!R$1, Sheet11!$A$1:$AF$1, 0), FALSE)</f>
        <v>10</v>
      </c>
      <c r="S744">
        <f>VLOOKUP('full data'!$A744, Sheet11!$A$2:$AF$799, MATCH('full data'!S$1, Sheet11!$A$1:$AF$1, 0), FALSE)</f>
        <v>6</v>
      </c>
      <c r="T744">
        <f>VLOOKUP('full data'!$A744, Sheet11!$A$2:$AF$799, MATCH('full data'!T$1, Sheet11!$A$1:$AF$1, 0), FALSE)</f>
        <v>0</v>
      </c>
      <c r="U744">
        <f>VLOOKUP('full data'!$A744, Sheet11!$A$2:$AF$799, MATCH('full data'!U$1, Sheet11!$A$1:$AF$1, 0), FALSE)</f>
        <v>0.625</v>
      </c>
      <c r="V744">
        <f>VLOOKUP('full data'!$A744, Sheet11!$A$2:$AF$799, MATCH('full data'!V$1, Sheet11!$A$1:$AF$1, 0), FALSE)</f>
        <v>0.48125000000000001</v>
      </c>
      <c r="W744">
        <f>VLOOKUP('full data'!$A744, Sheet11!$A$2:$AF$799, MATCH('full data'!W$1, Sheet11!$A$1:$AF$1, 0), FALSE)</f>
        <v>0.51171875</v>
      </c>
      <c r="X744" t="str">
        <f>VLOOKUP('full data'!$A744, Sheet11!$A$2:$AF$799, MATCH('full data'!X$1, Sheet11!$A$1:$AF$1, 0), FALSE)</f>
        <v>6</v>
      </c>
      <c r="Y744">
        <f>VLOOKUP('full data'!$A744, Sheet11!$A$2:$AF$799, MATCH('full data'!Y$1, Sheet11!$A$1:$AF$1, 0), FALSE)</f>
        <v>2</v>
      </c>
      <c r="Z744" t="str">
        <f>VLOOKUP('full data'!$A744, Sheet11!$A$2:$AF$799, MATCH('full data'!Z$1, Sheet11!$A$1:$AF$1, 0), FALSE)</f>
        <v>AFC North</v>
      </c>
      <c r="AA744" t="s">
        <v>891</v>
      </c>
      <c r="AB744">
        <f>VLOOKUP('full data'!$A744, Sheet11!$A$2:$AF$799, MATCH('full data'!AB$1, Sheet11!$A$1:$AF$1, 0), FALSE)</f>
        <v>0.23376623376623379</v>
      </c>
      <c r="AC744">
        <f>VLOOKUP('full data'!$A744, Sheet11!$A$2:$AF$799, MATCH('full data'!AC$1, Sheet11!$A$1:$AF$1, 0), FALSE)</f>
        <v>0.1891891891891892</v>
      </c>
      <c r="AD744" t="str">
        <f>VLOOKUP('full data'!$A744, Sheet11!$A$2:$AF$799, MATCH('full data'!AD$1, Sheet11!$A$1:$AF$1, 0), FALSE)</f>
        <v>0</v>
      </c>
      <c r="AE744" t="str">
        <f>VLOOKUP('full data'!$A744, Sheet11!$A$2:$AF$799, MATCH('full data'!AE$1, Sheet11!$A$1:$AF$1, 0), FALSE)</f>
        <v>0</v>
      </c>
      <c r="AF744">
        <f>VLOOKUP('full data'!$A744, Sheet11!$A$2:$AF$799, MATCH('full data'!AF$1, Sheet11!$A$1:$AF$1, 0), FALSE)</f>
        <v>0.625</v>
      </c>
      <c r="AG744">
        <f>VLOOKUP('full data'!$A744, Sheet11!$A$2:$AF$799, MATCH('full data'!AG$1, Sheet11!$A$1:$AF$1, 0), FALSE)</f>
        <v>0.5</v>
      </c>
      <c r="AH744" s="3">
        <f>VLOOKUP('full data'!$A744, Sheet11!$A$2:$AF$799, MATCH('full data'!AH$1, Sheet11!$A$1:$AF$1, 0), FALSE)</f>
        <v>8.9317822163044541E-2</v>
      </c>
      <c r="AI744" s="2">
        <f t="shared" si="11"/>
        <v>0.45059677863809888</v>
      </c>
      <c r="AJ744" s="2">
        <f>AH744/SUMIFS($AH$2:$AH$799, $B$2:$B$799, B744)</f>
        <v>4.1380378928189486E-2</v>
      </c>
      <c r="AK744">
        <f>IF(AJ744=_xlfn.MAXIFS($AJ$2:$AJ$799, $B$2:$B$799, B744, $AA$2:$AA$799, AA744), 1, 0)</f>
        <v>0</v>
      </c>
      <c r="AL744" s="2">
        <f>AJ744-AI744</f>
        <v>-0.40921639970990942</v>
      </c>
      <c r="AM744">
        <f>IF(AK744=AE744, 1, 0)</f>
        <v>0</v>
      </c>
    </row>
    <row r="745" spans="1:39" hidden="1" x14ac:dyDescent="0.45">
      <c r="A745" t="s">
        <v>127</v>
      </c>
      <c r="B745">
        <v>2001</v>
      </c>
      <c r="C745" t="s">
        <v>81</v>
      </c>
      <c r="D745" t="str">
        <f>VLOOKUP(C745, ids!$A$2:$B$37,2,FALSE)</f>
        <v>New England Patriots</v>
      </c>
      <c r="E745">
        <f>VLOOKUP('full data'!$A745, Sheet11!$A$2:$AF$799, MATCH('full data'!E$1, Sheet11!$A$1:$AF$1, 0), FALSE)</f>
        <v>16</v>
      </c>
      <c r="F745">
        <f>VLOOKUP('full data'!$A745, Sheet11!$A$2:$AF$799, MATCH('full data'!F$1, Sheet11!$A$1:$AF$1, 0), FALSE)</f>
        <v>0.87211793028974782</v>
      </c>
      <c r="G745">
        <f>VLOOKUP('full data'!$A745, Sheet11!$A$2:$AF$799, MATCH('full data'!G$1, Sheet11!$A$1:$AF$1, 0), FALSE)</f>
        <v>-2.8811659581556439</v>
      </c>
      <c r="H745">
        <f>VLOOKUP('full data'!$A745, Sheet11!$A$2:$AF$799, MATCH('full data'!H$1, Sheet11!$A$1:$AF$1, 0), FALSE)</f>
        <v>5.0157081720721761</v>
      </c>
      <c r="I745">
        <f>VLOOKUP('full data'!$A745, Sheet11!$A$2:$AF$799, MATCH('full data'!I$1, Sheet11!$A$1:$AF$1, 0), FALSE)</f>
        <v>50.125</v>
      </c>
      <c r="J745">
        <f>VLOOKUP('full data'!$A745, Sheet11!$A$2:$AF$799, MATCH('full data'!J$1, Sheet11!$A$1:$AF$1, 0), FALSE)</f>
        <v>0.8</v>
      </c>
      <c r="K745">
        <f>VLOOKUP('full data'!$A745, Sheet11!$A$2:$AF$799, MATCH('full data'!K$1, Sheet11!$A$1:$AF$1, 0), FALSE)</f>
        <v>-14.8125</v>
      </c>
      <c r="L745">
        <f>VLOOKUP('full data'!$A745, Sheet11!$A$2:$AF$799, MATCH('full data'!L$1, Sheet11!$A$1:$AF$1, 0), FALSE)</f>
        <v>0.9375</v>
      </c>
      <c r="M745">
        <f>VLOOKUP('full data'!$A745, Sheet11!$A$2:$AF$799, MATCH('full data'!M$1, Sheet11!$A$1:$AF$1, 0), FALSE)</f>
        <v>0.8125</v>
      </c>
      <c r="N745">
        <f>VLOOKUP('full data'!$A745, Sheet11!$A$2:$AF$799, MATCH('full data'!N$1, Sheet11!$A$1:$AF$1, 0), FALSE)</f>
        <v>1.375</v>
      </c>
      <c r="O745">
        <f>VLOOKUP('full data'!$A745, Sheet11!$A$2:$AF$799, MATCH('full data'!O$1, Sheet11!$A$1:$AF$1, 0), FALSE)</f>
        <v>14.625</v>
      </c>
      <c r="P745">
        <f>VLOOKUP('full data'!$A745, Sheet11!$A$2:$AF$799, MATCH('full data'!P$1, Sheet11!$A$1:$AF$1, 0), FALSE)</f>
        <v>1.5625</v>
      </c>
      <c r="Q745">
        <f>VLOOKUP('full data'!$A745, Sheet11!$A$2:$AF$799, MATCH('full data'!Q$1, Sheet11!$A$1:$AF$1, 0), FALSE)</f>
        <v>2.1875</v>
      </c>
      <c r="R745">
        <f>VLOOKUP('full data'!$A745, Sheet11!$A$2:$AF$799, MATCH('full data'!R$1, Sheet11!$A$1:$AF$1, 0), FALSE)</f>
        <v>11</v>
      </c>
      <c r="S745">
        <f>VLOOKUP('full data'!$A745, Sheet11!$A$2:$AF$799, MATCH('full data'!S$1, Sheet11!$A$1:$AF$1, 0), FALSE)</f>
        <v>5</v>
      </c>
      <c r="T745">
        <f>VLOOKUP('full data'!$A745, Sheet11!$A$2:$AF$799, MATCH('full data'!T$1, Sheet11!$A$1:$AF$1, 0), FALSE)</f>
        <v>0</v>
      </c>
      <c r="U745">
        <f>VLOOKUP('full data'!$A745, Sheet11!$A$2:$AF$799, MATCH('full data'!U$1, Sheet11!$A$1:$AF$1, 0), FALSE)</f>
        <v>0.6875</v>
      </c>
      <c r="V745">
        <f>VLOOKUP('full data'!$A745, Sheet11!$A$2:$AF$799, MATCH('full data'!V$1, Sheet11!$A$1:$AF$1, 0), FALSE)</f>
        <v>0.375</v>
      </c>
      <c r="W745">
        <f>VLOOKUP('full data'!$A745, Sheet11!$A$2:$AF$799, MATCH('full data'!W$1, Sheet11!$A$1:$AF$1, 0), FALSE)</f>
        <v>0.44921875</v>
      </c>
      <c r="X745" t="str">
        <f>VLOOKUP('full data'!$A745, Sheet11!$A$2:$AF$799, MATCH('full data'!X$1, Sheet11!$A$1:$AF$1, 0), FALSE)</f>
        <v>2</v>
      </c>
      <c r="Y745">
        <f>VLOOKUP('full data'!$A745, Sheet11!$A$2:$AF$799, MATCH('full data'!Y$1, Sheet11!$A$1:$AF$1, 0), FALSE)</f>
        <v>1</v>
      </c>
      <c r="Z745" t="str">
        <f>VLOOKUP('full data'!$A745, Sheet11!$A$2:$AF$799, MATCH('full data'!Z$1, Sheet11!$A$1:$AF$1, 0), FALSE)</f>
        <v>AFC East</v>
      </c>
      <c r="AA745" t="s">
        <v>891</v>
      </c>
      <c r="AB745">
        <f>VLOOKUP('full data'!$A745, Sheet11!$A$2:$AF$799, MATCH('full data'!AB$1, Sheet11!$A$1:$AF$1, 0), FALSE)</f>
        <v>0.16964285714285721</v>
      </c>
      <c r="AC745">
        <f>VLOOKUP('full data'!$A745, Sheet11!$A$2:$AF$799, MATCH('full data'!AC$1, Sheet11!$A$1:$AF$1, 0), FALSE)</f>
        <v>0.1395348837209302</v>
      </c>
      <c r="AD745" t="str">
        <f>VLOOKUP('full data'!$A745, Sheet11!$A$2:$AF$799, MATCH('full data'!AD$1, Sheet11!$A$1:$AF$1, 0), FALSE)</f>
        <v>1</v>
      </c>
      <c r="AE745" t="str">
        <f>VLOOKUP('full data'!$A745, Sheet11!$A$2:$AF$799, MATCH('full data'!AE$1, Sheet11!$A$1:$AF$1, 0), FALSE)</f>
        <v>1</v>
      </c>
      <c r="AF745">
        <f>VLOOKUP('full data'!$A745, Sheet11!$A$2:$AF$799, MATCH('full data'!AF$1, Sheet11!$A$1:$AF$1, 0), FALSE)</f>
        <v>0.625</v>
      </c>
      <c r="AG745">
        <f>VLOOKUP('full data'!$A745, Sheet11!$A$2:$AF$799, MATCH('full data'!AG$1, Sheet11!$A$1:$AF$1, 0), FALSE)</f>
        <v>9.5</v>
      </c>
      <c r="AH745" s="3">
        <f>VLOOKUP('full data'!$A745, Sheet11!$A$2:$AF$799, MATCH('full data'!AH$1, Sheet11!$A$1:$AF$1, 0), FALSE)</f>
        <v>7.1259473183557229E-2</v>
      </c>
      <c r="AI745" s="2">
        <f t="shared" si="11"/>
        <v>0.45059677863809888</v>
      </c>
      <c r="AJ745" s="2">
        <f>AH745/SUMIFS($AH$2:$AH$799, $B$2:$B$799, B745)</f>
        <v>3.3014060700853103E-2</v>
      </c>
      <c r="AK745">
        <f>IF(AJ745=_xlfn.MAXIFS($AJ$2:$AJ$799, $B$2:$B$799, B745, $AA$2:$AA$799, AA745), 1, 0)</f>
        <v>0</v>
      </c>
      <c r="AL745" s="2">
        <f>AJ745-AI745</f>
        <v>-0.41758271793724577</v>
      </c>
      <c r="AM745">
        <f>IF(AK745=AE745, 1, 0)</f>
        <v>0</v>
      </c>
    </row>
    <row r="746" spans="1:39" hidden="1" x14ac:dyDescent="0.45">
      <c r="A746" t="s">
        <v>125</v>
      </c>
      <c r="B746">
        <v>2001</v>
      </c>
      <c r="C746" t="s">
        <v>76</v>
      </c>
      <c r="D746" t="str">
        <f>VLOOKUP(C746, ids!$A$2:$B$37,2,FALSE)</f>
        <v>Miami Dolphins</v>
      </c>
      <c r="E746">
        <f>VLOOKUP('full data'!$A746, Sheet11!$A$2:$AF$799, MATCH('full data'!E$1, Sheet11!$A$1:$AF$1, 0), FALSE)</f>
        <v>16</v>
      </c>
      <c r="F746">
        <f>VLOOKUP('full data'!$A746, Sheet11!$A$2:$AF$799, MATCH('full data'!F$1, Sheet11!$A$1:$AF$1, 0), FALSE)</f>
        <v>2.631844708347717</v>
      </c>
      <c r="G746">
        <f>VLOOKUP('full data'!$A746, Sheet11!$A$2:$AF$799, MATCH('full data'!G$1, Sheet11!$A$1:$AF$1, 0), FALSE)</f>
        <v>-1.9894422832039811</v>
      </c>
      <c r="H746">
        <f>VLOOKUP('full data'!$A746, Sheet11!$A$2:$AF$799, MATCH('full data'!H$1, Sheet11!$A$1:$AF$1, 0), FALSE)</f>
        <v>3.680442564200701</v>
      </c>
      <c r="I746">
        <f>VLOOKUP('full data'!$A746, Sheet11!$A$2:$AF$799, MATCH('full data'!I$1, Sheet11!$A$1:$AF$1, 0), FALSE)</f>
        <v>57.125</v>
      </c>
      <c r="J746">
        <f>VLOOKUP('full data'!$A746, Sheet11!$A$2:$AF$799, MATCH('full data'!J$1, Sheet11!$A$1:$AF$1, 0), FALSE)</f>
        <v>0.90476190476190477</v>
      </c>
      <c r="K746">
        <f>VLOOKUP('full data'!$A746, Sheet11!$A$2:$AF$799, MATCH('full data'!K$1, Sheet11!$A$1:$AF$1, 0), FALSE)</f>
        <v>-11.125</v>
      </c>
      <c r="L746">
        <f>VLOOKUP('full data'!$A746, Sheet11!$A$2:$AF$799, MATCH('full data'!L$1, Sheet11!$A$1:$AF$1, 0), FALSE)</f>
        <v>1.1875</v>
      </c>
      <c r="M746">
        <f>VLOOKUP('full data'!$A746, Sheet11!$A$2:$AF$799, MATCH('full data'!M$1, Sheet11!$A$1:$AF$1, 0), FALSE)</f>
        <v>0.6875</v>
      </c>
      <c r="N746">
        <f>VLOOKUP('full data'!$A746, Sheet11!$A$2:$AF$799, MATCH('full data'!N$1, Sheet11!$A$1:$AF$1, 0), FALSE)</f>
        <v>1.0625</v>
      </c>
      <c r="O746">
        <f>VLOOKUP('full data'!$A746, Sheet11!$A$2:$AF$799, MATCH('full data'!O$1, Sheet11!$A$1:$AF$1, 0), FALSE)</f>
        <v>14.375</v>
      </c>
      <c r="P746">
        <f>VLOOKUP('full data'!$A746, Sheet11!$A$2:$AF$799, MATCH('full data'!P$1, Sheet11!$A$1:$AF$1, 0), FALSE)</f>
        <v>1.625</v>
      </c>
      <c r="Q746">
        <f>VLOOKUP('full data'!$A746, Sheet11!$A$2:$AF$799, MATCH('full data'!Q$1, Sheet11!$A$1:$AF$1, 0), FALSE)</f>
        <v>1.75</v>
      </c>
      <c r="R746">
        <f>VLOOKUP('full data'!$A746, Sheet11!$A$2:$AF$799, MATCH('full data'!R$1, Sheet11!$A$1:$AF$1, 0), FALSE)</f>
        <v>11</v>
      </c>
      <c r="S746">
        <f>VLOOKUP('full data'!$A746, Sheet11!$A$2:$AF$799, MATCH('full data'!S$1, Sheet11!$A$1:$AF$1, 0), FALSE)</f>
        <v>5</v>
      </c>
      <c r="T746">
        <f>VLOOKUP('full data'!$A746, Sheet11!$A$2:$AF$799, MATCH('full data'!T$1, Sheet11!$A$1:$AF$1, 0), FALSE)</f>
        <v>0</v>
      </c>
      <c r="U746">
        <f>VLOOKUP('full data'!$A746, Sheet11!$A$2:$AF$799, MATCH('full data'!U$1, Sheet11!$A$1:$AF$1, 0), FALSE)</f>
        <v>0.6875</v>
      </c>
      <c r="V746">
        <f>VLOOKUP('full data'!$A746, Sheet11!$A$2:$AF$799, MATCH('full data'!V$1, Sheet11!$A$1:$AF$1, 0), FALSE)</f>
        <v>0.40340909090909088</v>
      </c>
      <c r="W746">
        <f>VLOOKUP('full data'!$A746, Sheet11!$A$2:$AF$799, MATCH('full data'!W$1, Sheet11!$A$1:$AF$1, 0), FALSE)</f>
        <v>0.5</v>
      </c>
      <c r="X746" t="str">
        <f>VLOOKUP('full data'!$A746, Sheet11!$A$2:$AF$799, MATCH('full data'!X$1, Sheet11!$A$1:$AF$1, 0), FALSE)</f>
        <v>5</v>
      </c>
      <c r="Y746">
        <f>VLOOKUP('full data'!$A746, Sheet11!$A$2:$AF$799, MATCH('full data'!Y$1, Sheet11!$A$1:$AF$1, 0), FALSE)</f>
        <v>2</v>
      </c>
      <c r="Z746" t="str">
        <f>VLOOKUP('full data'!$A746, Sheet11!$A$2:$AF$799, MATCH('full data'!Z$1, Sheet11!$A$1:$AF$1, 0), FALSE)</f>
        <v>AFC East</v>
      </c>
      <c r="AA746" t="s">
        <v>891</v>
      </c>
      <c r="AB746">
        <f>VLOOKUP('full data'!$A746, Sheet11!$A$2:$AF$799, MATCH('full data'!AB$1, Sheet11!$A$1:$AF$1, 0), FALSE)</f>
        <v>0.20833333333333329</v>
      </c>
      <c r="AC746">
        <f>VLOOKUP('full data'!$A746, Sheet11!$A$2:$AF$799, MATCH('full data'!AC$1, Sheet11!$A$1:$AF$1, 0), FALSE)</f>
        <v>0.22222222222222221</v>
      </c>
      <c r="AD746" t="str">
        <f>VLOOKUP('full data'!$A746, Sheet11!$A$2:$AF$799, MATCH('full data'!AD$1, Sheet11!$A$1:$AF$1, 0), FALSE)</f>
        <v>0</v>
      </c>
      <c r="AE746" t="str">
        <f>VLOOKUP('full data'!$A746, Sheet11!$A$2:$AF$799, MATCH('full data'!AE$1, Sheet11!$A$1:$AF$1, 0), FALSE)</f>
        <v>0</v>
      </c>
      <c r="AF746">
        <f>VLOOKUP('full data'!$A746, Sheet11!$A$2:$AF$799, MATCH('full data'!AF$1, Sheet11!$A$1:$AF$1, 0), FALSE)</f>
        <v>0.4375</v>
      </c>
      <c r="AG746">
        <f>VLOOKUP('full data'!$A746, Sheet11!$A$2:$AF$799, MATCH('full data'!AG$1, Sheet11!$A$1:$AF$1, 0), FALSE)</f>
        <v>0.5</v>
      </c>
      <c r="AH746" s="3">
        <f>VLOOKUP('full data'!$A746, Sheet11!$A$2:$AF$799, MATCH('full data'!AH$1, Sheet11!$A$1:$AF$1, 0), FALSE)</f>
        <v>7.0385255827683485E-2</v>
      </c>
      <c r="AI746" s="2">
        <f t="shared" si="11"/>
        <v>0.45059677863809888</v>
      </c>
      <c r="AJ746" s="2">
        <f>AH746/SUMIFS($AH$2:$AH$799, $B$2:$B$799, B746)</f>
        <v>3.2609041360081234E-2</v>
      </c>
      <c r="AK746">
        <f>IF(AJ746=_xlfn.MAXIFS($AJ$2:$AJ$799, $B$2:$B$799, B746, $AA$2:$AA$799, AA746), 1, 0)</f>
        <v>0</v>
      </c>
      <c r="AL746" s="2">
        <f>AJ746-AI746</f>
        <v>-0.41798773727801763</v>
      </c>
      <c r="AM746">
        <f>IF(AK746=AE746, 1, 0)</f>
        <v>0</v>
      </c>
    </row>
    <row r="747" spans="1:39" hidden="1" x14ac:dyDescent="0.45">
      <c r="A747" t="s">
        <v>138</v>
      </c>
      <c r="B747">
        <v>2001</v>
      </c>
      <c r="C747" t="s">
        <v>104</v>
      </c>
      <c r="D747" t="str">
        <f>VLOOKUP(C747, ids!$A$2:$B$37,2,FALSE)</f>
        <v>Tampa Bay Buccaneers</v>
      </c>
      <c r="E747">
        <f>VLOOKUP('full data'!$A747, Sheet11!$A$2:$AF$799, MATCH('full data'!E$1, Sheet11!$A$1:$AF$1, 0), FALSE)</f>
        <v>16</v>
      </c>
      <c r="F747">
        <f>VLOOKUP('full data'!$A747, Sheet11!$A$2:$AF$799, MATCH('full data'!F$1, Sheet11!$A$1:$AF$1, 0), FALSE)</f>
        <v>0.24980814927171199</v>
      </c>
      <c r="G747">
        <f>VLOOKUP('full data'!$A747, Sheet11!$A$2:$AF$799, MATCH('full data'!G$1, Sheet11!$A$1:$AF$1, 0), FALSE)</f>
        <v>-2.036869497207678</v>
      </c>
      <c r="H747">
        <f>VLOOKUP('full data'!$A747, Sheet11!$A$2:$AF$799, MATCH('full data'!H$1, Sheet11!$A$1:$AF$1, 0), FALSE)</f>
        <v>3.9110148496472239</v>
      </c>
      <c r="I747">
        <f>VLOOKUP('full data'!$A747, Sheet11!$A$2:$AF$799, MATCH('full data'!I$1, Sheet11!$A$1:$AF$1, 0), FALSE)</f>
        <v>42</v>
      </c>
      <c r="J747">
        <f>VLOOKUP('full data'!$A747, Sheet11!$A$2:$AF$799, MATCH('full data'!J$1, Sheet11!$A$1:$AF$1, 0), FALSE)</f>
        <v>0.8</v>
      </c>
      <c r="K747">
        <f>VLOOKUP('full data'!$A747, Sheet11!$A$2:$AF$799, MATCH('full data'!K$1, Sheet11!$A$1:$AF$1, 0), FALSE)</f>
        <v>-18.625</v>
      </c>
      <c r="L747">
        <f>VLOOKUP('full data'!$A747, Sheet11!$A$2:$AF$799, MATCH('full data'!L$1, Sheet11!$A$1:$AF$1, 0), FALSE)</f>
        <v>0.75</v>
      </c>
      <c r="M747">
        <f>VLOOKUP('full data'!$A747, Sheet11!$A$2:$AF$799, MATCH('full data'!M$1, Sheet11!$A$1:$AF$1, 0), FALSE)</f>
        <v>0.6875</v>
      </c>
      <c r="N747">
        <f>VLOOKUP('full data'!$A747, Sheet11!$A$2:$AF$799, MATCH('full data'!N$1, Sheet11!$A$1:$AF$1, 0), FALSE)</f>
        <v>1.75</v>
      </c>
      <c r="O747">
        <f>VLOOKUP('full data'!$A747, Sheet11!$A$2:$AF$799, MATCH('full data'!O$1, Sheet11!$A$1:$AF$1, 0), FALSE)</f>
        <v>17</v>
      </c>
      <c r="P747">
        <f>VLOOKUP('full data'!$A747, Sheet11!$A$2:$AF$799, MATCH('full data'!P$1, Sheet11!$A$1:$AF$1, 0), FALSE)</f>
        <v>1</v>
      </c>
      <c r="Q747">
        <f>VLOOKUP('full data'!$A747, Sheet11!$A$2:$AF$799, MATCH('full data'!Q$1, Sheet11!$A$1:$AF$1, 0), FALSE)</f>
        <v>2.4375</v>
      </c>
      <c r="R747">
        <f>VLOOKUP('full data'!$A747, Sheet11!$A$2:$AF$799, MATCH('full data'!R$1, Sheet11!$A$1:$AF$1, 0), FALSE)</f>
        <v>9</v>
      </c>
      <c r="S747">
        <f>VLOOKUP('full data'!$A747, Sheet11!$A$2:$AF$799, MATCH('full data'!S$1, Sheet11!$A$1:$AF$1, 0), FALSE)</f>
        <v>7</v>
      </c>
      <c r="T747">
        <f>VLOOKUP('full data'!$A747, Sheet11!$A$2:$AF$799, MATCH('full data'!T$1, Sheet11!$A$1:$AF$1, 0), FALSE)</f>
        <v>0</v>
      </c>
      <c r="U747">
        <f>VLOOKUP('full data'!$A747, Sheet11!$A$2:$AF$799, MATCH('full data'!U$1, Sheet11!$A$1:$AF$1, 0), FALSE)</f>
        <v>0.5625</v>
      </c>
      <c r="V747">
        <f>VLOOKUP('full data'!$A747, Sheet11!$A$2:$AF$799, MATCH('full data'!V$1, Sheet11!$A$1:$AF$1, 0), FALSE)</f>
        <v>0.4375</v>
      </c>
      <c r="W747">
        <f>VLOOKUP('full data'!$A747, Sheet11!$A$2:$AF$799, MATCH('full data'!W$1, Sheet11!$A$1:$AF$1, 0), FALSE)</f>
        <v>0.53515625</v>
      </c>
      <c r="X747" t="str">
        <f>VLOOKUP('full data'!$A747, Sheet11!$A$2:$AF$799, MATCH('full data'!X$1, Sheet11!$A$1:$AF$1, 0), FALSE)</f>
        <v>4</v>
      </c>
      <c r="Y747">
        <f>VLOOKUP('full data'!$A747, Sheet11!$A$2:$AF$799, MATCH('full data'!Y$1, Sheet11!$A$1:$AF$1, 0), FALSE)</f>
        <v>1</v>
      </c>
      <c r="Z747" t="str">
        <f>VLOOKUP('full data'!$A747, Sheet11!$A$2:$AF$799, MATCH('full data'!Z$1, Sheet11!$A$1:$AF$1, 0), FALSE)</f>
        <v>NFC South</v>
      </c>
      <c r="AA747" t="s">
        <v>892</v>
      </c>
      <c r="AB747">
        <f>VLOOKUP('full data'!$A747, Sheet11!$A$2:$AF$799, MATCH('full data'!AB$1, Sheet11!$A$1:$AF$1, 0), FALSE)</f>
        <v>0.2452830188679245</v>
      </c>
      <c r="AC747">
        <f>VLOOKUP('full data'!$A747, Sheet11!$A$2:$AF$799, MATCH('full data'!AC$1, Sheet11!$A$1:$AF$1, 0), FALSE)</f>
        <v>0.1875</v>
      </c>
      <c r="AD747" t="str">
        <f>VLOOKUP('full data'!$A747, Sheet11!$A$2:$AF$799, MATCH('full data'!AD$1, Sheet11!$A$1:$AF$1, 0), FALSE)</f>
        <v>0</v>
      </c>
      <c r="AE747" t="str">
        <f>VLOOKUP('full data'!$A747, Sheet11!$A$2:$AF$799, MATCH('full data'!AE$1, Sheet11!$A$1:$AF$1, 0), FALSE)</f>
        <v>0</v>
      </c>
      <c r="AF747">
        <f>VLOOKUP('full data'!$A747, Sheet11!$A$2:$AF$799, MATCH('full data'!AF$1, Sheet11!$A$1:$AF$1, 0), FALSE)</f>
        <v>0.25</v>
      </c>
      <c r="AG747">
        <f>VLOOKUP('full data'!$A747, Sheet11!$A$2:$AF$799, MATCH('full data'!AG$1, Sheet11!$A$1:$AF$1, 0), FALSE)</f>
        <v>0.5</v>
      </c>
      <c r="AH747" s="3">
        <f>VLOOKUP('full data'!$A747, Sheet11!$A$2:$AF$799, MATCH('full data'!AH$1, Sheet11!$A$1:$AF$1, 0), FALSE)</f>
        <v>3.6230239249891522E-2</v>
      </c>
      <c r="AI747" s="2">
        <f t="shared" si="11"/>
        <v>0.57380934043342235</v>
      </c>
      <c r="AJ747" s="2">
        <f>AH747/SUMIFS($AH$2:$AH$799, $B$2:$B$799, B747)</f>
        <v>1.6785239412608302E-2</v>
      </c>
      <c r="AK747">
        <f>IF(AJ747=_xlfn.MAXIFS($AJ$2:$AJ$799, $B$2:$B$799, B747, $AA$2:$AA$799, AA747), 1, 0)</f>
        <v>0</v>
      </c>
      <c r="AL747" s="2">
        <f>AJ747-AI747</f>
        <v>-0.55702410102081401</v>
      </c>
      <c r="AM747">
        <f>IF(AK747=AE747, 1, 0)</f>
        <v>0</v>
      </c>
    </row>
    <row r="748" spans="1:39" hidden="1" x14ac:dyDescent="0.45">
      <c r="A748" t="s">
        <v>131</v>
      </c>
      <c r="B748">
        <v>2001</v>
      </c>
      <c r="C748" t="s">
        <v>90</v>
      </c>
      <c r="D748" t="str">
        <f>VLOOKUP(C748, ids!$A$2:$B$37,2,FALSE)</f>
        <v>Oakland Raiders</v>
      </c>
      <c r="E748">
        <f>VLOOKUP('full data'!$A748, Sheet11!$A$2:$AF$799, MATCH('full data'!E$1, Sheet11!$A$1:$AF$1, 0), FALSE)</f>
        <v>16</v>
      </c>
      <c r="F748">
        <f>VLOOKUP('full data'!$A748, Sheet11!$A$2:$AF$799, MATCH('full data'!F$1, Sheet11!$A$1:$AF$1, 0), FALSE)</f>
        <v>5.3764067266133804</v>
      </c>
      <c r="G748">
        <f>VLOOKUP('full data'!$A748, Sheet11!$A$2:$AF$799, MATCH('full data'!G$1, Sheet11!$A$1:$AF$1, 0), FALSE)</f>
        <v>-2.0585737549486409</v>
      </c>
      <c r="H748">
        <f>VLOOKUP('full data'!$A748, Sheet11!$A$2:$AF$799, MATCH('full data'!H$1, Sheet11!$A$1:$AF$1, 0), FALSE)</f>
        <v>13.94433268267295</v>
      </c>
      <c r="I748">
        <f>VLOOKUP('full data'!$A748, Sheet11!$A$2:$AF$799, MATCH('full data'!I$1, Sheet11!$A$1:$AF$1, 0), FALSE)</f>
        <v>56.0625</v>
      </c>
      <c r="J748">
        <f>VLOOKUP('full data'!$A748, Sheet11!$A$2:$AF$799, MATCH('full data'!J$1, Sheet11!$A$1:$AF$1, 0), FALSE)</f>
        <v>0.8125</v>
      </c>
      <c r="K748">
        <f>VLOOKUP('full data'!$A748, Sheet11!$A$2:$AF$799, MATCH('full data'!K$1, Sheet11!$A$1:$AF$1, 0), FALSE)</f>
        <v>-9.6875</v>
      </c>
      <c r="L748">
        <f>VLOOKUP('full data'!$A748, Sheet11!$A$2:$AF$799, MATCH('full data'!L$1, Sheet11!$A$1:$AF$1, 0), FALSE)</f>
        <v>0.5625</v>
      </c>
      <c r="M748">
        <f>VLOOKUP('full data'!$A748, Sheet11!$A$2:$AF$799, MATCH('full data'!M$1, Sheet11!$A$1:$AF$1, 0), FALSE)</f>
        <v>0.4375</v>
      </c>
      <c r="N748">
        <f>VLOOKUP('full data'!$A748, Sheet11!$A$2:$AF$799, MATCH('full data'!N$1, Sheet11!$A$1:$AF$1, 0), FALSE)</f>
        <v>1.0625</v>
      </c>
      <c r="O748">
        <f>VLOOKUP('full data'!$A748, Sheet11!$A$2:$AF$799, MATCH('full data'!O$1, Sheet11!$A$1:$AF$1, 0), FALSE)</f>
        <v>12.75</v>
      </c>
      <c r="P748">
        <f>VLOOKUP('full data'!$A748, Sheet11!$A$2:$AF$799, MATCH('full data'!P$1, Sheet11!$A$1:$AF$1, 0), FALSE)</f>
        <v>1.25</v>
      </c>
      <c r="Q748">
        <f>VLOOKUP('full data'!$A748, Sheet11!$A$2:$AF$799, MATCH('full data'!Q$1, Sheet11!$A$1:$AF$1, 0), FALSE)</f>
        <v>1.5</v>
      </c>
      <c r="R748">
        <f>VLOOKUP('full data'!$A748, Sheet11!$A$2:$AF$799, MATCH('full data'!R$1, Sheet11!$A$1:$AF$1, 0), FALSE)</f>
        <v>10</v>
      </c>
      <c r="S748">
        <f>VLOOKUP('full data'!$A748, Sheet11!$A$2:$AF$799, MATCH('full data'!S$1, Sheet11!$A$1:$AF$1, 0), FALSE)</f>
        <v>6</v>
      </c>
      <c r="T748">
        <f>VLOOKUP('full data'!$A748, Sheet11!$A$2:$AF$799, MATCH('full data'!T$1, Sheet11!$A$1:$AF$1, 0), FALSE)</f>
        <v>0</v>
      </c>
      <c r="U748">
        <f>VLOOKUP('full data'!$A748, Sheet11!$A$2:$AF$799, MATCH('full data'!U$1, Sheet11!$A$1:$AF$1, 0), FALSE)</f>
        <v>0.625</v>
      </c>
      <c r="V748">
        <f>VLOOKUP('full data'!$A748, Sheet11!$A$2:$AF$799, MATCH('full data'!V$1, Sheet11!$A$1:$AF$1, 0), FALSE)</f>
        <v>0.42499999999999999</v>
      </c>
      <c r="W748">
        <f>VLOOKUP('full data'!$A748, Sheet11!$A$2:$AF$799, MATCH('full data'!W$1, Sheet11!$A$1:$AF$1, 0), FALSE)</f>
        <v>0.46875</v>
      </c>
      <c r="X748" t="str">
        <f>VLOOKUP('full data'!$A748, Sheet11!$A$2:$AF$799, MATCH('full data'!X$1, Sheet11!$A$1:$AF$1, 0), FALSE)</f>
        <v>3</v>
      </c>
      <c r="Y748">
        <f>VLOOKUP('full data'!$A748, Sheet11!$A$2:$AF$799, MATCH('full data'!Y$1, Sheet11!$A$1:$AF$1, 0), FALSE)</f>
        <v>1</v>
      </c>
      <c r="Z748" t="str">
        <f>VLOOKUP('full data'!$A748, Sheet11!$A$2:$AF$799, MATCH('full data'!Z$1, Sheet11!$A$1:$AF$1, 0), FALSE)</f>
        <v>AFC West</v>
      </c>
      <c r="AA748" t="s">
        <v>891</v>
      </c>
      <c r="AB748">
        <f>VLOOKUP('full data'!$A748, Sheet11!$A$2:$AF$799, MATCH('full data'!AB$1, Sheet11!$A$1:$AF$1, 0), FALSE)</f>
        <v>0.2066967085931174</v>
      </c>
      <c r="AC748">
        <f>VLOOKUP('full data'!$A748, Sheet11!$A$2:$AF$799, MATCH('full data'!AC$1, Sheet11!$A$1:$AF$1, 0), FALSE)</f>
        <v>0.20244932999866799</v>
      </c>
      <c r="AD748" t="str">
        <f>VLOOKUP('full data'!$A748, Sheet11!$A$2:$AF$799, MATCH('full data'!AD$1, Sheet11!$A$1:$AF$1, 0), FALSE)</f>
        <v>0</v>
      </c>
      <c r="AE748" t="str">
        <f>VLOOKUP('full data'!$A748, Sheet11!$A$2:$AF$799, MATCH('full data'!AE$1, Sheet11!$A$1:$AF$1, 0), FALSE)</f>
        <v>0</v>
      </c>
      <c r="AF748">
        <f>VLOOKUP('full data'!$A748, Sheet11!$A$2:$AF$799, MATCH('full data'!AF$1, Sheet11!$A$1:$AF$1, 0), FALSE)</f>
        <v>0.6875</v>
      </c>
      <c r="AG748">
        <f>VLOOKUP('full data'!$A748, Sheet11!$A$2:$AF$799, MATCH('full data'!AG$1, Sheet11!$A$1:$AF$1, 0), FALSE)</f>
        <v>0.5</v>
      </c>
      <c r="AH748" s="3">
        <f>VLOOKUP('full data'!$A748, Sheet11!$A$2:$AF$799, MATCH('full data'!AH$1, Sheet11!$A$1:$AF$1, 0), FALSE)</f>
        <v>2.5062989848312171E-2</v>
      </c>
      <c r="AI748" s="2">
        <f t="shared" si="11"/>
        <v>0.45059677863809888</v>
      </c>
      <c r="AJ748" s="2">
        <f>AH748/SUMIFS($AH$2:$AH$799, $B$2:$B$799, B748)</f>
        <v>1.1611523790888322E-2</v>
      </c>
      <c r="AK748">
        <f>IF(AJ748=_xlfn.MAXIFS($AJ$2:$AJ$799, $B$2:$B$799, B748, $AA$2:$AA$799, AA748), 1, 0)</f>
        <v>0</v>
      </c>
      <c r="AL748" s="2">
        <f>AJ748-AI748</f>
        <v>-0.43898525484721057</v>
      </c>
      <c r="AM748">
        <f>IF(AK748=AE748, 1, 0)</f>
        <v>0</v>
      </c>
    </row>
    <row r="749" spans="1:39" hidden="1" x14ac:dyDescent="0.45">
      <c r="A749" t="s">
        <v>135</v>
      </c>
      <c r="B749">
        <v>2001</v>
      </c>
      <c r="C749" t="s">
        <v>98</v>
      </c>
      <c r="D749" t="str">
        <f>VLOOKUP(C749, ids!$A$2:$B$37,2,FALSE)</f>
        <v>Seattle Seahawks</v>
      </c>
      <c r="E749">
        <f>VLOOKUP('full data'!$A749, Sheet11!$A$2:$AF$799, MATCH('full data'!E$1, Sheet11!$A$1:$AF$1, 0), FALSE)</f>
        <v>16</v>
      </c>
      <c r="F749">
        <f>VLOOKUP('full data'!$A749, Sheet11!$A$2:$AF$799, MATCH('full data'!F$1, Sheet11!$A$1:$AF$1, 0), FALSE)</f>
        <v>9.2221083434804785E-2</v>
      </c>
      <c r="G749">
        <f>VLOOKUP('full data'!$A749, Sheet11!$A$2:$AF$799, MATCH('full data'!G$1, Sheet11!$A$1:$AF$1, 0), FALSE)</f>
        <v>-1.8162699384217531</v>
      </c>
      <c r="H749">
        <f>VLOOKUP('full data'!$A749, Sheet11!$A$2:$AF$799, MATCH('full data'!H$1, Sheet11!$A$1:$AF$1, 0), FALSE)</f>
        <v>5.765674422353281</v>
      </c>
      <c r="I749">
        <f>VLOOKUP('full data'!$A749, Sheet11!$A$2:$AF$799, MATCH('full data'!I$1, Sheet11!$A$1:$AF$1, 0), FALSE)</f>
        <v>36.1875</v>
      </c>
      <c r="J749">
        <f>VLOOKUP('full data'!$A749, Sheet11!$A$2:$AF$799, MATCH('full data'!J$1, Sheet11!$A$1:$AF$1, 0), FALSE)</f>
        <v>0.625</v>
      </c>
      <c r="K749">
        <f>VLOOKUP('full data'!$A749, Sheet11!$A$2:$AF$799, MATCH('full data'!K$1, Sheet11!$A$1:$AF$1, 0), FALSE)</f>
        <v>-20.5</v>
      </c>
      <c r="L749">
        <f>VLOOKUP('full data'!$A749, Sheet11!$A$2:$AF$799, MATCH('full data'!L$1, Sheet11!$A$1:$AF$1, 0), FALSE)</f>
        <v>0.75</v>
      </c>
      <c r="M749">
        <f>VLOOKUP('full data'!$A749, Sheet11!$A$2:$AF$799, MATCH('full data'!M$1, Sheet11!$A$1:$AF$1, 0), FALSE)</f>
        <v>0.8125</v>
      </c>
      <c r="N749">
        <f>VLOOKUP('full data'!$A749, Sheet11!$A$2:$AF$799, MATCH('full data'!N$1, Sheet11!$A$1:$AF$1, 0), FALSE)</f>
        <v>0.875</v>
      </c>
      <c r="O749">
        <f>VLOOKUP('full data'!$A749, Sheet11!$A$2:$AF$799, MATCH('full data'!O$1, Sheet11!$A$1:$AF$1, 0), FALSE)</f>
        <v>15.5</v>
      </c>
      <c r="P749">
        <f>VLOOKUP('full data'!$A749, Sheet11!$A$2:$AF$799, MATCH('full data'!P$1, Sheet11!$A$1:$AF$1, 0), FALSE)</f>
        <v>1.125</v>
      </c>
      <c r="Q749">
        <f>VLOOKUP('full data'!$A749, Sheet11!$A$2:$AF$799, MATCH('full data'!Q$1, Sheet11!$A$1:$AF$1, 0), FALSE)</f>
        <v>1.6875</v>
      </c>
      <c r="R749">
        <f>VLOOKUP('full data'!$A749, Sheet11!$A$2:$AF$799, MATCH('full data'!R$1, Sheet11!$A$1:$AF$1, 0), FALSE)</f>
        <v>9</v>
      </c>
      <c r="S749">
        <f>VLOOKUP('full data'!$A749, Sheet11!$A$2:$AF$799, MATCH('full data'!S$1, Sheet11!$A$1:$AF$1, 0), FALSE)</f>
        <v>7</v>
      </c>
      <c r="T749">
        <f>VLOOKUP('full data'!$A749, Sheet11!$A$2:$AF$799, MATCH('full data'!T$1, Sheet11!$A$1:$AF$1, 0), FALSE)</f>
        <v>0</v>
      </c>
      <c r="U749">
        <f>VLOOKUP('full data'!$A749, Sheet11!$A$2:$AF$799, MATCH('full data'!U$1, Sheet11!$A$1:$AF$1, 0), FALSE)</f>
        <v>0.5625</v>
      </c>
      <c r="V749">
        <f>VLOOKUP('full data'!$A749, Sheet11!$A$2:$AF$799, MATCH('full data'!V$1, Sheet11!$A$1:$AF$1, 0), FALSE)</f>
        <v>0.38194444444444442</v>
      </c>
      <c r="W749">
        <f>VLOOKUP('full data'!$A749, Sheet11!$A$2:$AF$799, MATCH('full data'!W$1, Sheet11!$A$1:$AF$1, 0), FALSE)</f>
        <v>0.453125</v>
      </c>
      <c r="X749" t="str">
        <f>VLOOKUP('full data'!$A749, Sheet11!$A$2:$AF$799, MATCH('full data'!X$1, Sheet11!$A$1:$AF$1, 0), FALSE)</f>
        <v>0</v>
      </c>
      <c r="Y749">
        <f>VLOOKUP('full data'!$A749, Sheet11!$A$2:$AF$799, MATCH('full data'!Y$1, Sheet11!$A$1:$AF$1, 0), FALSE)</f>
        <v>3</v>
      </c>
      <c r="Z749" t="str">
        <f>VLOOKUP('full data'!$A749, Sheet11!$A$2:$AF$799, MATCH('full data'!Z$1, Sheet11!$A$1:$AF$1, 0), FALSE)</f>
        <v>NFC West</v>
      </c>
      <c r="AA749" t="s">
        <v>892</v>
      </c>
      <c r="AB749">
        <f>VLOOKUP('full data'!$A749, Sheet11!$A$2:$AF$799, MATCH('full data'!AB$1, Sheet11!$A$1:$AF$1, 0), FALSE)</f>
        <v>0.1818181818181818</v>
      </c>
      <c r="AC749">
        <f>VLOOKUP('full data'!$A749, Sheet11!$A$2:$AF$799, MATCH('full data'!AC$1, Sheet11!$A$1:$AF$1, 0), FALSE)</f>
        <v>0.14516129032258071</v>
      </c>
      <c r="AD749" t="str">
        <f>VLOOKUP('full data'!$A749, Sheet11!$A$2:$AF$799, MATCH('full data'!AD$1, Sheet11!$A$1:$AF$1, 0), FALSE)</f>
        <v>0</v>
      </c>
      <c r="AE749" t="str">
        <f>VLOOKUP('full data'!$A749, Sheet11!$A$2:$AF$799, MATCH('full data'!AE$1, Sheet11!$A$1:$AF$1, 0), FALSE)</f>
        <v>0</v>
      </c>
      <c r="AF749">
        <f>VLOOKUP('full data'!$A749, Sheet11!$A$2:$AF$799, MATCH('full data'!AF$1, Sheet11!$A$1:$AF$1, 0), FALSE)</f>
        <v>0.375</v>
      </c>
      <c r="AG749">
        <f>VLOOKUP('full data'!$A749, Sheet11!$A$2:$AF$799, MATCH('full data'!AG$1, Sheet11!$A$1:$AF$1, 0), FALSE)</f>
        <v>0.5</v>
      </c>
      <c r="AH749" s="3">
        <f>VLOOKUP('full data'!$A749, Sheet11!$A$2:$AF$799, MATCH('full data'!AH$1, Sheet11!$A$1:$AF$1, 0), FALSE)</f>
        <v>2.4131290698445551E-2</v>
      </c>
      <c r="AI749" s="2">
        <f t="shared" si="11"/>
        <v>0.57380934043342235</v>
      </c>
      <c r="AJ749" s="2">
        <f>AH749/SUMIFS($AH$2:$AH$799, $B$2:$B$799, B749)</f>
        <v>1.1179873500555732E-2</v>
      </c>
      <c r="AK749">
        <f>IF(AJ749=_xlfn.MAXIFS($AJ$2:$AJ$799, $B$2:$B$799, B749, $AA$2:$AA$799, AA749), 1, 0)</f>
        <v>0</v>
      </c>
      <c r="AL749" s="2">
        <f>AJ749-AI749</f>
        <v>-0.56262946693286664</v>
      </c>
      <c r="AM749">
        <f>IF(AK749=AE749, 1, 0)</f>
        <v>0</v>
      </c>
    </row>
    <row r="750" spans="1:39" hidden="1" x14ac:dyDescent="0.45">
      <c r="A750" t="s">
        <v>130</v>
      </c>
      <c r="B750">
        <v>2001</v>
      </c>
      <c r="C750" t="s">
        <v>88</v>
      </c>
      <c r="D750" t="str">
        <f>VLOOKUP(C750, ids!$A$2:$B$37,2,FALSE)</f>
        <v>New York Jets</v>
      </c>
      <c r="E750">
        <f>VLOOKUP('full data'!$A750, Sheet11!$A$2:$AF$799, MATCH('full data'!E$1, Sheet11!$A$1:$AF$1, 0), FALSE)</f>
        <v>16</v>
      </c>
      <c r="F750">
        <f>VLOOKUP('full data'!$A750, Sheet11!$A$2:$AF$799, MATCH('full data'!F$1, Sheet11!$A$1:$AF$1, 0), FALSE)</f>
        <v>0.47547958550651792</v>
      </c>
      <c r="G750">
        <f>VLOOKUP('full data'!$A750, Sheet11!$A$2:$AF$799, MATCH('full data'!G$1, Sheet11!$A$1:$AF$1, 0), FALSE)</f>
        <v>-1.938634500902958</v>
      </c>
      <c r="H750">
        <f>VLOOKUP('full data'!$A750, Sheet11!$A$2:$AF$799, MATCH('full data'!H$1, Sheet11!$A$1:$AF$1, 0), FALSE)</f>
        <v>3.0057971081554649</v>
      </c>
      <c r="I750">
        <f>VLOOKUP('full data'!$A750, Sheet11!$A$2:$AF$799, MATCH('full data'!I$1, Sheet11!$A$1:$AF$1, 0), FALSE)</f>
        <v>31.6875</v>
      </c>
      <c r="J750">
        <f>VLOOKUP('full data'!$A750, Sheet11!$A$2:$AF$799, MATCH('full data'!J$1, Sheet11!$A$1:$AF$1, 0), FALSE)</f>
        <v>0.77419354838709675</v>
      </c>
      <c r="K750">
        <f>VLOOKUP('full data'!$A750, Sheet11!$A$2:$AF$799, MATCH('full data'!K$1, Sheet11!$A$1:$AF$1, 0), FALSE)</f>
        <v>-8.125</v>
      </c>
      <c r="L750">
        <f>VLOOKUP('full data'!$A750, Sheet11!$A$2:$AF$799, MATCH('full data'!L$1, Sheet11!$A$1:$AF$1, 0), FALSE)</f>
        <v>0.875</v>
      </c>
      <c r="M750">
        <f>VLOOKUP('full data'!$A750, Sheet11!$A$2:$AF$799, MATCH('full data'!M$1, Sheet11!$A$1:$AF$1, 0), FALSE)</f>
        <v>1.1875</v>
      </c>
      <c r="N750">
        <f>VLOOKUP('full data'!$A750, Sheet11!$A$2:$AF$799, MATCH('full data'!N$1, Sheet11!$A$1:$AF$1, 0), FALSE)</f>
        <v>1.25</v>
      </c>
      <c r="O750">
        <f>VLOOKUP('full data'!$A750, Sheet11!$A$2:$AF$799, MATCH('full data'!O$1, Sheet11!$A$1:$AF$1, 0), FALSE)</f>
        <v>10.6875</v>
      </c>
      <c r="P750">
        <f>VLOOKUP('full data'!$A750, Sheet11!$A$2:$AF$799, MATCH('full data'!P$1, Sheet11!$A$1:$AF$1, 0), FALSE)</f>
        <v>1.125</v>
      </c>
      <c r="Q750">
        <f>VLOOKUP('full data'!$A750, Sheet11!$A$2:$AF$799, MATCH('full data'!Q$1, Sheet11!$A$1:$AF$1, 0), FALSE)</f>
        <v>2.4375</v>
      </c>
      <c r="R750">
        <f>VLOOKUP('full data'!$A750, Sheet11!$A$2:$AF$799, MATCH('full data'!R$1, Sheet11!$A$1:$AF$1, 0), FALSE)</f>
        <v>10</v>
      </c>
      <c r="S750">
        <f>VLOOKUP('full data'!$A750, Sheet11!$A$2:$AF$799, MATCH('full data'!S$1, Sheet11!$A$1:$AF$1, 0), FALSE)</f>
        <v>6</v>
      </c>
      <c r="T750">
        <f>VLOOKUP('full data'!$A750, Sheet11!$A$2:$AF$799, MATCH('full data'!T$1, Sheet11!$A$1:$AF$1, 0), FALSE)</f>
        <v>0</v>
      </c>
      <c r="U750">
        <f>VLOOKUP('full data'!$A750, Sheet11!$A$2:$AF$799, MATCH('full data'!U$1, Sheet11!$A$1:$AF$1, 0), FALSE)</f>
        <v>0.625</v>
      </c>
      <c r="V750">
        <f>VLOOKUP('full data'!$A750, Sheet11!$A$2:$AF$799, MATCH('full data'!V$1, Sheet11!$A$1:$AF$1, 0), FALSE)</f>
        <v>0.45</v>
      </c>
      <c r="W750">
        <f>VLOOKUP('full data'!$A750, Sheet11!$A$2:$AF$799, MATCH('full data'!W$1, Sheet11!$A$1:$AF$1, 0), FALSE)</f>
        <v>0.51171875</v>
      </c>
      <c r="X750" t="str">
        <f>VLOOKUP('full data'!$A750, Sheet11!$A$2:$AF$799, MATCH('full data'!X$1, Sheet11!$A$1:$AF$1, 0), FALSE)</f>
        <v>0</v>
      </c>
      <c r="Y750">
        <f>VLOOKUP('full data'!$A750, Sheet11!$A$2:$AF$799, MATCH('full data'!Y$1, Sheet11!$A$1:$AF$1, 0), FALSE)</f>
        <v>3</v>
      </c>
      <c r="Z750" t="str">
        <f>VLOOKUP('full data'!$A750, Sheet11!$A$2:$AF$799, MATCH('full data'!Z$1, Sheet11!$A$1:$AF$1, 0), FALSE)</f>
        <v>AFC East</v>
      </c>
      <c r="AA750" t="s">
        <v>891</v>
      </c>
      <c r="AB750">
        <f>VLOOKUP('full data'!$A750, Sheet11!$A$2:$AF$799, MATCH('full data'!AB$1, Sheet11!$A$1:$AF$1, 0), FALSE)</f>
        <v>0.16363636363636361</v>
      </c>
      <c r="AC750">
        <f>VLOOKUP('full data'!$A750, Sheet11!$A$2:$AF$799, MATCH('full data'!AC$1, Sheet11!$A$1:$AF$1, 0), FALSE)</f>
        <v>0.1964285714285714</v>
      </c>
      <c r="AD750" t="str">
        <f>VLOOKUP('full data'!$A750, Sheet11!$A$2:$AF$799, MATCH('full data'!AD$1, Sheet11!$A$1:$AF$1, 0), FALSE)</f>
        <v>0</v>
      </c>
      <c r="AE750" t="str">
        <f>VLOOKUP('full data'!$A750, Sheet11!$A$2:$AF$799, MATCH('full data'!AE$1, Sheet11!$A$1:$AF$1, 0), FALSE)</f>
        <v>0</v>
      </c>
      <c r="AF750">
        <f>VLOOKUP('full data'!$A750, Sheet11!$A$2:$AF$799, MATCH('full data'!AF$1, Sheet11!$A$1:$AF$1, 0), FALSE)</f>
        <v>0.25</v>
      </c>
      <c r="AG750">
        <f>VLOOKUP('full data'!$A750, Sheet11!$A$2:$AF$799, MATCH('full data'!AG$1, Sheet11!$A$1:$AF$1, 0), FALSE)</f>
        <v>0.5</v>
      </c>
      <c r="AH750" s="3">
        <f>VLOOKUP('full data'!$A750, Sheet11!$A$2:$AF$799, MATCH('full data'!AH$1, Sheet11!$A$1:$AF$1, 0), FALSE)</f>
        <v>1.4392766135754499E-2</v>
      </c>
      <c r="AI750" s="2">
        <f t="shared" si="11"/>
        <v>0.45059677863809888</v>
      </c>
      <c r="AJ750" s="2">
        <f>AH750/SUMIFS($AH$2:$AH$799, $B$2:$B$799, B750)</f>
        <v>6.6680770097051973E-3</v>
      </c>
      <c r="AK750">
        <f>IF(AJ750=_xlfn.MAXIFS($AJ$2:$AJ$799, $B$2:$B$799, B750, $AA$2:$AA$799, AA750), 1, 0)</f>
        <v>0</v>
      </c>
      <c r="AL750" s="2">
        <f>AJ750-AI750</f>
        <v>-0.44392870162839371</v>
      </c>
      <c r="AM750">
        <f>IF(AK750=AE750, 1, 0)</f>
        <v>0</v>
      </c>
    </row>
    <row r="751" spans="1:39" hidden="1" x14ac:dyDescent="0.45">
      <c r="A751" t="s">
        <v>140</v>
      </c>
      <c r="B751">
        <v>2001</v>
      </c>
      <c r="C751" t="s">
        <v>108</v>
      </c>
      <c r="D751" t="str">
        <f>VLOOKUP(C751, ids!$A$2:$B$37,2,FALSE)</f>
        <v>Washigngton Redskins</v>
      </c>
      <c r="E751">
        <f>VLOOKUP('full data'!$A751, Sheet11!$A$2:$AF$799, MATCH('full data'!E$1, Sheet11!$A$1:$AF$1, 0), FALSE)</f>
        <v>16</v>
      </c>
      <c r="F751">
        <f>VLOOKUP('full data'!$A751, Sheet11!$A$2:$AF$799, MATCH('full data'!F$1, Sheet11!$A$1:$AF$1, 0), FALSE)</f>
        <v>-3.3006535167651712</v>
      </c>
      <c r="G751">
        <f>VLOOKUP('full data'!$A751, Sheet11!$A$2:$AF$799, MATCH('full data'!G$1, Sheet11!$A$1:$AF$1, 0), FALSE)</f>
        <v>-2.518208871575855</v>
      </c>
      <c r="H751">
        <f>VLOOKUP('full data'!$A751, Sheet11!$A$2:$AF$799, MATCH('full data'!H$1, Sheet11!$A$1:$AF$1, 0), FALSE)</f>
        <v>0.37197614274641422</v>
      </c>
      <c r="I751">
        <f>VLOOKUP('full data'!$A751, Sheet11!$A$2:$AF$799, MATCH('full data'!I$1, Sheet11!$A$1:$AF$1, 0), FALSE)</f>
        <v>51.75</v>
      </c>
      <c r="J751">
        <f>VLOOKUP('full data'!$A751, Sheet11!$A$2:$AF$799, MATCH('full data'!J$1, Sheet11!$A$1:$AF$1, 0), FALSE)</f>
        <v>0.78787878787878785</v>
      </c>
      <c r="K751">
        <f>VLOOKUP('full data'!$A751, Sheet11!$A$2:$AF$799, MATCH('full data'!K$1, Sheet11!$A$1:$AF$1, 0), FALSE)</f>
        <v>-14.3125</v>
      </c>
      <c r="L751">
        <f>VLOOKUP('full data'!$A751, Sheet11!$A$2:$AF$799, MATCH('full data'!L$1, Sheet11!$A$1:$AF$1, 0), FALSE)</f>
        <v>0.8125</v>
      </c>
      <c r="M751">
        <f>VLOOKUP('full data'!$A751, Sheet11!$A$2:$AF$799, MATCH('full data'!M$1, Sheet11!$A$1:$AF$1, 0), FALSE)</f>
        <v>0.6875</v>
      </c>
      <c r="N751">
        <f>VLOOKUP('full data'!$A751, Sheet11!$A$2:$AF$799, MATCH('full data'!N$1, Sheet11!$A$1:$AF$1, 0), FALSE)</f>
        <v>1.4375</v>
      </c>
      <c r="O751">
        <f>VLOOKUP('full data'!$A751, Sheet11!$A$2:$AF$799, MATCH('full data'!O$1, Sheet11!$A$1:$AF$1, 0), FALSE)</f>
        <v>8.6875</v>
      </c>
      <c r="P751">
        <f>VLOOKUP('full data'!$A751, Sheet11!$A$2:$AF$799, MATCH('full data'!P$1, Sheet11!$A$1:$AF$1, 0), FALSE)</f>
        <v>1.3125</v>
      </c>
      <c r="Q751">
        <f>VLOOKUP('full data'!$A751, Sheet11!$A$2:$AF$799, MATCH('full data'!Q$1, Sheet11!$A$1:$AF$1, 0), FALSE)</f>
        <v>2.125</v>
      </c>
      <c r="R751">
        <f>VLOOKUP('full data'!$A751, Sheet11!$A$2:$AF$799, MATCH('full data'!R$1, Sheet11!$A$1:$AF$1, 0), FALSE)</f>
        <v>8</v>
      </c>
      <c r="S751">
        <f>VLOOKUP('full data'!$A751, Sheet11!$A$2:$AF$799, MATCH('full data'!S$1, Sheet11!$A$1:$AF$1, 0), FALSE)</f>
        <v>8</v>
      </c>
      <c r="T751">
        <f>VLOOKUP('full data'!$A751, Sheet11!$A$2:$AF$799, MATCH('full data'!T$1, Sheet11!$A$1:$AF$1, 0), FALSE)</f>
        <v>0</v>
      </c>
      <c r="U751">
        <f>VLOOKUP('full data'!$A751, Sheet11!$A$2:$AF$799, MATCH('full data'!U$1, Sheet11!$A$1:$AF$1, 0), FALSE)</f>
        <v>0.5</v>
      </c>
      <c r="V751">
        <f>VLOOKUP('full data'!$A751, Sheet11!$A$2:$AF$799, MATCH('full data'!V$1, Sheet11!$A$1:$AF$1, 0), FALSE)</f>
        <v>0.4453125</v>
      </c>
      <c r="W751">
        <f>VLOOKUP('full data'!$A751, Sheet11!$A$2:$AF$799, MATCH('full data'!W$1, Sheet11!$A$1:$AF$1, 0), FALSE)</f>
        <v>0.47265625</v>
      </c>
      <c r="X751" t="str">
        <f>VLOOKUP('full data'!$A751, Sheet11!$A$2:$AF$799, MATCH('full data'!X$1, Sheet11!$A$1:$AF$1, 0), FALSE)</f>
        <v>0</v>
      </c>
      <c r="Y751">
        <f>VLOOKUP('full data'!$A751, Sheet11!$A$2:$AF$799, MATCH('full data'!Y$1, Sheet11!$A$1:$AF$1, 0), FALSE)</f>
        <v>2</v>
      </c>
      <c r="Z751" t="str">
        <f>VLOOKUP('full data'!$A751, Sheet11!$A$2:$AF$799, MATCH('full data'!Z$1, Sheet11!$A$1:$AF$1, 0), FALSE)</f>
        <v>NFC East</v>
      </c>
      <c r="AA751" t="s">
        <v>892</v>
      </c>
      <c r="AB751">
        <f>VLOOKUP('full data'!$A751, Sheet11!$A$2:$AF$799, MATCH('full data'!AB$1, Sheet11!$A$1:$AF$1, 0), FALSE)</f>
        <v>0.31578947368421051</v>
      </c>
      <c r="AC751">
        <f>VLOOKUP('full data'!$A751, Sheet11!$A$2:$AF$799, MATCH('full data'!AC$1, Sheet11!$A$1:$AF$1, 0), FALSE)</f>
        <v>0.14634146341463411</v>
      </c>
      <c r="AD751" t="str">
        <f>VLOOKUP('full data'!$A751, Sheet11!$A$2:$AF$799, MATCH('full data'!AD$1, Sheet11!$A$1:$AF$1, 0), FALSE)</f>
        <v>0</v>
      </c>
      <c r="AE751" t="str">
        <f>VLOOKUP('full data'!$A751, Sheet11!$A$2:$AF$799, MATCH('full data'!AE$1, Sheet11!$A$1:$AF$1, 0), FALSE)</f>
        <v>0</v>
      </c>
      <c r="AF751">
        <f>VLOOKUP('full data'!$A751, Sheet11!$A$2:$AF$799, MATCH('full data'!AF$1, Sheet11!$A$1:$AF$1, 0), FALSE)</f>
        <v>0.5</v>
      </c>
      <c r="AG751">
        <f>VLOOKUP('full data'!$A751, Sheet11!$A$2:$AF$799, MATCH('full data'!AG$1, Sheet11!$A$1:$AF$1, 0), FALSE)</f>
        <v>0.5</v>
      </c>
      <c r="AH751" s="3">
        <f>VLOOKUP('full data'!$A751, Sheet11!$A$2:$AF$799, MATCH('full data'!AH$1, Sheet11!$A$1:$AF$1, 0), FALSE)</f>
        <v>1.061285633400855E-2</v>
      </c>
      <c r="AI751" s="2">
        <f t="shared" si="11"/>
        <v>0.57380934043342235</v>
      </c>
      <c r="AJ751" s="2">
        <f>AH751/SUMIFS($AH$2:$AH$799, $B$2:$B$799, B751)</f>
        <v>4.91686883956979E-3</v>
      </c>
      <c r="AK751">
        <f>IF(AJ751=_xlfn.MAXIFS($AJ$2:$AJ$799, $B$2:$B$799, B751, $AA$2:$AA$799, AA751), 1, 0)</f>
        <v>0</v>
      </c>
      <c r="AL751" s="2">
        <f>AJ751-AI751</f>
        <v>-0.56889247159385259</v>
      </c>
      <c r="AM751">
        <f>IF(AK751=AE751, 1, 0)</f>
        <v>0</v>
      </c>
    </row>
    <row r="752" spans="1:39" hidden="1" x14ac:dyDescent="0.45">
      <c r="A752" t="s">
        <v>118</v>
      </c>
      <c r="B752">
        <v>2001</v>
      </c>
      <c r="C752" t="s">
        <v>60</v>
      </c>
      <c r="D752" t="str">
        <f>VLOOKUP(C752, ids!$A$2:$B$37,2,FALSE)</f>
        <v>Denver Broncos</v>
      </c>
      <c r="E752">
        <f>VLOOKUP('full data'!$A752, Sheet11!$A$2:$AF$799, MATCH('full data'!E$1, Sheet11!$A$1:$AF$1, 0), FALSE)</f>
        <v>16</v>
      </c>
      <c r="F752">
        <f>VLOOKUP('full data'!$A752, Sheet11!$A$2:$AF$799, MATCH('full data'!F$1, Sheet11!$A$1:$AF$1, 0), FALSE)</f>
        <v>-0.23383142222736439</v>
      </c>
      <c r="G752">
        <f>VLOOKUP('full data'!$A752, Sheet11!$A$2:$AF$799, MATCH('full data'!G$1, Sheet11!$A$1:$AF$1, 0), FALSE)</f>
        <v>-2.10772955499823</v>
      </c>
      <c r="H752">
        <f>VLOOKUP('full data'!$A752, Sheet11!$A$2:$AF$799, MATCH('full data'!H$1, Sheet11!$A$1:$AF$1, 0), FALSE)</f>
        <v>3.698054092617844</v>
      </c>
      <c r="I752">
        <f>VLOOKUP('full data'!$A752, Sheet11!$A$2:$AF$799, MATCH('full data'!I$1, Sheet11!$A$1:$AF$1, 0), FALSE)</f>
        <v>57.3125</v>
      </c>
      <c r="J752">
        <f>VLOOKUP('full data'!$A752, Sheet11!$A$2:$AF$799, MATCH('full data'!J$1, Sheet11!$A$1:$AF$1, 0), FALSE)</f>
        <v>0.86111111111111116</v>
      </c>
      <c r="K752">
        <f>VLOOKUP('full data'!$A752, Sheet11!$A$2:$AF$799, MATCH('full data'!K$1, Sheet11!$A$1:$AF$1, 0), FALSE)</f>
        <v>-16.75</v>
      </c>
      <c r="L752">
        <f>VLOOKUP('full data'!$A752, Sheet11!$A$2:$AF$799, MATCH('full data'!L$1, Sheet11!$A$1:$AF$1, 0), FALSE)</f>
        <v>1.1875</v>
      </c>
      <c r="M752">
        <f>VLOOKUP('full data'!$A752, Sheet11!$A$2:$AF$799, MATCH('full data'!M$1, Sheet11!$A$1:$AF$1, 0), FALSE)</f>
        <v>0.9375</v>
      </c>
      <c r="N752">
        <f>VLOOKUP('full data'!$A752, Sheet11!$A$2:$AF$799, MATCH('full data'!N$1, Sheet11!$A$1:$AF$1, 0), FALSE)</f>
        <v>1.375</v>
      </c>
      <c r="O752">
        <f>VLOOKUP('full data'!$A752, Sheet11!$A$2:$AF$799, MATCH('full data'!O$1, Sheet11!$A$1:$AF$1, 0), FALSE)</f>
        <v>17.4375</v>
      </c>
      <c r="P752">
        <f>VLOOKUP('full data'!$A752, Sheet11!$A$2:$AF$799, MATCH('full data'!P$1, Sheet11!$A$1:$AF$1, 0), FALSE)</f>
        <v>1.375</v>
      </c>
      <c r="Q752">
        <f>VLOOKUP('full data'!$A752, Sheet11!$A$2:$AF$799, MATCH('full data'!Q$1, Sheet11!$A$1:$AF$1, 0), FALSE)</f>
        <v>2.3125</v>
      </c>
      <c r="R752">
        <f>VLOOKUP('full data'!$A752, Sheet11!$A$2:$AF$799, MATCH('full data'!R$1, Sheet11!$A$1:$AF$1, 0), FALSE)</f>
        <v>8</v>
      </c>
      <c r="S752">
        <f>VLOOKUP('full data'!$A752, Sheet11!$A$2:$AF$799, MATCH('full data'!S$1, Sheet11!$A$1:$AF$1, 0), FALSE)</f>
        <v>8</v>
      </c>
      <c r="T752">
        <f>VLOOKUP('full data'!$A752, Sheet11!$A$2:$AF$799, MATCH('full data'!T$1, Sheet11!$A$1:$AF$1, 0), FALSE)</f>
        <v>0</v>
      </c>
      <c r="U752">
        <f>VLOOKUP('full data'!$A752, Sheet11!$A$2:$AF$799, MATCH('full data'!U$1, Sheet11!$A$1:$AF$1, 0), FALSE)</f>
        <v>0.5</v>
      </c>
      <c r="V752">
        <f>VLOOKUP('full data'!$A752, Sheet11!$A$2:$AF$799, MATCH('full data'!V$1, Sheet11!$A$1:$AF$1, 0), FALSE)</f>
        <v>0.46875</v>
      </c>
      <c r="W752">
        <f>VLOOKUP('full data'!$A752, Sheet11!$A$2:$AF$799, MATCH('full data'!W$1, Sheet11!$A$1:$AF$1, 0), FALSE)</f>
        <v>0.48828125</v>
      </c>
      <c r="X752" t="str">
        <f>VLOOKUP('full data'!$A752, Sheet11!$A$2:$AF$799, MATCH('full data'!X$1, Sheet11!$A$1:$AF$1, 0), FALSE)</f>
        <v>0</v>
      </c>
      <c r="Y752">
        <f>VLOOKUP('full data'!$A752, Sheet11!$A$2:$AF$799, MATCH('full data'!Y$1, Sheet11!$A$1:$AF$1, 0), FALSE)</f>
        <v>2</v>
      </c>
      <c r="Z752" t="str">
        <f>VLOOKUP('full data'!$A752, Sheet11!$A$2:$AF$799, MATCH('full data'!Z$1, Sheet11!$A$1:$AF$1, 0), FALSE)</f>
        <v>AFC West</v>
      </c>
      <c r="AA752" t="s">
        <v>891</v>
      </c>
      <c r="AB752">
        <f>VLOOKUP('full data'!$A752, Sheet11!$A$2:$AF$799, MATCH('full data'!AB$1, Sheet11!$A$1:$AF$1, 0), FALSE)</f>
        <v>0.1730769230769231</v>
      </c>
      <c r="AC752">
        <f>VLOOKUP('full data'!$A752, Sheet11!$A$2:$AF$799, MATCH('full data'!AC$1, Sheet11!$A$1:$AF$1, 0), FALSE)</f>
        <v>0.125</v>
      </c>
      <c r="AD752" t="str">
        <f>VLOOKUP('full data'!$A752, Sheet11!$A$2:$AF$799, MATCH('full data'!AD$1, Sheet11!$A$1:$AF$1, 0), FALSE)</f>
        <v>0</v>
      </c>
      <c r="AE752" t="str">
        <f>VLOOKUP('full data'!$A752, Sheet11!$A$2:$AF$799, MATCH('full data'!AE$1, Sheet11!$A$1:$AF$1, 0), FALSE)</f>
        <v>0</v>
      </c>
      <c r="AF752">
        <f>VLOOKUP('full data'!$A752, Sheet11!$A$2:$AF$799, MATCH('full data'!AF$1, Sheet11!$A$1:$AF$1, 0), FALSE)</f>
        <v>0.1875</v>
      </c>
      <c r="AG752">
        <f>VLOOKUP('full data'!$A752, Sheet11!$A$2:$AF$799, MATCH('full data'!AG$1, Sheet11!$A$1:$AF$1, 0), FALSE)</f>
        <v>0.5</v>
      </c>
      <c r="AH752" s="3">
        <f>VLOOKUP('full data'!$A752, Sheet11!$A$2:$AF$799, MATCH('full data'!AH$1, Sheet11!$A$1:$AF$1, 0), FALSE)</f>
        <v>8.6070704423270514E-3</v>
      </c>
      <c r="AI752" s="2">
        <f t="shared" si="11"/>
        <v>0.45059677863809888</v>
      </c>
      <c r="AJ752" s="2">
        <f>AH752/SUMIFS($AH$2:$AH$799, $B$2:$B$799, B752)</f>
        <v>3.9876009931697201E-3</v>
      </c>
      <c r="AK752">
        <f>IF(AJ752=_xlfn.MAXIFS($AJ$2:$AJ$799, $B$2:$B$799, B752, $AA$2:$AA$799, AA752), 1, 0)</f>
        <v>0</v>
      </c>
      <c r="AL752" s="2">
        <f>AJ752-AI752</f>
        <v>-0.44660917764492919</v>
      </c>
      <c r="AM752">
        <f>IF(AK752=AE752, 1, 0)</f>
        <v>0</v>
      </c>
    </row>
    <row r="753" spans="1:39" hidden="1" x14ac:dyDescent="0.45">
      <c r="A753" t="s">
        <v>116</v>
      </c>
      <c r="B753">
        <v>2001</v>
      </c>
      <c r="C753" t="s">
        <v>55</v>
      </c>
      <c r="D753" t="str">
        <f>VLOOKUP(C753, ids!$A$2:$B$37,2,FALSE)</f>
        <v>Cleveland Browns</v>
      </c>
      <c r="E753">
        <f>VLOOKUP('full data'!$A753, Sheet11!$A$2:$AF$799, MATCH('full data'!E$1, Sheet11!$A$1:$AF$1, 0), FALSE)</f>
        <v>16</v>
      </c>
      <c r="F753">
        <f>VLOOKUP('full data'!$A753, Sheet11!$A$2:$AF$799, MATCH('full data'!F$1, Sheet11!$A$1:$AF$1, 0), FALSE)</f>
        <v>-3.2239642505817629</v>
      </c>
      <c r="G753">
        <f>VLOOKUP('full data'!$A753, Sheet11!$A$2:$AF$799, MATCH('full data'!G$1, Sheet11!$A$1:$AF$1, 0), FALSE)</f>
        <v>-3.8210802820176029</v>
      </c>
      <c r="H753">
        <f>VLOOKUP('full data'!$A753, Sheet11!$A$2:$AF$799, MATCH('full data'!H$1, Sheet11!$A$1:$AF$1, 0), FALSE)</f>
        <v>0.8406088108531049</v>
      </c>
      <c r="I753">
        <f>VLOOKUP('full data'!$A753, Sheet11!$A$2:$AF$799, MATCH('full data'!I$1, Sheet11!$A$1:$AF$1, 0), FALSE)</f>
        <v>55.5</v>
      </c>
      <c r="J753">
        <f>VLOOKUP('full data'!$A753, Sheet11!$A$2:$AF$799, MATCH('full data'!J$1, Sheet11!$A$1:$AF$1, 0), FALSE)</f>
        <v>0.84615384615384615</v>
      </c>
      <c r="K753">
        <f>VLOOKUP('full data'!$A753, Sheet11!$A$2:$AF$799, MATCH('full data'!K$1, Sheet11!$A$1:$AF$1, 0), FALSE)</f>
        <v>-22.625</v>
      </c>
      <c r="L753">
        <f>VLOOKUP('full data'!$A753, Sheet11!$A$2:$AF$799, MATCH('full data'!L$1, Sheet11!$A$1:$AF$1, 0), FALSE)</f>
        <v>1.4375</v>
      </c>
      <c r="M753">
        <f>VLOOKUP('full data'!$A753, Sheet11!$A$2:$AF$799, MATCH('full data'!M$1, Sheet11!$A$1:$AF$1, 0), FALSE)</f>
        <v>0.625</v>
      </c>
      <c r="N753">
        <f>VLOOKUP('full data'!$A753, Sheet11!$A$2:$AF$799, MATCH('full data'!N$1, Sheet11!$A$1:$AF$1, 0), FALSE)</f>
        <v>2.125</v>
      </c>
      <c r="O753">
        <f>VLOOKUP('full data'!$A753, Sheet11!$A$2:$AF$799, MATCH('full data'!O$1, Sheet11!$A$1:$AF$1, 0), FALSE)</f>
        <v>19.4375</v>
      </c>
      <c r="P753">
        <f>VLOOKUP('full data'!$A753, Sheet11!$A$2:$AF$799, MATCH('full data'!P$1, Sheet11!$A$1:$AF$1, 0), FALSE)</f>
        <v>1.875</v>
      </c>
      <c r="Q753">
        <f>VLOOKUP('full data'!$A753, Sheet11!$A$2:$AF$799, MATCH('full data'!Q$1, Sheet11!$A$1:$AF$1, 0), FALSE)</f>
        <v>2.75</v>
      </c>
      <c r="R753">
        <f>VLOOKUP('full data'!$A753, Sheet11!$A$2:$AF$799, MATCH('full data'!R$1, Sheet11!$A$1:$AF$1, 0), FALSE)</f>
        <v>7</v>
      </c>
      <c r="S753">
        <f>VLOOKUP('full data'!$A753, Sheet11!$A$2:$AF$799, MATCH('full data'!S$1, Sheet11!$A$1:$AF$1, 0), FALSE)</f>
        <v>9</v>
      </c>
      <c r="T753">
        <f>VLOOKUP('full data'!$A753, Sheet11!$A$2:$AF$799, MATCH('full data'!T$1, Sheet11!$A$1:$AF$1, 0), FALSE)</f>
        <v>0</v>
      </c>
      <c r="U753">
        <f>VLOOKUP('full data'!$A753, Sheet11!$A$2:$AF$799, MATCH('full data'!U$1, Sheet11!$A$1:$AF$1, 0), FALSE)</f>
        <v>0.4375</v>
      </c>
      <c r="V753">
        <f>VLOOKUP('full data'!$A753, Sheet11!$A$2:$AF$799, MATCH('full data'!V$1, Sheet11!$A$1:$AF$1, 0), FALSE)</f>
        <v>0.4107142857142857</v>
      </c>
      <c r="W753">
        <f>VLOOKUP('full data'!$A753, Sheet11!$A$2:$AF$799, MATCH('full data'!W$1, Sheet11!$A$1:$AF$1, 0), FALSE)</f>
        <v>0.53125</v>
      </c>
      <c r="X753" t="str">
        <f>VLOOKUP('full data'!$A753, Sheet11!$A$2:$AF$799, MATCH('full data'!X$1, Sheet11!$A$1:$AF$1, 0), FALSE)</f>
        <v>0</v>
      </c>
      <c r="Y753">
        <f>VLOOKUP('full data'!$A753, Sheet11!$A$2:$AF$799, MATCH('full data'!Y$1, Sheet11!$A$1:$AF$1, 0), FALSE)</f>
        <v>3</v>
      </c>
      <c r="Z753" t="str">
        <f>VLOOKUP('full data'!$A753, Sheet11!$A$2:$AF$799, MATCH('full data'!Z$1, Sheet11!$A$1:$AF$1, 0), FALSE)</f>
        <v>AFC North</v>
      </c>
      <c r="AA753" t="s">
        <v>891</v>
      </c>
      <c r="AB753">
        <f>VLOOKUP('full data'!$A753, Sheet11!$A$2:$AF$799, MATCH('full data'!AB$1, Sheet11!$A$1:$AF$1, 0), FALSE)</f>
        <v>0.20833333333333329</v>
      </c>
      <c r="AC753">
        <f>VLOOKUP('full data'!$A753, Sheet11!$A$2:$AF$799, MATCH('full data'!AC$1, Sheet11!$A$1:$AF$1, 0), FALSE)</f>
        <v>0.25925925925925919</v>
      </c>
      <c r="AD753" t="str">
        <f>VLOOKUP('full data'!$A753, Sheet11!$A$2:$AF$799, MATCH('full data'!AD$1, Sheet11!$A$1:$AF$1, 0), FALSE)</f>
        <v>0</v>
      </c>
      <c r="AE753" t="str">
        <f>VLOOKUP('full data'!$A753, Sheet11!$A$2:$AF$799, MATCH('full data'!AE$1, Sheet11!$A$1:$AF$1, 0), FALSE)</f>
        <v>0</v>
      </c>
      <c r="AF753">
        <f>VLOOKUP('full data'!$A753, Sheet11!$A$2:$AF$799, MATCH('full data'!AF$1, Sheet11!$A$1:$AF$1, 0), FALSE)</f>
        <v>0.4375</v>
      </c>
      <c r="AG753">
        <f>VLOOKUP('full data'!$A753, Sheet11!$A$2:$AF$799, MATCH('full data'!AG$1, Sheet11!$A$1:$AF$1, 0), FALSE)</f>
        <v>0.5</v>
      </c>
      <c r="AH753" s="3">
        <f>VLOOKUP('full data'!$A753, Sheet11!$A$2:$AF$799, MATCH('full data'!AH$1, Sheet11!$A$1:$AF$1, 0), FALSE)</f>
        <v>8.3787847699787043E-3</v>
      </c>
      <c r="AI753" s="2">
        <f t="shared" si="11"/>
        <v>0.45059677863809888</v>
      </c>
      <c r="AJ753" s="2">
        <f>AH753/SUMIFS($AH$2:$AH$799, $B$2:$B$799, B753)</f>
        <v>3.8818376931151468E-3</v>
      </c>
      <c r="AK753">
        <f>IF(AJ753=_xlfn.MAXIFS($AJ$2:$AJ$799, $B$2:$B$799, B753, $AA$2:$AA$799, AA753), 1, 0)</f>
        <v>0</v>
      </c>
      <c r="AL753" s="2">
        <f>AJ753-AI753</f>
        <v>-0.44671494094498376</v>
      </c>
      <c r="AM753">
        <f>IF(AK753=AE753, 1, 0)</f>
        <v>0</v>
      </c>
    </row>
    <row r="754" spans="1:39" hidden="1" x14ac:dyDescent="0.45">
      <c r="A754" t="s">
        <v>128</v>
      </c>
      <c r="B754">
        <v>2001</v>
      </c>
      <c r="C754" t="s">
        <v>83</v>
      </c>
      <c r="D754" t="str">
        <f>VLOOKUP(C754, ids!$A$2:$B$37,2,FALSE)</f>
        <v>New Orleans Saints</v>
      </c>
      <c r="E754">
        <f>VLOOKUP('full data'!$A754, Sheet11!$A$2:$AF$799, MATCH('full data'!E$1, Sheet11!$A$1:$AF$1, 0), FALSE)</f>
        <v>16</v>
      </c>
      <c r="F754">
        <f>VLOOKUP('full data'!$A754, Sheet11!$A$2:$AF$799, MATCH('full data'!F$1, Sheet11!$A$1:$AF$1, 0), FALSE)</f>
        <v>0.73808878986355253</v>
      </c>
      <c r="G754">
        <f>VLOOKUP('full data'!$A754, Sheet11!$A$2:$AF$799, MATCH('full data'!G$1, Sheet11!$A$1:$AF$1, 0), FALSE)</f>
        <v>-4.0179806607005331</v>
      </c>
      <c r="H754">
        <f>VLOOKUP('full data'!$A754, Sheet11!$A$2:$AF$799, MATCH('full data'!H$1, Sheet11!$A$1:$AF$1, 0), FALSE)</f>
        <v>4.6394289459412201</v>
      </c>
      <c r="I754">
        <f>VLOOKUP('full data'!$A754, Sheet11!$A$2:$AF$799, MATCH('full data'!I$1, Sheet11!$A$1:$AF$1, 0), FALSE)</f>
        <v>64.0625</v>
      </c>
      <c r="J754">
        <f>VLOOKUP('full data'!$A754, Sheet11!$A$2:$AF$799, MATCH('full data'!J$1, Sheet11!$A$1:$AF$1, 0), FALSE)</f>
        <v>0.87096774193548387</v>
      </c>
      <c r="K754">
        <f>VLOOKUP('full data'!$A754, Sheet11!$A$2:$AF$799, MATCH('full data'!K$1, Sheet11!$A$1:$AF$1, 0), FALSE)</f>
        <v>-20.625</v>
      </c>
      <c r="L754">
        <f>VLOOKUP('full data'!$A754, Sheet11!$A$2:$AF$799, MATCH('full data'!L$1, Sheet11!$A$1:$AF$1, 0), FALSE)</f>
        <v>1.375</v>
      </c>
      <c r="M754">
        <f>VLOOKUP('full data'!$A754, Sheet11!$A$2:$AF$799, MATCH('full data'!M$1, Sheet11!$A$1:$AF$1, 0), FALSE)</f>
        <v>0.9375</v>
      </c>
      <c r="N754">
        <f>VLOOKUP('full data'!$A754, Sheet11!$A$2:$AF$799, MATCH('full data'!N$1, Sheet11!$A$1:$AF$1, 0), FALSE)</f>
        <v>0.9375</v>
      </c>
      <c r="O754">
        <f>VLOOKUP('full data'!$A754, Sheet11!$A$2:$AF$799, MATCH('full data'!O$1, Sheet11!$A$1:$AF$1, 0), FALSE)</f>
        <v>20.1875</v>
      </c>
      <c r="P754">
        <f>VLOOKUP('full data'!$A754, Sheet11!$A$2:$AF$799, MATCH('full data'!P$1, Sheet11!$A$1:$AF$1, 0), FALSE)</f>
        <v>1.75</v>
      </c>
      <c r="Q754">
        <f>VLOOKUP('full data'!$A754, Sheet11!$A$2:$AF$799, MATCH('full data'!Q$1, Sheet11!$A$1:$AF$1, 0), FALSE)</f>
        <v>1.875</v>
      </c>
      <c r="R754">
        <f>VLOOKUP('full data'!$A754, Sheet11!$A$2:$AF$799, MATCH('full data'!R$1, Sheet11!$A$1:$AF$1, 0), FALSE)</f>
        <v>7</v>
      </c>
      <c r="S754">
        <f>VLOOKUP('full data'!$A754, Sheet11!$A$2:$AF$799, MATCH('full data'!S$1, Sheet11!$A$1:$AF$1, 0), FALSE)</f>
        <v>9</v>
      </c>
      <c r="T754">
        <f>VLOOKUP('full data'!$A754, Sheet11!$A$2:$AF$799, MATCH('full data'!T$1, Sheet11!$A$1:$AF$1, 0), FALSE)</f>
        <v>0</v>
      </c>
      <c r="U754">
        <f>VLOOKUP('full data'!$A754, Sheet11!$A$2:$AF$799, MATCH('full data'!U$1, Sheet11!$A$1:$AF$1, 0), FALSE)</f>
        <v>0.4375</v>
      </c>
      <c r="V754">
        <f>VLOOKUP('full data'!$A754, Sheet11!$A$2:$AF$799, MATCH('full data'!V$1, Sheet11!$A$1:$AF$1, 0), FALSE)</f>
        <v>0.33035714285714279</v>
      </c>
      <c r="W754">
        <f>VLOOKUP('full data'!$A754, Sheet11!$A$2:$AF$799, MATCH('full data'!W$1, Sheet11!$A$1:$AF$1, 0), FALSE)</f>
        <v>0.49609375</v>
      </c>
      <c r="X754" t="str">
        <f>VLOOKUP('full data'!$A754, Sheet11!$A$2:$AF$799, MATCH('full data'!X$1, Sheet11!$A$1:$AF$1, 0), FALSE)</f>
        <v>0</v>
      </c>
      <c r="Y754">
        <f>VLOOKUP('full data'!$A754, Sheet11!$A$2:$AF$799, MATCH('full data'!Y$1, Sheet11!$A$1:$AF$1, 0), FALSE)</f>
        <v>3</v>
      </c>
      <c r="Z754" t="str">
        <f>VLOOKUP('full data'!$A754, Sheet11!$A$2:$AF$799, MATCH('full data'!Z$1, Sheet11!$A$1:$AF$1, 0), FALSE)</f>
        <v>NFC South</v>
      </c>
      <c r="AA754" t="s">
        <v>892</v>
      </c>
      <c r="AB754">
        <f>VLOOKUP('full data'!$A754, Sheet11!$A$2:$AF$799, MATCH('full data'!AB$1, Sheet11!$A$1:$AF$1, 0), FALSE)</f>
        <v>0.19565217391304349</v>
      </c>
      <c r="AC754">
        <f>VLOOKUP('full data'!$A754, Sheet11!$A$2:$AF$799, MATCH('full data'!AC$1, Sheet11!$A$1:$AF$1, 0), FALSE)</f>
        <v>0.27272727272727271</v>
      </c>
      <c r="AD754" t="str">
        <f>VLOOKUP('full data'!$A754, Sheet11!$A$2:$AF$799, MATCH('full data'!AD$1, Sheet11!$A$1:$AF$1, 0), FALSE)</f>
        <v>0</v>
      </c>
      <c r="AE754" t="str">
        <f>VLOOKUP('full data'!$A754, Sheet11!$A$2:$AF$799, MATCH('full data'!AE$1, Sheet11!$A$1:$AF$1, 0), FALSE)</f>
        <v>0</v>
      </c>
      <c r="AF754">
        <f>VLOOKUP('full data'!$A754, Sheet11!$A$2:$AF$799, MATCH('full data'!AF$1, Sheet11!$A$1:$AF$1, 0), FALSE)</f>
        <v>0.375</v>
      </c>
      <c r="AG754">
        <f>VLOOKUP('full data'!$A754, Sheet11!$A$2:$AF$799, MATCH('full data'!AG$1, Sheet11!$A$1:$AF$1, 0), FALSE)</f>
        <v>0.5</v>
      </c>
      <c r="AH754" s="3">
        <f>VLOOKUP('full data'!$A754, Sheet11!$A$2:$AF$799, MATCH('full data'!AH$1, Sheet11!$A$1:$AF$1, 0), FALSE)</f>
        <v>6.9889383362658998E-3</v>
      </c>
      <c r="AI754" s="2">
        <f t="shared" si="11"/>
        <v>0.57380934043342235</v>
      </c>
      <c r="AJ754" s="2">
        <f>AH754/SUMIFS($AH$2:$AH$799, $B$2:$B$799, B754)</f>
        <v>3.2379306800887531E-3</v>
      </c>
      <c r="AK754">
        <f>IF(AJ754=_xlfn.MAXIFS($AJ$2:$AJ$799, $B$2:$B$799, B754, $AA$2:$AA$799, AA754), 1, 0)</f>
        <v>0</v>
      </c>
      <c r="AL754" s="2">
        <f>AJ754-AI754</f>
        <v>-0.57057140975333365</v>
      </c>
      <c r="AM754">
        <f>IF(AK754=AE754, 1, 0)</f>
        <v>0</v>
      </c>
    </row>
    <row r="755" spans="1:39" hidden="1" x14ac:dyDescent="0.45">
      <c r="A755" t="s">
        <v>122</v>
      </c>
      <c r="B755">
        <v>2001</v>
      </c>
      <c r="C755" t="s">
        <v>123</v>
      </c>
      <c r="D755" t="str">
        <f>VLOOKUP(C755, ids!$A$2:$B$37,2,FALSE)</f>
        <v>Jacksonville Jaguars</v>
      </c>
      <c r="E755">
        <f>VLOOKUP('full data'!$A755, Sheet11!$A$2:$AF$799, MATCH('full data'!E$1, Sheet11!$A$1:$AF$1, 0), FALSE)</f>
        <v>8</v>
      </c>
      <c r="F755">
        <f>VLOOKUP('full data'!$A755, Sheet11!$A$2:$AF$799, MATCH('full data'!F$1, Sheet11!$A$1:$AF$1, 0), FALSE)</f>
        <v>-5.879794217499196</v>
      </c>
      <c r="G755">
        <f>VLOOKUP('full data'!$A755, Sheet11!$A$2:$AF$799, MATCH('full data'!G$1, Sheet11!$A$1:$AF$1, 0), FALSE)</f>
        <v>-3.108293468829971</v>
      </c>
      <c r="H755">
        <f>VLOOKUP('full data'!$A755, Sheet11!$A$2:$AF$799, MATCH('full data'!H$1, Sheet11!$A$1:$AF$1, 0), FALSE)</f>
        <v>5.4042602863176201</v>
      </c>
      <c r="I755">
        <f>VLOOKUP('full data'!$A755, Sheet11!$A$2:$AF$799, MATCH('full data'!I$1, Sheet11!$A$1:$AF$1, 0), FALSE)</f>
        <v>39.5</v>
      </c>
      <c r="J755">
        <f>VLOOKUP('full data'!$A755, Sheet11!$A$2:$AF$799, MATCH('full data'!J$1, Sheet11!$A$1:$AF$1, 0), FALSE)</f>
        <v>0.75</v>
      </c>
      <c r="K755">
        <f>VLOOKUP('full data'!$A755, Sheet11!$A$2:$AF$799, MATCH('full data'!K$1, Sheet11!$A$1:$AF$1, 0), FALSE)</f>
        <v>-33.125</v>
      </c>
      <c r="L755">
        <f>VLOOKUP('full data'!$A755, Sheet11!$A$2:$AF$799, MATCH('full data'!L$1, Sheet11!$A$1:$AF$1, 0), FALSE)</f>
        <v>0.875</v>
      </c>
      <c r="M755">
        <f>VLOOKUP('full data'!$A755, Sheet11!$A$2:$AF$799, MATCH('full data'!M$1, Sheet11!$A$1:$AF$1, 0), FALSE)</f>
        <v>0.5</v>
      </c>
      <c r="N755">
        <f>VLOOKUP('full data'!$A755, Sheet11!$A$2:$AF$799, MATCH('full data'!N$1, Sheet11!$A$1:$AF$1, 0), FALSE)</f>
        <v>0.625</v>
      </c>
      <c r="O755">
        <f>VLOOKUP('full data'!$A755, Sheet11!$A$2:$AF$799, MATCH('full data'!O$1, Sheet11!$A$1:$AF$1, 0), FALSE)</f>
        <v>16.25</v>
      </c>
      <c r="P755">
        <f>VLOOKUP('full data'!$A755, Sheet11!$A$2:$AF$799, MATCH('full data'!P$1, Sheet11!$A$1:$AF$1, 0), FALSE)</f>
        <v>1.625</v>
      </c>
      <c r="Q755">
        <f>VLOOKUP('full data'!$A755, Sheet11!$A$2:$AF$799, MATCH('full data'!Q$1, Sheet11!$A$1:$AF$1, 0), FALSE)</f>
        <v>1.125</v>
      </c>
      <c r="R755">
        <f>VLOOKUP('full data'!$A755, Sheet11!$A$2:$AF$799, MATCH('full data'!R$1, Sheet11!$A$1:$AF$1, 0), FALSE)</f>
        <v>6</v>
      </c>
      <c r="S755">
        <f>VLOOKUP('full data'!$A755, Sheet11!$A$2:$AF$799, MATCH('full data'!S$1, Sheet11!$A$1:$AF$1, 0), FALSE)</f>
        <v>10</v>
      </c>
      <c r="T755">
        <f>VLOOKUP('full data'!$A755, Sheet11!$A$2:$AF$799, MATCH('full data'!T$1, Sheet11!$A$1:$AF$1, 0), FALSE)</f>
        <v>0</v>
      </c>
      <c r="U755">
        <f>VLOOKUP('full data'!$A755, Sheet11!$A$2:$AF$799, MATCH('full data'!U$1, Sheet11!$A$1:$AF$1, 0), FALSE)</f>
        <v>0.375</v>
      </c>
      <c r="V755">
        <f>VLOOKUP('full data'!$A755, Sheet11!$A$2:$AF$799, MATCH('full data'!V$1, Sheet11!$A$1:$AF$1, 0), FALSE)</f>
        <v>0.4583333</v>
      </c>
      <c r="W755">
        <f>VLOOKUP('full data'!$A755, Sheet11!$A$2:$AF$799, MATCH('full data'!W$1, Sheet11!$A$1:$AF$1, 0), FALSE)</f>
        <v>0.5234375</v>
      </c>
      <c r="X755" t="str">
        <f>VLOOKUP('full data'!$A755, Sheet11!$A$2:$AF$799, MATCH('full data'!X$1, Sheet11!$A$1:$AF$1, 0), FALSE)</f>
        <v>0</v>
      </c>
      <c r="Y755">
        <f>VLOOKUP('full data'!$A755, Sheet11!$A$2:$AF$799, MATCH('full data'!Y$1, Sheet11!$A$1:$AF$1, 0), FALSE)</f>
        <v>3</v>
      </c>
      <c r="Z755" t="str">
        <f>VLOOKUP('full data'!$A755, Sheet11!$A$2:$AF$799, MATCH('full data'!Z$1, Sheet11!$A$1:$AF$1, 0), FALSE)</f>
        <v>AFC South</v>
      </c>
      <c r="AA755" t="s">
        <v>891</v>
      </c>
      <c r="AB755">
        <f>VLOOKUP('full data'!$A755, Sheet11!$A$2:$AF$799, MATCH('full data'!AB$1, Sheet11!$A$1:$AF$1, 0), FALSE)</f>
        <v>0.19417398009047551</v>
      </c>
      <c r="AC755">
        <f>VLOOKUP('full data'!$A755, Sheet11!$A$2:$AF$799, MATCH('full data'!AC$1, Sheet11!$A$1:$AF$1, 0), FALSE)</f>
        <v>0.20846385027370259</v>
      </c>
      <c r="AD755" t="str">
        <f>VLOOKUP('full data'!$A755, Sheet11!$A$2:$AF$799, MATCH('full data'!AD$1, Sheet11!$A$1:$AF$1, 0), FALSE)</f>
        <v>0</v>
      </c>
      <c r="AE755" t="str">
        <f>VLOOKUP('full data'!$A755, Sheet11!$A$2:$AF$799, MATCH('full data'!AE$1, Sheet11!$A$1:$AF$1, 0), FALSE)</f>
        <v>0</v>
      </c>
      <c r="AF755">
        <f>VLOOKUP('full data'!$A755, Sheet11!$A$2:$AF$799, MATCH('full data'!AF$1, Sheet11!$A$1:$AF$1, 0), FALSE)</f>
        <v>0.75</v>
      </c>
      <c r="AG755">
        <f>VLOOKUP('full data'!$A755, Sheet11!$A$2:$AF$799, MATCH('full data'!AG$1, Sheet11!$A$1:$AF$1, 0), FALSE)</f>
        <v>0.5</v>
      </c>
      <c r="AH755" s="3">
        <f>VLOOKUP('full data'!$A755, Sheet11!$A$2:$AF$799, MATCH('full data'!AH$1, Sheet11!$A$1:$AF$1, 0), FALSE)</f>
        <v>5.5920230746021636E-3</v>
      </c>
      <c r="AI755" s="2">
        <f t="shared" si="11"/>
        <v>0.45059677863809888</v>
      </c>
      <c r="AJ755" s="2">
        <f>AH755/SUMIFS($AH$2:$AH$799, $B$2:$B$799, B755)</f>
        <v>2.5907487240319103E-3</v>
      </c>
      <c r="AK755">
        <f>IF(AJ755=_xlfn.MAXIFS($AJ$2:$AJ$799, $B$2:$B$799, B755, $AA$2:$AA$799, AA755), 1, 0)</f>
        <v>0</v>
      </c>
      <c r="AL755" s="2">
        <f>AJ755-AI755</f>
        <v>-0.44800602991406696</v>
      </c>
      <c r="AM755">
        <f>IF(AK755=AE755, 1, 0)</f>
        <v>0</v>
      </c>
    </row>
    <row r="756" spans="1:39" hidden="1" x14ac:dyDescent="0.45">
      <c r="A756" t="s">
        <v>139</v>
      </c>
      <c r="B756">
        <v>2001</v>
      </c>
      <c r="C756" t="s">
        <v>106</v>
      </c>
      <c r="D756" t="str">
        <f>VLOOKUP(C756, ids!$A$2:$B$37,2,FALSE)</f>
        <v>Tennessee Titans</v>
      </c>
      <c r="E756">
        <f>VLOOKUP('full data'!$A756, Sheet11!$A$2:$AF$799, MATCH('full data'!E$1, Sheet11!$A$1:$AF$1, 0), FALSE)</f>
        <v>16</v>
      </c>
      <c r="F756">
        <f>VLOOKUP('full data'!$A756, Sheet11!$A$2:$AF$799, MATCH('full data'!F$1, Sheet11!$A$1:$AF$1, 0), FALSE)</f>
        <v>2.9800229615699769</v>
      </c>
      <c r="G756">
        <f>VLOOKUP('full data'!$A756, Sheet11!$A$2:$AF$799, MATCH('full data'!G$1, Sheet11!$A$1:$AF$1, 0), FALSE)</f>
        <v>-3.775053176416455</v>
      </c>
      <c r="H756">
        <f>VLOOKUP('full data'!$A756, Sheet11!$A$2:$AF$799, MATCH('full data'!H$1, Sheet11!$A$1:$AF$1, 0), FALSE)</f>
        <v>7.5268396860424822</v>
      </c>
      <c r="I756">
        <f>VLOOKUP('full data'!$A756, Sheet11!$A$2:$AF$799, MATCH('full data'!I$1, Sheet11!$A$1:$AF$1, 0), FALSE)</f>
        <v>65.3125</v>
      </c>
      <c r="J756">
        <f>VLOOKUP('full data'!$A756, Sheet11!$A$2:$AF$799, MATCH('full data'!J$1, Sheet11!$A$1:$AF$1, 0), FALSE)</f>
        <v>0.70967741935483875</v>
      </c>
      <c r="K756">
        <f>VLOOKUP('full data'!$A756, Sheet11!$A$2:$AF$799, MATCH('full data'!K$1, Sheet11!$A$1:$AF$1, 0), FALSE)</f>
        <v>-20.875</v>
      </c>
      <c r="L756">
        <f>VLOOKUP('full data'!$A756, Sheet11!$A$2:$AF$799, MATCH('full data'!L$1, Sheet11!$A$1:$AF$1, 0), FALSE)</f>
        <v>1.0625</v>
      </c>
      <c r="M756">
        <f>VLOOKUP('full data'!$A756, Sheet11!$A$2:$AF$799, MATCH('full data'!M$1, Sheet11!$A$1:$AF$1, 0), FALSE)</f>
        <v>0.6875</v>
      </c>
      <c r="N756">
        <f>VLOOKUP('full data'!$A756, Sheet11!$A$2:$AF$799, MATCH('full data'!N$1, Sheet11!$A$1:$AF$1, 0), FALSE)</f>
        <v>0.8125</v>
      </c>
      <c r="O756">
        <f>VLOOKUP('full data'!$A756, Sheet11!$A$2:$AF$799, MATCH('full data'!O$1, Sheet11!$A$1:$AF$1, 0), FALSE)</f>
        <v>13.3125</v>
      </c>
      <c r="P756">
        <f>VLOOKUP('full data'!$A756, Sheet11!$A$2:$AF$799, MATCH('full data'!P$1, Sheet11!$A$1:$AF$1, 0), FALSE)</f>
        <v>1.6875</v>
      </c>
      <c r="Q756">
        <f>VLOOKUP('full data'!$A756, Sheet11!$A$2:$AF$799, MATCH('full data'!Q$1, Sheet11!$A$1:$AF$1, 0), FALSE)</f>
        <v>1.5</v>
      </c>
      <c r="R756">
        <f>VLOOKUP('full data'!$A756, Sheet11!$A$2:$AF$799, MATCH('full data'!R$1, Sheet11!$A$1:$AF$1, 0), FALSE)</f>
        <v>7</v>
      </c>
      <c r="S756">
        <f>VLOOKUP('full data'!$A756, Sheet11!$A$2:$AF$799, MATCH('full data'!S$1, Sheet11!$A$1:$AF$1, 0), FALSE)</f>
        <v>9</v>
      </c>
      <c r="T756">
        <f>VLOOKUP('full data'!$A756, Sheet11!$A$2:$AF$799, MATCH('full data'!T$1, Sheet11!$A$1:$AF$1, 0), FALSE)</f>
        <v>0</v>
      </c>
      <c r="U756">
        <f>VLOOKUP('full data'!$A756, Sheet11!$A$2:$AF$799, MATCH('full data'!U$1, Sheet11!$A$1:$AF$1, 0), FALSE)</f>
        <v>0.4375</v>
      </c>
      <c r="V756">
        <f>VLOOKUP('full data'!$A756, Sheet11!$A$2:$AF$799, MATCH('full data'!V$1, Sheet11!$A$1:$AF$1, 0), FALSE)</f>
        <v>0.4642857142857143</v>
      </c>
      <c r="W756">
        <f>VLOOKUP('full data'!$A756, Sheet11!$A$2:$AF$799, MATCH('full data'!W$1, Sheet11!$A$1:$AF$1, 0), FALSE)</f>
        <v>0.51953125</v>
      </c>
      <c r="X756" t="str">
        <f>VLOOKUP('full data'!$A756, Sheet11!$A$2:$AF$799, MATCH('full data'!X$1, Sheet11!$A$1:$AF$1, 0), FALSE)</f>
        <v>4</v>
      </c>
      <c r="Y756">
        <f>VLOOKUP('full data'!$A756, Sheet11!$A$2:$AF$799, MATCH('full data'!Y$1, Sheet11!$A$1:$AF$1, 0), FALSE)</f>
        <v>1</v>
      </c>
      <c r="Z756" t="str">
        <f>VLOOKUP('full data'!$A756, Sheet11!$A$2:$AF$799, MATCH('full data'!Z$1, Sheet11!$A$1:$AF$1, 0), FALSE)</f>
        <v>AFC South</v>
      </c>
      <c r="AA756" t="s">
        <v>891</v>
      </c>
      <c r="AB756">
        <f>VLOOKUP('full data'!$A756, Sheet11!$A$2:$AF$799, MATCH('full data'!AB$1, Sheet11!$A$1:$AF$1, 0), FALSE)</f>
        <v>0.22641509433962259</v>
      </c>
      <c r="AC756">
        <f>VLOOKUP('full data'!$A756, Sheet11!$A$2:$AF$799, MATCH('full data'!AC$1, Sheet11!$A$1:$AF$1, 0), FALSE)</f>
        <v>0.25</v>
      </c>
      <c r="AD756" t="str">
        <f>VLOOKUP('full data'!$A756, Sheet11!$A$2:$AF$799, MATCH('full data'!AD$1, Sheet11!$A$1:$AF$1, 0), FALSE)</f>
        <v>0</v>
      </c>
      <c r="AE756" t="str">
        <f>VLOOKUP('full data'!$A756, Sheet11!$A$2:$AF$799, MATCH('full data'!AE$1, Sheet11!$A$1:$AF$1, 0), FALSE)</f>
        <v>0</v>
      </c>
      <c r="AF756">
        <f>VLOOKUP('full data'!$A756, Sheet11!$A$2:$AF$799, MATCH('full data'!AF$1, Sheet11!$A$1:$AF$1, 0), FALSE)</f>
        <v>0.625</v>
      </c>
      <c r="AG756">
        <f>VLOOKUP('full data'!$A756, Sheet11!$A$2:$AF$799, MATCH('full data'!AG$1, Sheet11!$A$1:$AF$1, 0), FALSE)</f>
        <v>0.5</v>
      </c>
      <c r="AH756" s="3">
        <f>VLOOKUP('full data'!$A756, Sheet11!$A$2:$AF$799, MATCH('full data'!AH$1, Sheet11!$A$1:$AF$1, 0), FALSE)</f>
        <v>5.4416739710117503E-3</v>
      </c>
      <c r="AI756" s="2">
        <f t="shared" si="11"/>
        <v>0.45059677863809888</v>
      </c>
      <c r="AJ756" s="2">
        <f>AH756/SUMIFS($AH$2:$AH$799, $B$2:$B$799, B756)</f>
        <v>2.5210929405900806E-3</v>
      </c>
      <c r="AK756">
        <f>IF(AJ756=_xlfn.MAXIFS($AJ$2:$AJ$799, $B$2:$B$799, B756, $AA$2:$AA$799, AA756), 1, 0)</f>
        <v>0</v>
      </c>
      <c r="AL756" s="2">
        <f>AJ756-AI756</f>
        <v>-0.44807568569750877</v>
      </c>
      <c r="AM756">
        <f>IF(AK756=AE756, 1, 0)</f>
        <v>0</v>
      </c>
    </row>
    <row r="757" spans="1:39" hidden="1" x14ac:dyDescent="0.45">
      <c r="A757" t="s">
        <v>110</v>
      </c>
      <c r="B757">
        <v>2001</v>
      </c>
      <c r="C757" t="s">
        <v>37</v>
      </c>
      <c r="D757" t="str">
        <f>VLOOKUP(C757, ids!$A$2:$B$37,2,FALSE)</f>
        <v>Atlanta Falcons</v>
      </c>
      <c r="E757">
        <f>VLOOKUP('full data'!$A757, Sheet11!$A$2:$AF$799, MATCH('full data'!E$1, Sheet11!$A$1:$AF$1, 0), FALSE)</f>
        <v>16</v>
      </c>
      <c r="F757">
        <f>VLOOKUP('full data'!$A757, Sheet11!$A$2:$AF$799, MATCH('full data'!F$1, Sheet11!$A$1:$AF$1, 0), FALSE)</f>
        <v>-1.514474734233493</v>
      </c>
      <c r="G757">
        <f>VLOOKUP('full data'!$A757, Sheet11!$A$2:$AF$799, MATCH('full data'!G$1, Sheet11!$A$1:$AF$1, 0), FALSE)</f>
        <v>-2.301378636095206</v>
      </c>
      <c r="H757">
        <f>VLOOKUP('full data'!$A757, Sheet11!$A$2:$AF$799, MATCH('full data'!H$1, Sheet11!$A$1:$AF$1, 0), FALSE)</f>
        <v>5.779282458157625</v>
      </c>
      <c r="I757">
        <f>VLOOKUP('full data'!$A757, Sheet11!$A$2:$AF$799, MATCH('full data'!I$1, Sheet11!$A$1:$AF$1, 0), FALSE)</f>
        <v>47.125</v>
      </c>
      <c r="J757">
        <f>VLOOKUP('full data'!$A757, Sheet11!$A$2:$AF$799, MATCH('full data'!J$1, Sheet11!$A$1:$AF$1, 0), FALSE)</f>
        <v>0.78378378378378377</v>
      </c>
      <c r="K757">
        <f>VLOOKUP('full data'!$A757, Sheet11!$A$2:$AF$799, MATCH('full data'!K$1, Sheet11!$A$1:$AF$1, 0), FALSE)</f>
        <v>-24.1875</v>
      </c>
      <c r="L757">
        <f>VLOOKUP('full data'!$A757, Sheet11!$A$2:$AF$799, MATCH('full data'!L$1, Sheet11!$A$1:$AF$1, 0), FALSE)</f>
        <v>1.0625</v>
      </c>
      <c r="M757">
        <f>VLOOKUP('full data'!$A757, Sheet11!$A$2:$AF$799, MATCH('full data'!M$1, Sheet11!$A$1:$AF$1, 0), FALSE)</f>
        <v>0.75</v>
      </c>
      <c r="N757">
        <f>VLOOKUP('full data'!$A757, Sheet11!$A$2:$AF$799, MATCH('full data'!N$1, Sheet11!$A$1:$AF$1, 0), FALSE)</f>
        <v>1.125</v>
      </c>
      <c r="O757">
        <f>VLOOKUP('full data'!$A757, Sheet11!$A$2:$AF$799, MATCH('full data'!O$1, Sheet11!$A$1:$AF$1, 0), FALSE)</f>
        <v>14.375</v>
      </c>
      <c r="P757">
        <f>VLOOKUP('full data'!$A757, Sheet11!$A$2:$AF$799, MATCH('full data'!P$1, Sheet11!$A$1:$AF$1, 0), FALSE)</f>
        <v>1.625</v>
      </c>
      <c r="Q757">
        <f>VLOOKUP('full data'!$A757, Sheet11!$A$2:$AF$799, MATCH('full data'!Q$1, Sheet11!$A$1:$AF$1, 0), FALSE)</f>
        <v>1.875</v>
      </c>
      <c r="R757">
        <f>VLOOKUP('full data'!$A757, Sheet11!$A$2:$AF$799, MATCH('full data'!R$1, Sheet11!$A$1:$AF$1, 0), FALSE)</f>
        <v>7</v>
      </c>
      <c r="S757">
        <f>VLOOKUP('full data'!$A757, Sheet11!$A$2:$AF$799, MATCH('full data'!S$1, Sheet11!$A$1:$AF$1, 0), FALSE)</f>
        <v>9</v>
      </c>
      <c r="T757">
        <f>VLOOKUP('full data'!$A757, Sheet11!$A$2:$AF$799, MATCH('full data'!T$1, Sheet11!$A$1:$AF$1, 0), FALSE)</f>
        <v>0</v>
      </c>
      <c r="U757">
        <f>VLOOKUP('full data'!$A757, Sheet11!$A$2:$AF$799, MATCH('full data'!U$1, Sheet11!$A$1:$AF$1, 0), FALSE)</f>
        <v>0.4375</v>
      </c>
      <c r="V757">
        <f>VLOOKUP('full data'!$A757, Sheet11!$A$2:$AF$799, MATCH('full data'!V$1, Sheet11!$A$1:$AF$1, 0), FALSE)</f>
        <v>0.32142857142857151</v>
      </c>
      <c r="W757">
        <f>VLOOKUP('full data'!$A757, Sheet11!$A$2:$AF$799, MATCH('full data'!W$1, Sheet11!$A$1:$AF$1, 0), FALSE)</f>
        <v>0.53125</v>
      </c>
      <c r="X757" t="str">
        <f>VLOOKUP('full data'!$A757, Sheet11!$A$2:$AF$799, MATCH('full data'!X$1, Sheet11!$A$1:$AF$1, 0), FALSE)</f>
        <v>0</v>
      </c>
      <c r="Y757">
        <f>VLOOKUP('full data'!$A757, Sheet11!$A$2:$AF$799, MATCH('full data'!Y$1, Sheet11!$A$1:$AF$1, 0), FALSE)</f>
        <v>2</v>
      </c>
      <c r="Z757" t="str">
        <f>VLOOKUP('full data'!$A757, Sheet11!$A$2:$AF$799, MATCH('full data'!Z$1, Sheet11!$A$1:$AF$1, 0), FALSE)</f>
        <v>NFC South</v>
      </c>
      <c r="AA757" t="s">
        <v>892</v>
      </c>
      <c r="AB757">
        <f>VLOOKUP('full data'!$A757, Sheet11!$A$2:$AF$799, MATCH('full data'!AB$1, Sheet11!$A$1:$AF$1, 0), FALSE)</f>
        <v>0.16666666666666671</v>
      </c>
      <c r="AC757">
        <f>VLOOKUP('full data'!$A757, Sheet11!$A$2:$AF$799, MATCH('full data'!AC$1, Sheet11!$A$1:$AF$1, 0), FALSE)</f>
        <v>0.1290322580645161</v>
      </c>
      <c r="AD757" t="str">
        <f>VLOOKUP('full data'!$A757, Sheet11!$A$2:$AF$799, MATCH('full data'!AD$1, Sheet11!$A$1:$AF$1, 0), FALSE)</f>
        <v>0</v>
      </c>
      <c r="AE757" t="str">
        <f>VLOOKUP('full data'!$A757, Sheet11!$A$2:$AF$799, MATCH('full data'!AE$1, Sheet11!$A$1:$AF$1, 0), FALSE)</f>
        <v>0</v>
      </c>
      <c r="AF757">
        <f>VLOOKUP('full data'!$A757, Sheet11!$A$2:$AF$799, MATCH('full data'!AF$1, Sheet11!$A$1:$AF$1, 0), FALSE)</f>
        <v>0.5625</v>
      </c>
      <c r="AG757">
        <f>VLOOKUP('full data'!$A757, Sheet11!$A$2:$AF$799, MATCH('full data'!AG$1, Sheet11!$A$1:$AF$1, 0), FALSE)</f>
        <v>0.5</v>
      </c>
      <c r="AH757" s="3">
        <f>VLOOKUP('full data'!$A757, Sheet11!$A$2:$AF$799, MATCH('full data'!AH$1, Sheet11!$A$1:$AF$1, 0), FALSE)</f>
        <v>4.8990312635432453E-3</v>
      </c>
      <c r="AI757" s="2">
        <f t="shared" si="11"/>
        <v>0.57380934043342235</v>
      </c>
      <c r="AJ757" s="2">
        <f>AH757/SUMIFS($AH$2:$AH$799, $B$2:$B$799, B757)</f>
        <v>2.2696900255405449E-3</v>
      </c>
      <c r="AK757">
        <f>IF(AJ757=_xlfn.MAXIFS($AJ$2:$AJ$799, $B$2:$B$799, B757, $AA$2:$AA$799, AA757), 1, 0)</f>
        <v>0</v>
      </c>
      <c r="AL757" s="2">
        <f>AJ757-AI757</f>
        <v>-0.57153965040788179</v>
      </c>
      <c r="AM757">
        <f>IF(AK757=AE757, 1, 0)</f>
        <v>0</v>
      </c>
    </row>
    <row r="758" spans="1:39" hidden="1" x14ac:dyDescent="0.45">
      <c r="A758" t="s">
        <v>129</v>
      </c>
      <c r="B758">
        <v>2001</v>
      </c>
      <c r="C758" t="s">
        <v>86</v>
      </c>
      <c r="D758" t="str">
        <f>VLOOKUP(C758, ids!$A$2:$B$37,2,FALSE)</f>
        <v>New York Giants</v>
      </c>
      <c r="E758">
        <f>VLOOKUP('full data'!$A758, Sheet11!$A$2:$AF$799, MATCH('full data'!E$1, Sheet11!$A$1:$AF$1, 0), FALSE)</f>
        <v>16</v>
      </c>
      <c r="F758">
        <f>VLOOKUP('full data'!$A758, Sheet11!$A$2:$AF$799, MATCH('full data'!F$1, Sheet11!$A$1:$AF$1, 0), FALSE)</f>
        <v>-0.19809443471200119</v>
      </c>
      <c r="G758">
        <f>VLOOKUP('full data'!$A758, Sheet11!$A$2:$AF$799, MATCH('full data'!G$1, Sheet11!$A$1:$AF$1, 0), FALSE)</f>
        <v>-2.55136969241169</v>
      </c>
      <c r="H758">
        <f>VLOOKUP('full data'!$A758, Sheet11!$A$2:$AF$799, MATCH('full data'!H$1, Sheet11!$A$1:$AF$1, 0), FALSE)</f>
        <v>4.6139138536151894</v>
      </c>
      <c r="I758">
        <f>VLOOKUP('full data'!$A758, Sheet11!$A$2:$AF$799, MATCH('full data'!I$1, Sheet11!$A$1:$AF$1, 0), FALSE)</f>
        <v>56.5625</v>
      </c>
      <c r="J758">
        <f>VLOOKUP('full data'!$A758, Sheet11!$A$2:$AF$799, MATCH('full data'!J$1, Sheet11!$A$1:$AF$1, 0), FALSE)</f>
        <v>0.76666666666666672</v>
      </c>
      <c r="K758">
        <f>VLOOKUP('full data'!$A758, Sheet11!$A$2:$AF$799, MATCH('full data'!K$1, Sheet11!$A$1:$AF$1, 0), FALSE)</f>
        <v>-12.875</v>
      </c>
      <c r="L758">
        <f>VLOOKUP('full data'!$A758, Sheet11!$A$2:$AF$799, MATCH('full data'!L$1, Sheet11!$A$1:$AF$1, 0), FALSE)</f>
        <v>1</v>
      </c>
      <c r="M758">
        <f>VLOOKUP('full data'!$A758, Sheet11!$A$2:$AF$799, MATCH('full data'!M$1, Sheet11!$A$1:$AF$1, 0), FALSE)</f>
        <v>0.8125</v>
      </c>
      <c r="N758">
        <f>VLOOKUP('full data'!$A758, Sheet11!$A$2:$AF$799, MATCH('full data'!N$1, Sheet11!$A$1:$AF$1, 0), FALSE)</f>
        <v>0.9375</v>
      </c>
      <c r="O758">
        <f>VLOOKUP('full data'!$A758, Sheet11!$A$2:$AF$799, MATCH('full data'!O$1, Sheet11!$A$1:$AF$1, 0), FALSE)</f>
        <v>20</v>
      </c>
      <c r="P758">
        <f>VLOOKUP('full data'!$A758, Sheet11!$A$2:$AF$799, MATCH('full data'!P$1, Sheet11!$A$1:$AF$1, 0), FALSE)</f>
        <v>1.5625</v>
      </c>
      <c r="Q758">
        <f>VLOOKUP('full data'!$A758, Sheet11!$A$2:$AF$799, MATCH('full data'!Q$1, Sheet11!$A$1:$AF$1, 0), FALSE)</f>
        <v>1.75</v>
      </c>
      <c r="R758">
        <f>VLOOKUP('full data'!$A758, Sheet11!$A$2:$AF$799, MATCH('full data'!R$1, Sheet11!$A$1:$AF$1, 0), FALSE)</f>
        <v>7</v>
      </c>
      <c r="S758">
        <f>VLOOKUP('full data'!$A758, Sheet11!$A$2:$AF$799, MATCH('full data'!S$1, Sheet11!$A$1:$AF$1, 0), FALSE)</f>
        <v>9</v>
      </c>
      <c r="T758">
        <f>VLOOKUP('full data'!$A758, Sheet11!$A$2:$AF$799, MATCH('full data'!T$1, Sheet11!$A$1:$AF$1, 0), FALSE)</f>
        <v>0</v>
      </c>
      <c r="U758">
        <f>VLOOKUP('full data'!$A758, Sheet11!$A$2:$AF$799, MATCH('full data'!U$1, Sheet11!$A$1:$AF$1, 0), FALSE)</f>
        <v>0.4375</v>
      </c>
      <c r="V758">
        <f>VLOOKUP('full data'!$A758, Sheet11!$A$2:$AF$799, MATCH('full data'!V$1, Sheet11!$A$1:$AF$1, 0), FALSE)</f>
        <v>0.4375</v>
      </c>
      <c r="W758">
        <f>VLOOKUP('full data'!$A758, Sheet11!$A$2:$AF$799, MATCH('full data'!W$1, Sheet11!$A$1:$AF$1, 0), FALSE)</f>
        <v>0.51953125</v>
      </c>
      <c r="X758" t="str">
        <f>VLOOKUP('full data'!$A758, Sheet11!$A$2:$AF$799, MATCH('full data'!X$1, Sheet11!$A$1:$AF$1, 0), FALSE)</f>
        <v>0</v>
      </c>
      <c r="Y758">
        <f>VLOOKUP('full data'!$A758, Sheet11!$A$2:$AF$799, MATCH('full data'!Y$1, Sheet11!$A$1:$AF$1, 0), FALSE)</f>
        <v>3</v>
      </c>
      <c r="Z758" t="str">
        <f>VLOOKUP('full data'!$A758, Sheet11!$A$2:$AF$799, MATCH('full data'!Z$1, Sheet11!$A$1:$AF$1, 0), FALSE)</f>
        <v>NFC East</v>
      </c>
      <c r="AA758" t="s">
        <v>892</v>
      </c>
      <c r="AB758">
        <f>VLOOKUP('full data'!$A758, Sheet11!$A$2:$AF$799, MATCH('full data'!AB$1, Sheet11!$A$1:$AF$1, 0), FALSE)</f>
        <v>0.1875</v>
      </c>
      <c r="AC758">
        <f>VLOOKUP('full data'!$A758, Sheet11!$A$2:$AF$799, MATCH('full data'!AC$1, Sheet11!$A$1:$AF$1, 0), FALSE)</f>
        <v>0.1864406779661017</v>
      </c>
      <c r="AD758" t="str">
        <f>VLOOKUP('full data'!$A758, Sheet11!$A$2:$AF$799, MATCH('full data'!AD$1, Sheet11!$A$1:$AF$1, 0), FALSE)</f>
        <v>0</v>
      </c>
      <c r="AE758" t="str">
        <f>VLOOKUP('full data'!$A758, Sheet11!$A$2:$AF$799, MATCH('full data'!AE$1, Sheet11!$A$1:$AF$1, 0), FALSE)</f>
        <v>0</v>
      </c>
      <c r="AF758">
        <f>VLOOKUP('full data'!$A758, Sheet11!$A$2:$AF$799, MATCH('full data'!AF$1, Sheet11!$A$1:$AF$1, 0), FALSE)</f>
        <v>0.5625</v>
      </c>
      <c r="AG758">
        <f>VLOOKUP('full data'!$A758, Sheet11!$A$2:$AF$799, MATCH('full data'!AG$1, Sheet11!$A$1:$AF$1, 0), FALSE)</f>
        <v>0.5</v>
      </c>
      <c r="AH758" s="3">
        <f>VLOOKUP('full data'!$A758, Sheet11!$A$2:$AF$799, MATCH('full data'!AH$1, Sheet11!$A$1:$AF$1, 0), FALSE)</f>
        <v>3.706462829137642E-3</v>
      </c>
      <c r="AI758" s="2">
        <f t="shared" si="11"/>
        <v>0.57380934043342235</v>
      </c>
      <c r="AJ758" s="2">
        <f>AH758/SUMIFS($AH$2:$AH$799, $B$2:$B$799, B758)</f>
        <v>1.7171806548640196E-3</v>
      </c>
      <c r="AK758">
        <f>IF(AJ758=_xlfn.MAXIFS($AJ$2:$AJ$799, $B$2:$B$799, B758, $AA$2:$AA$799, AA758), 1, 0)</f>
        <v>0</v>
      </c>
      <c r="AL758" s="2">
        <f>AJ758-AI758</f>
        <v>-0.57209215977855832</v>
      </c>
      <c r="AM758">
        <f>IF(AK758=AE758, 1, 0)</f>
        <v>0</v>
      </c>
    </row>
    <row r="759" spans="1:39" hidden="1" x14ac:dyDescent="0.45">
      <c r="A759" t="s">
        <v>115</v>
      </c>
      <c r="B759">
        <v>2001</v>
      </c>
      <c r="C759" t="s">
        <v>53</v>
      </c>
      <c r="D759" t="str">
        <f>VLOOKUP(C759, ids!$A$2:$B$37,2,FALSE)</f>
        <v>Cincinnati Bengals</v>
      </c>
      <c r="E759">
        <f>VLOOKUP('full data'!$A759, Sheet11!$A$2:$AF$799, MATCH('full data'!E$1, Sheet11!$A$1:$AF$1, 0), FALSE)</f>
        <v>16</v>
      </c>
      <c r="F759">
        <f>VLOOKUP('full data'!$A759, Sheet11!$A$2:$AF$799, MATCH('full data'!F$1, Sheet11!$A$1:$AF$1, 0), FALSE)</f>
        <v>-3.4273952790273738</v>
      </c>
      <c r="G759">
        <f>VLOOKUP('full data'!$A759, Sheet11!$A$2:$AF$799, MATCH('full data'!G$1, Sheet11!$A$1:$AF$1, 0), FALSE)</f>
        <v>-2.8092505225488629</v>
      </c>
      <c r="H759">
        <f>VLOOKUP('full data'!$A759, Sheet11!$A$2:$AF$799, MATCH('full data'!H$1, Sheet11!$A$1:$AF$1, 0), FALSE)</f>
        <v>0.1821780798253351</v>
      </c>
      <c r="I759">
        <f>VLOOKUP('full data'!$A759, Sheet11!$A$2:$AF$799, MATCH('full data'!I$1, Sheet11!$A$1:$AF$1, 0), FALSE)</f>
        <v>56.375</v>
      </c>
      <c r="J759">
        <f>VLOOKUP('full data'!$A759, Sheet11!$A$2:$AF$799, MATCH('full data'!J$1, Sheet11!$A$1:$AF$1, 0), FALSE)</f>
        <v>0.6071428571428571</v>
      </c>
      <c r="K759">
        <f>VLOOKUP('full data'!$A759, Sheet11!$A$2:$AF$799, MATCH('full data'!K$1, Sheet11!$A$1:$AF$1, 0), FALSE)</f>
        <v>-14.25</v>
      </c>
      <c r="L759">
        <f>VLOOKUP('full data'!$A759, Sheet11!$A$2:$AF$799, MATCH('full data'!L$1, Sheet11!$A$1:$AF$1, 0), FALSE)</f>
        <v>1.625</v>
      </c>
      <c r="M759">
        <f>VLOOKUP('full data'!$A759, Sheet11!$A$2:$AF$799, MATCH('full data'!M$1, Sheet11!$A$1:$AF$1, 0), FALSE)</f>
        <v>0.9375</v>
      </c>
      <c r="N759">
        <f>VLOOKUP('full data'!$A759, Sheet11!$A$2:$AF$799, MATCH('full data'!N$1, Sheet11!$A$1:$AF$1, 0), FALSE)</f>
        <v>0.875</v>
      </c>
      <c r="O759">
        <f>VLOOKUP('full data'!$A759, Sheet11!$A$2:$AF$799, MATCH('full data'!O$1, Sheet11!$A$1:$AF$1, 0), FALSE)</f>
        <v>21.5</v>
      </c>
      <c r="P759">
        <f>VLOOKUP('full data'!$A759, Sheet11!$A$2:$AF$799, MATCH('full data'!P$1, Sheet11!$A$1:$AF$1, 0), FALSE)</f>
        <v>2.0625</v>
      </c>
      <c r="Q759">
        <f>VLOOKUP('full data'!$A759, Sheet11!$A$2:$AF$799, MATCH('full data'!Q$1, Sheet11!$A$1:$AF$1, 0), FALSE)</f>
        <v>1.8125</v>
      </c>
      <c r="R759">
        <f>VLOOKUP('full data'!$A759, Sheet11!$A$2:$AF$799, MATCH('full data'!R$1, Sheet11!$A$1:$AF$1, 0), FALSE)</f>
        <v>6</v>
      </c>
      <c r="S759">
        <f>VLOOKUP('full data'!$A759, Sheet11!$A$2:$AF$799, MATCH('full data'!S$1, Sheet11!$A$1:$AF$1, 0), FALSE)</f>
        <v>10</v>
      </c>
      <c r="T759">
        <f>VLOOKUP('full data'!$A759, Sheet11!$A$2:$AF$799, MATCH('full data'!T$1, Sheet11!$A$1:$AF$1, 0), FALSE)</f>
        <v>0</v>
      </c>
      <c r="U759">
        <f>VLOOKUP('full data'!$A759, Sheet11!$A$2:$AF$799, MATCH('full data'!U$1, Sheet11!$A$1:$AF$1, 0), FALSE)</f>
        <v>0.375</v>
      </c>
      <c r="V759">
        <f>VLOOKUP('full data'!$A759, Sheet11!$A$2:$AF$799, MATCH('full data'!V$1, Sheet11!$A$1:$AF$1, 0), FALSE)</f>
        <v>0.52083333333333337</v>
      </c>
      <c r="W759">
        <f>VLOOKUP('full data'!$A759, Sheet11!$A$2:$AF$799, MATCH('full data'!W$1, Sheet11!$A$1:$AF$1, 0), FALSE)</f>
        <v>0.53125</v>
      </c>
      <c r="X759" t="str">
        <f>VLOOKUP('full data'!$A759, Sheet11!$A$2:$AF$799, MATCH('full data'!X$1, Sheet11!$A$1:$AF$1, 0), FALSE)</f>
        <v>0</v>
      </c>
      <c r="Y759">
        <f>VLOOKUP('full data'!$A759, Sheet11!$A$2:$AF$799, MATCH('full data'!Y$1, Sheet11!$A$1:$AF$1, 0), FALSE)</f>
        <v>4</v>
      </c>
      <c r="Z759" t="str">
        <f>VLOOKUP('full data'!$A759, Sheet11!$A$2:$AF$799, MATCH('full data'!Z$1, Sheet11!$A$1:$AF$1, 0), FALSE)</f>
        <v>AFC North</v>
      </c>
      <c r="AA759" t="s">
        <v>891</v>
      </c>
      <c r="AB759">
        <f>VLOOKUP('full data'!$A759, Sheet11!$A$2:$AF$799, MATCH('full data'!AB$1, Sheet11!$A$1:$AF$1, 0), FALSE)</f>
        <v>0.1714285714285714</v>
      </c>
      <c r="AC759">
        <f>VLOOKUP('full data'!$A759, Sheet11!$A$2:$AF$799, MATCH('full data'!AC$1, Sheet11!$A$1:$AF$1, 0), FALSE)</f>
        <v>0.24</v>
      </c>
      <c r="AD759" t="str">
        <f>VLOOKUP('full data'!$A759, Sheet11!$A$2:$AF$799, MATCH('full data'!AD$1, Sheet11!$A$1:$AF$1, 0), FALSE)</f>
        <v>0</v>
      </c>
      <c r="AE759" t="str">
        <f>VLOOKUP('full data'!$A759, Sheet11!$A$2:$AF$799, MATCH('full data'!AE$1, Sheet11!$A$1:$AF$1, 0), FALSE)</f>
        <v>0</v>
      </c>
      <c r="AF759">
        <f>VLOOKUP('full data'!$A759, Sheet11!$A$2:$AF$799, MATCH('full data'!AF$1, Sheet11!$A$1:$AF$1, 0), FALSE)</f>
        <v>0.4375</v>
      </c>
      <c r="AG759">
        <f>VLOOKUP('full data'!$A759, Sheet11!$A$2:$AF$799, MATCH('full data'!AG$1, Sheet11!$A$1:$AF$1, 0), FALSE)</f>
        <v>0.5</v>
      </c>
      <c r="AH759" s="3">
        <f>VLOOKUP('full data'!$A759, Sheet11!$A$2:$AF$799, MATCH('full data'!AH$1, Sheet11!$A$1:$AF$1, 0), FALSE)</f>
        <v>1.7454288683972561E-3</v>
      </c>
      <c r="AI759" s="2">
        <f t="shared" si="11"/>
        <v>0.45059677863809888</v>
      </c>
      <c r="AJ759" s="2">
        <f>AH759/SUMIFS($AH$2:$AH$799, $B$2:$B$799, B759)</f>
        <v>8.0864609343736678E-4</v>
      </c>
      <c r="AK759">
        <f>IF(AJ759=_xlfn.MAXIFS($AJ$2:$AJ$799, $B$2:$B$799, B759, $AA$2:$AA$799, AA759), 1, 0)</f>
        <v>0</v>
      </c>
      <c r="AL759" s="2">
        <f>AJ759-AI759</f>
        <v>-0.44978813254466149</v>
      </c>
      <c r="AM759">
        <f>IF(AK759=AE759, 1, 0)</f>
        <v>0</v>
      </c>
    </row>
    <row r="760" spans="1:39" hidden="1" x14ac:dyDescent="0.45">
      <c r="A760" t="s">
        <v>121</v>
      </c>
      <c r="B760">
        <v>2001</v>
      </c>
      <c r="C760" t="s">
        <v>68</v>
      </c>
      <c r="D760" t="str">
        <f>VLOOKUP(C760, ids!$A$2:$B$37,2,FALSE)</f>
        <v>Indiannapolis Colts</v>
      </c>
      <c r="E760">
        <f>VLOOKUP('full data'!$A760, Sheet11!$A$2:$AF$799, MATCH('full data'!E$1, Sheet11!$A$1:$AF$1, 0), FALSE)</f>
        <v>16</v>
      </c>
      <c r="F760">
        <f>VLOOKUP('full data'!$A760, Sheet11!$A$2:$AF$799, MATCH('full data'!F$1, Sheet11!$A$1:$AF$1, 0), FALSE)</f>
        <v>1.861216431592094</v>
      </c>
      <c r="G760">
        <f>VLOOKUP('full data'!$A760, Sheet11!$A$2:$AF$799, MATCH('full data'!G$1, Sheet11!$A$1:$AF$1, 0), FALSE)</f>
        <v>-1.3348110162193589</v>
      </c>
      <c r="H760">
        <f>VLOOKUP('full data'!$A760, Sheet11!$A$2:$AF$799, MATCH('full data'!H$1, Sheet11!$A$1:$AF$1, 0), FALSE)</f>
        <v>4.5975118370660146</v>
      </c>
      <c r="I760">
        <f>VLOOKUP('full data'!$A760, Sheet11!$A$2:$AF$799, MATCH('full data'!I$1, Sheet11!$A$1:$AF$1, 0), FALSE)</f>
        <v>45.625</v>
      </c>
      <c r="J760">
        <f>VLOOKUP('full data'!$A760, Sheet11!$A$2:$AF$799, MATCH('full data'!J$1, Sheet11!$A$1:$AF$1, 0), FALSE)</f>
        <v>0.82352941176470584</v>
      </c>
      <c r="K760">
        <f>VLOOKUP('full data'!$A760, Sheet11!$A$2:$AF$799, MATCH('full data'!K$1, Sheet11!$A$1:$AF$1, 0), FALSE)</f>
        <v>-14.875</v>
      </c>
      <c r="L760">
        <f>VLOOKUP('full data'!$A760, Sheet11!$A$2:$AF$799, MATCH('full data'!L$1, Sheet11!$A$1:$AF$1, 0), FALSE)</f>
        <v>1.4375</v>
      </c>
      <c r="M760">
        <f>VLOOKUP('full data'!$A760, Sheet11!$A$2:$AF$799, MATCH('full data'!M$1, Sheet11!$A$1:$AF$1, 0), FALSE)</f>
        <v>0.625</v>
      </c>
      <c r="N760">
        <f>VLOOKUP('full data'!$A760, Sheet11!$A$2:$AF$799, MATCH('full data'!N$1, Sheet11!$A$1:$AF$1, 0), FALSE)</f>
        <v>0.9375</v>
      </c>
      <c r="O760">
        <f>VLOOKUP('full data'!$A760, Sheet11!$A$2:$AF$799, MATCH('full data'!O$1, Sheet11!$A$1:$AF$1, 0), FALSE)</f>
        <v>16.0625</v>
      </c>
      <c r="P760">
        <f>VLOOKUP('full data'!$A760, Sheet11!$A$2:$AF$799, MATCH('full data'!P$1, Sheet11!$A$1:$AF$1, 0), FALSE)</f>
        <v>2</v>
      </c>
      <c r="Q760">
        <f>VLOOKUP('full data'!$A760, Sheet11!$A$2:$AF$799, MATCH('full data'!Q$1, Sheet11!$A$1:$AF$1, 0), FALSE)</f>
        <v>1.5625</v>
      </c>
      <c r="R760">
        <f>VLOOKUP('full data'!$A760, Sheet11!$A$2:$AF$799, MATCH('full data'!R$1, Sheet11!$A$1:$AF$1, 0), FALSE)</f>
        <v>6</v>
      </c>
      <c r="S760">
        <f>VLOOKUP('full data'!$A760, Sheet11!$A$2:$AF$799, MATCH('full data'!S$1, Sheet11!$A$1:$AF$1, 0), FALSE)</f>
        <v>10</v>
      </c>
      <c r="T760">
        <f>VLOOKUP('full data'!$A760, Sheet11!$A$2:$AF$799, MATCH('full data'!T$1, Sheet11!$A$1:$AF$1, 0), FALSE)</f>
        <v>0</v>
      </c>
      <c r="U760">
        <f>VLOOKUP('full data'!$A760, Sheet11!$A$2:$AF$799, MATCH('full data'!U$1, Sheet11!$A$1:$AF$1, 0), FALSE)</f>
        <v>0.375</v>
      </c>
      <c r="V760">
        <f>VLOOKUP('full data'!$A760, Sheet11!$A$2:$AF$799, MATCH('full data'!V$1, Sheet11!$A$1:$AF$1, 0), FALSE)</f>
        <v>0.38541666666666669</v>
      </c>
      <c r="W760">
        <f>VLOOKUP('full data'!$A760, Sheet11!$A$2:$AF$799, MATCH('full data'!W$1, Sheet11!$A$1:$AF$1, 0), FALSE)</f>
        <v>0.5625</v>
      </c>
      <c r="X760" t="str">
        <f>VLOOKUP('full data'!$A760, Sheet11!$A$2:$AF$799, MATCH('full data'!X$1, Sheet11!$A$1:$AF$1, 0), FALSE)</f>
        <v>0</v>
      </c>
      <c r="Y760">
        <f>VLOOKUP('full data'!$A760, Sheet11!$A$2:$AF$799, MATCH('full data'!Y$1, Sheet11!$A$1:$AF$1, 0), FALSE)</f>
        <v>2</v>
      </c>
      <c r="Z760" t="str">
        <f>VLOOKUP('full data'!$A760, Sheet11!$A$2:$AF$799, MATCH('full data'!Z$1, Sheet11!$A$1:$AF$1, 0), FALSE)</f>
        <v>AFC South</v>
      </c>
      <c r="AA760" t="s">
        <v>891</v>
      </c>
      <c r="AB760">
        <f>VLOOKUP('full data'!$A760, Sheet11!$A$2:$AF$799, MATCH('full data'!AB$1, Sheet11!$A$1:$AF$1, 0), FALSE)</f>
        <v>0.1785714285714286</v>
      </c>
      <c r="AC760">
        <f>VLOOKUP('full data'!$A760, Sheet11!$A$2:$AF$799, MATCH('full data'!AC$1, Sheet11!$A$1:$AF$1, 0), FALSE)</f>
        <v>0.22033898305084751</v>
      </c>
      <c r="AD760" t="str">
        <f>VLOOKUP('full data'!$A760, Sheet11!$A$2:$AF$799, MATCH('full data'!AD$1, Sheet11!$A$1:$AF$1, 0), FALSE)</f>
        <v>0</v>
      </c>
      <c r="AE760" t="str">
        <f>VLOOKUP('full data'!$A760, Sheet11!$A$2:$AF$799, MATCH('full data'!AE$1, Sheet11!$A$1:$AF$1, 0), FALSE)</f>
        <v>0</v>
      </c>
      <c r="AF760">
        <f>VLOOKUP('full data'!$A760, Sheet11!$A$2:$AF$799, MATCH('full data'!AF$1, Sheet11!$A$1:$AF$1, 0), FALSE)</f>
        <v>0.5625</v>
      </c>
      <c r="AG760">
        <f>VLOOKUP('full data'!$A760, Sheet11!$A$2:$AF$799, MATCH('full data'!AG$1, Sheet11!$A$1:$AF$1, 0), FALSE)</f>
        <v>0.5</v>
      </c>
      <c r="AH760" s="3">
        <f>VLOOKUP('full data'!$A760, Sheet11!$A$2:$AF$799, MATCH('full data'!AH$1, Sheet11!$A$1:$AF$1, 0), FALSE)</f>
        <v>1.307082294747178E-3</v>
      </c>
      <c r="AI760" s="2">
        <f t="shared" si="11"/>
        <v>0.45059677863809888</v>
      </c>
      <c r="AJ760" s="2">
        <f>AH760/SUMIFS($AH$2:$AH$799, $B$2:$B$799, B760)</f>
        <v>6.0556291384077814E-4</v>
      </c>
      <c r="AK760">
        <f>IF(AJ760=_xlfn.MAXIFS($AJ$2:$AJ$799, $B$2:$B$799, B760, $AA$2:$AA$799, AA760), 1, 0)</f>
        <v>0</v>
      </c>
      <c r="AL760" s="2">
        <f>AJ760-AI760</f>
        <v>-0.4499912157242581</v>
      </c>
      <c r="AM760">
        <f>IF(AK760=AE760, 1, 0)</f>
        <v>0</v>
      </c>
    </row>
    <row r="761" spans="1:39" hidden="1" x14ac:dyDescent="0.45">
      <c r="A761" t="s">
        <v>124</v>
      </c>
      <c r="B761">
        <v>2001</v>
      </c>
      <c r="C761" t="s">
        <v>74</v>
      </c>
      <c r="D761" t="str">
        <f>VLOOKUP(C761, ids!$A$2:$B$37,2,FALSE)</f>
        <v>Kansas City Chiefs</v>
      </c>
      <c r="E761">
        <f>VLOOKUP('full data'!$A761, Sheet11!$A$2:$AF$799, MATCH('full data'!E$1, Sheet11!$A$1:$AF$1, 0), FALSE)</f>
        <v>16</v>
      </c>
      <c r="F761">
        <f>VLOOKUP('full data'!$A761, Sheet11!$A$2:$AF$799, MATCH('full data'!F$1, Sheet11!$A$1:$AF$1, 0), FALSE)</f>
        <v>-0.2057676527626813</v>
      </c>
      <c r="G761">
        <f>VLOOKUP('full data'!$A761, Sheet11!$A$2:$AF$799, MATCH('full data'!G$1, Sheet11!$A$1:$AF$1, 0), FALSE)</f>
        <v>1.2407113991275081</v>
      </c>
      <c r="H761">
        <f>VLOOKUP('full data'!$A761, Sheet11!$A$2:$AF$799, MATCH('full data'!H$1, Sheet11!$A$1:$AF$1, 0), FALSE)</f>
        <v>3.9051460417940032</v>
      </c>
      <c r="I761">
        <f>VLOOKUP('full data'!$A761, Sheet11!$A$2:$AF$799, MATCH('full data'!I$1, Sheet11!$A$1:$AF$1, 0), FALSE)</f>
        <v>40.375</v>
      </c>
      <c r="J761">
        <f>VLOOKUP('full data'!$A761, Sheet11!$A$2:$AF$799, MATCH('full data'!J$1, Sheet11!$A$1:$AF$1, 0), FALSE)</f>
        <v>0.7567567567567568</v>
      </c>
      <c r="K761">
        <f>VLOOKUP('full data'!$A761, Sheet11!$A$2:$AF$799, MATCH('full data'!K$1, Sheet11!$A$1:$AF$1, 0), FALSE)</f>
        <v>-14.5</v>
      </c>
      <c r="L761">
        <f>VLOOKUP('full data'!$A761, Sheet11!$A$2:$AF$799, MATCH('full data'!L$1, Sheet11!$A$1:$AF$1, 0), FALSE)</f>
        <v>1.5625</v>
      </c>
      <c r="M761">
        <f>VLOOKUP('full data'!$A761, Sheet11!$A$2:$AF$799, MATCH('full data'!M$1, Sheet11!$A$1:$AF$1, 0), FALSE)</f>
        <v>0.9375</v>
      </c>
      <c r="N761">
        <f>VLOOKUP('full data'!$A761, Sheet11!$A$2:$AF$799, MATCH('full data'!N$1, Sheet11!$A$1:$AF$1, 0), FALSE)</f>
        <v>0.9375</v>
      </c>
      <c r="O761">
        <f>VLOOKUP('full data'!$A761, Sheet11!$A$2:$AF$799, MATCH('full data'!O$1, Sheet11!$A$1:$AF$1, 0), FALSE)</f>
        <v>16.25</v>
      </c>
      <c r="P761">
        <f>VLOOKUP('full data'!$A761, Sheet11!$A$2:$AF$799, MATCH('full data'!P$1, Sheet11!$A$1:$AF$1, 0), FALSE)</f>
        <v>1.9375</v>
      </c>
      <c r="Q761">
        <f>VLOOKUP('full data'!$A761, Sheet11!$A$2:$AF$799, MATCH('full data'!Q$1, Sheet11!$A$1:$AF$1, 0), FALSE)</f>
        <v>1.875</v>
      </c>
      <c r="R761">
        <f>VLOOKUP('full data'!$A761, Sheet11!$A$2:$AF$799, MATCH('full data'!R$1, Sheet11!$A$1:$AF$1, 0), FALSE)</f>
        <v>6</v>
      </c>
      <c r="S761">
        <f>VLOOKUP('full data'!$A761, Sheet11!$A$2:$AF$799, MATCH('full data'!S$1, Sheet11!$A$1:$AF$1, 0), FALSE)</f>
        <v>10</v>
      </c>
      <c r="T761">
        <f>VLOOKUP('full data'!$A761, Sheet11!$A$2:$AF$799, MATCH('full data'!T$1, Sheet11!$A$1:$AF$1, 0), FALSE)</f>
        <v>0</v>
      </c>
      <c r="U761">
        <f>VLOOKUP('full data'!$A761, Sheet11!$A$2:$AF$799, MATCH('full data'!U$1, Sheet11!$A$1:$AF$1, 0), FALSE)</f>
        <v>0.375</v>
      </c>
      <c r="V761">
        <f>VLOOKUP('full data'!$A761, Sheet11!$A$2:$AF$799, MATCH('full data'!V$1, Sheet11!$A$1:$AF$1, 0), FALSE)</f>
        <v>0.42708333333333331</v>
      </c>
      <c r="W761">
        <f>VLOOKUP('full data'!$A761, Sheet11!$A$2:$AF$799, MATCH('full data'!W$1, Sheet11!$A$1:$AF$1, 0), FALSE)</f>
        <v>0.515625</v>
      </c>
      <c r="X761" t="str">
        <f>VLOOKUP('full data'!$A761, Sheet11!$A$2:$AF$799, MATCH('full data'!X$1, Sheet11!$A$1:$AF$1, 0), FALSE)</f>
        <v>0</v>
      </c>
      <c r="Y761">
        <f>VLOOKUP('full data'!$A761, Sheet11!$A$2:$AF$799, MATCH('full data'!Y$1, Sheet11!$A$1:$AF$1, 0), FALSE)</f>
        <v>3</v>
      </c>
      <c r="Z761" t="str">
        <f>VLOOKUP('full data'!$A761, Sheet11!$A$2:$AF$799, MATCH('full data'!Z$1, Sheet11!$A$1:$AF$1, 0), FALSE)</f>
        <v>AFC West</v>
      </c>
      <c r="AA761" t="s">
        <v>891</v>
      </c>
      <c r="AB761">
        <f>VLOOKUP('full data'!$A761, Sheet11!$A$2:$AF$799, MATCH('full data'!AB$1, Sheet11!$A$1:$AF$1, 0), FALSE)</f>
        <v>0.13793103448275859</v>
      </c>
      <c r="AC761">
        <f>VLOOKUP('full data'!$A761, Sheet11!$A$2:$AF$799, MATCH('full data'!AC$1, Sheet11!$A$1:$AF$1, 0), FALSE)</f>
        <v>0.26666666666666672</v>
      </c>
      <c r="AD761" t="str">
        <f>VLOOKUP('full data'!$A761, Sheet11!$A$2:$AF$799, MATCH('full data'!AD$1, Sheet11!$A$1:$AF$1, 0), FALSE)</f>
        <v>0</v>
      </c>
      <c r="AE761" t="str">
        <f>VLOOKUP('full data'!$A761, Sheet11!$A$2:$AF$799, MATCH('full data'!AE$1, Sheet11!$A$1:$AF$1, 0), FALSE)</f>
        <v>0</v>
      </c>
      <c r="AF761">
        <f>VLOOKUP('full data'!$A761, Sheet11!$A$2:$AF$799, MATCH('full data'!AF$1, Sheet11!$A$1:$AF$1, 0), FALSE)</f>
        <v>0.375</v>
      </c>
      <c r="AG761">
        <f>VLOOKUP('full data'!$A761, Sheet11!$A$2:$AF$799, MATCH('full data'!AG$1, Sheet11!$A$1:$AF$1, 0), FALSE)</f>
        <v>0.5</v>
      </c>
      <c r="AH761" s="3">
        <f>VLOOKUP('full data'!$A761, Sheet11!$A$2:$AF$799, MATCH('full data'!AH$1, Sheet11!$A$1:$AF$1, 0), FALSE)</f>
        <v>9.6678139704093886E-4</v>
      </c>
      <c r="AI761" s="2">
        <f t="shared" si="11"/>
        <v>0.45059677863809888</v>
      </c>
      <c r="AJ761" s="2">
        <f>AH761/SUMIFS($AH$2:$AH$799, $B$2:$B$799, B761)</f>
        <v>4.4790367231805326E-4</v>
      </c>
      <c r="AK761">
        <f>IF(AJ761=_xlfn.MAXIFS($AJ$2:$AJ$799, $B$2:$B$799, B761, $AA$2:$AA$799, AA761), 1, 0)</f>
        <v>0</v>
      </c>
      <c r="AL761" s="2">
        <f>AJ761-AI761</f>
        <v>-0.45014887496578082</v>
      </c>
      <c r="AM761">
        <f>IF(AK761=AE761, 1, 0)</f>
        <v>0</v>
      </c>
    </row>
    <row r="762" spans="1:39" hidden="1" x14ac:dyDescent="0.45">
      <c r="A762" t="s">
        <v>109</v>
      </c>
      <c r="B762">
        <v>2001</v>
      </c>
      <c r="C762" t="s">
        <v>33</v>
      </c>
      <c r="D762" t="str">
        <f>VLOOKUP(C762, ids!$A$2:$B$37,2,FALSE)</f>
        <v>Arizona Cardinals</v>
      </c>
      <c r="E762">
        <f>VLOOKUP('full data'!$A762, Sheet11!$A$2:$AF$799, MATCH('full data'!E$1, Sheet11!$A$1:$AF$1, 0), FALSE)</f>
        <v>16</v>
      </c>
      <c r="F762">
        <f>VLOOKUP('full data'!$A762, Sheet11!$A$2:$AF$799, MATCH('full data'!F$1, Sheet11!$A$1:$AF$1, 0), FALSE)</f>
        <v>2.4873501832942742</v>
      </c>
      <c r="G762">
        <f>VLOOKUP('full data'!$A762, Sheet11!$A$2:$AF$799, MATCH('full data'!G$1, Sheet11!$A$1:$AF$1, 0), FALSE)</f>
        <v>-3.9393651643633278</v>
      </c>
      <c r="H762">
        <f>VLOOKUP('full data'!$A762, Sheet11!$A$2:$AF$799, MATCH('full data'!H$1, Sheet11!$A$1:$AF$1, 0), FALSE)</f>
        <v>5.5260946430664841</v>
      </c>
      <c r="I762">
        <f>VLOOKUP('full data'!$A762, Sheet11!$A$2:$AF$799, MATCH('full data'!I$1, Sheet11!$A$1:$AF$1, 0), FALSE)</f>
        <v>38.75</v>
      </c>
      <c r="J762">
        <f>VLOOKUP('full data'!$A762, Sheet11!$A$2:$AF$799, MATCH('full data'!J$1, Sheet11!$A$1:$AF$1, 0), FALSE)</f>
        <v>0.80769230769230771</v>
      </c>
      <c r="K762">
        <f>VLOOKUP('full data'!$A762, Sheet11!$A$2:$AF$799, MATCH('full data'!K$1, Sheet11!$A$1:$AF$1, 0), FALSE)</f>
        <v>-12.75</v>
      </c>
      <c r="L762">
        <f>VLOOKUP('full data'!$A762, Sheet11!$A$2:$AF$799, MATCH('full data'!L$1, Sheet11!$A$1:$AF$1, 0), FALSE)</f>
        <v>0.875</v>
      </c>
      <c r="M762">
        <f>VLOOKUP('full data'!$A762, Sheet11!$A$2:$AF$799, MATCH('full data'!M$1, Sheet11!$A$1:$AF$1, 0), FALSE)</f>
        <v>0.375</v>
      </c>
      <c r="N762">
        <f>VLOOKUP('full data'!$A762, Sheet11!$A$2:$AF$799, MATCH('full data'!N$1, Sheet11!$A$1:$AF$1, 0), FALSE)</f>
        <v>1.0625</v>
      </c>
      <c r="O762">
        <f>VLOOKUP('full data'!$A762, Sheet11!$A$2:$AF$799, MATCH('full data'!O$1, Sheet11!$A$1:$AF$1, 0), FALSE)</f>
        <v>8</v>
      </c>
      <c r="P762">
        <f>VLOOKUP('full data'!$A762, Sheet11!$A$2:$AF$799, MATCH('full data'!P$1, Sheet11!$A$1:$AF$1, 0), FALSE)</f>
        <v>1.25</v>
      </c>
      <c r="Q762">
        <f>VLOOKUP('full data'!$A762, Sheet11!$A$2:$AF$799, MATCH('full data'!Q$1, Sheet11!$A$1:$AF$1, 0), FALSE)</f>
        <v>1.4375</v>
      </c>
      <c r="R762">
        <f>VLOOKUP('full data'!$A762, Sheet11!$A$2:$AF$799, MATCH('full data'!R$1, Sheet11!$A$1:$AF$1, 0), FALSE)</f>
        <v>7</v>
      </c>
      <c r="S762">
        <f>VLOOKUP('full data'!$A762, Sheet11!$A$2:$AF$799, MATCH('full data'!S$1, Sheet11!$A$1:$AF$1, 0), FALSE)</f>
        <v>9</v>
      </c>
      <c r="T762">
        <f>VLOOKUP('full data'!$A762, Sheet11!$A$2:$AF$799, MATCH('full data'!T$1, Sheet11!$A$1:$AF$1, 0), FALSE)</f>
        <v>0</v>
      </c>
      <c r="U762">
        <f>VLOOKUP('full data'!$A762, Sheet11!$A$2:$AF$799, MATCH('full data'!U$1, Sheet11!$A$1:$AF$1, 0), FALSE)</f>
        <v>0.4375</v>
      </c>
      <c r="V762">
        <f>VLOOKUP('full data'!$A762, Sheet11!$A$2:$AF$799, MATCH('full data'!V$1, Sheet11!$A$1:$AF$1, 0), FALSE)</f>
        <v>0.35714285714285721</v>
      </c>
      <c r="W762">
        <f>VLOOKUP('full data'!$A762, Sheet11!$A$2:$AF$799, MATCH('full data'!W$1, Sheet11!$A$1:$AF$1, 0), FALSE)</f>
        <v>0.4453125</v>
      </c>
      <c r="X762" t="str">
        <f>VLOOKUP('full data'!$A762, Sheet11!$A$2:$AF$799, MATCH('full data'!X$1, Sheet11!$A$1:$AF$1, 0), FALSE)</f>
        <v>0</v>
      </c>
      <c r="Y762">
        <f>VLOOKUP('full data'!$A762, Sheet11!$A$2:$AF$799, MATCH('full data'!Y$1, Sheet11!$A$1:$AF$1, 0), FALSE)</f>
        <v>4</v>
      </c>
      <c r="Z762" t="str">
        <f>VLOOKUP('full data'!$A762, Sheet11!$A$2:$AF$799, MATCH('full data'!Z$1, Sheet11!$A$1:$AF$1, 0), FALSE)</f>
        <v>NFC West</v>
      </c>
      <c r="AA762" t="s">
        <v>892</v>
      </c>
      <c r="AB762">
        <f>VLOOKUP('full data'!$A762, Sheet11!$A$2:$AF$799, MATCH('full data'!AB$1, Sheet11!$A$1:$AF$1, 0), FALSE)</f>
        <v>0</v>
      </c>
      <c r="AC762">
        <f>VLOOKUP('full data'!$A762, Sheet11!$A$2:$AF$799, MATCH('full data'!AC$1, Sheet11!$A$1:$AF$1, 0), FALSE)</f>
        <v>0.25</v>
      </c>
      <c r="AD762" t="str">
        <f>VLOOKUP('full data'!$A762, Sheet11!$A$2:$AF$799, MATCH('full data'!AD$1, Sheet11!$A$1:$AF$1, 0), FALSE)</f>
        <v>0</v>
      </c>
      <c r="AE762" t="str">
        <f>VLOOKUP('full data'!$A762, Sheet11!$A$2:$AF$799, MATCH('full data'!AE$1, Sheet11!$A$1:$AF$1, 0), FALSE)</f>
        <v>0</v>
      </c>
      <c r="AF762">
        <f>VLOOKUP('full data'!$A762, Sheet11!$A$2:$AF$799, MATCH('full data'!AF$1, Sheet11!$A$1:$AF$1, 0), FALSE)</f>
        <v>0.375</v>
      </c>
      <c r="AG762">
        <f>VLOOKUP('full data'!$A762, Sheet11!$A$2:$AF$799, MATCH('full data'!AG$1, Sheet11!$A$1:$AF$1, 0), FALSE)</f>
        <v>0.5</v>
      </c>
      <c r="AH762" s="3">
        <f>VLOOKUP('full data'!$A762, Sheet11!$A$2:$AF$799, MATCH('full data'!AH$1, Sheet11!$A$1:$AF$1, 0), FALSE)</f>
        <v>4.1673017712407309E-4</v>
      </c>
      <c r="AI762" s="2">
        <f t="shared" si="11"/>
        <v>0.57380934043342235</v>
      </c>
      <c r="AJ762" s="2">
        <f>AH762/SUMIFS($AH$2:$AH$799, $B$2:$B$799, B762)</f>
        <v>1.930684405708741E-4</v>
      </c>
      <c r="AK762">
        <f>IF(AJ762=_xlfn.MAXIFS($AJ$2:$AJ$799, $B$2:$B$799, B762, $AA$2:$AA$799, AA762), 1, 0)</f>
        <v>0</v>
      </c>
      <c r="AL762" s="2">
        <f>AJ762-AI762</f>
        <v>-0.57361627199285148</v>
      </c>
      <c r="AM762">
        <f>IF(AK762=AE762, 1, 0)</f>
        <v>0</v>
      </c>
    </row>
    <row r="763" spans="1:39" hidden="1" x14ac:dyDescent="0.45">
      <c r="A763" t="s">
        <v>134</v>
      </c>
      <c r="B763">
        <v>2001</v>
      </c>
      <c r="C763" t="s">
        <v>96</v>
      </c>
      <c r="D763" t="str">
        <f>VLOOKUP(C763, ids!$A$2:$B$37,2,FALSE)</f>
        <v>San Diego Chargers</v>
      </c>
      <c r="E763">
        <f>VLOOKUP('full data'!$A763, Sheet11!$A$2:$AF$799, MATCH('full data'!E$1, Sheet11!$A$1:$AF$1, 0), FALSE)</f>
        <v>16</v>
      </c>
      <c r="F763">
        <f>VLOOKUP('full data'!$A763, Sheet11!$A$2:$AF$799, MATCH('full data'!F$1, Sheet11!$A$1:$AF$1, 0), FALSE)</f>
        <v>-0.95038097140611733</v>
      </c>
      <c r="G763">
        <f>VLOOKUP('full data'!$A763, Sheet11!$A$2:$AF$799, MATCH('full data'!G$1, Sheet11!$A$1:$AF$1, 0), FALSE)</f>
        <v>-1.9757272326894979</v>
      </c>
      <c r="H763">
        <f>VLOOKUP('full data'!$A763, Sheet11!$A$2:$AF$799, MATCH('full data'!H$1, Sheet11!$A$1:$AF$1, 0), FALSE)</f>
        <v>6.3384004453402074</v>
      </c>
      <c r="I763">
        <f>VLOOKUP('full data'!$A763, Sheet11!$A$2:$AF$799, MATCH('full data'!I$1, Sheet11!$A$1:$AF$1, 0), FALSE)</f>
        <v>48.5625</v>
      </c>
      <c r="J763">
        <f>VLOOKUP('full data'!$A763, Sheet11!$A$2:$AF$799, MATCH('full data'!J$1, Sheet11!$A$1:$AF$1, 0), FALSE)</f>
        <v>0.69767441860465118</v>
      </c>
      <c r="K763">
        <f>VLOOKUP('full data'!$A763, Sheet11!$A$2:$AF$799, MATCH('full data'!K$1, Sheet11!$A$1:$AF$1, 0), FALSE)</f>
        <v>-11.25</v>
      </c>
      <c r="L763">
        <f>VLOOKUP('full data'!$A763, Sheet11!$A$2:$AF$799, MATCH('full data'!L$1, Sheet11!$A$1:$AF$1, 0), FALSE)</f>
        <v>1.125</v>
      </c>
      <c r="M763">
        <f>VLOOKUP('full data'!$A763, Sheet11!$A$2:$AF$799, MATCH('full data'!M$1, Sheet11!$A$1:$AF$1, 0), FALSE)</f>
        <v>0.75</v>
      </c>
      <c r="N763">
        <f>VLOOKUP('full data'!$A763, Sheet11!$A$2:$AF$799, MATCH('full data'!N$1, Sheet11!$A$1:$AF$1, 0), FALSE)</f>
        <v>1.1875</v>
      </c>
      <c r="O763">
        <f>VLOOKUP('full data'!$A763, Sheet11!$A$2:$AF$799, MATCH('full data'!O$1, Sheet11!$A$1:$AF$1, 0), FALSE)</f>
        <v>13.625</v>
      </c>
      <c r="P763">
        <f>VLOOKUP('full data'!$A763, Sheet11!$A$2:$AF$799, MATCH('full data'!P$1, Sheet11!$A$1:$AF$1, 0), FALSE)</f>
        <v>1.5</v>
      </c>
      <c r="Q763">
        <f>VLOOKUP('full data'!$A763, Sheet11!$A$2:$AF$799, MATCH('full data'!Q$1, Sheet11!$A$1:$AF$1, 0), FALSE)</f>
        <v>1.9375</v>
      </c>
      <c r="R763">
        <f>VLOOKUP('full data'!$A763, Sheet11!$A$2:$AF$799, MATCH('full data'!R$1, Sheet11!$A$1:$AF$1, 0), FALSE)</f>
        <v>5</v>
      </c>
      <c r="S763">
        <f>VLOOKUP('full data'!$A763, Sheet11!$A$2:$AF$799, MATCH('full data'!S$1, Sheet11!$A$1:$AF$1, 0), FALSE)</f>
        <v>11</v>
      </c>
      <c r="T763">
        <f>VLOOKUP('full data'!$A763, Sheet11!$A$2:$AF$799, MATCH('full data'!T$1, Sheet11!$A$1:$AF$1, 0), FALSE)</f>
        <v>0</v>
      </c>
      <c r="U763">
        <f>VLOOKUP('full data'!$A763, Sheet11!$A$2:$AF$799, MATCH('full data'!U$1, Sheet11!$A$1:$AF$1, 0), FALSE)</f>
        <v>0.3125</v>
      </c>
      <c r="V763">
        <f>VLOOKUP('full data'!$A763, Sheet11!$A$2:$AF$799, MATCH('full data'!V$1, Sheet11!$A$1:$AF$1, 0), FALSE)</f>
        <v>0.375</v>
      </c>
      <c r="W763">
        <f>VLOOKUP('full data'!$A763, Sheet11!$A$2:$AF$799, MATCH('full data'!W$1, Sheet11!$A$1:$AF$1, 0), FALSE)</f>
        <v>0.484375</v>
      </c>
      <c r="X763" t="str">
        <f>VLOOKUP('full data'!$A763, Sheet11!$A$2:$AF$799, MATCH('full data'!X$1, Sheet11!$A$1:$AF$1, 0), FALSE)</f>
        <v>0</v>
      </c>
      <c r="Y763">
        <f>VLOOKUP('full data'!$A763, Sheet11!$A$2:$AF$799, MATCH('full data'!Y$1, Sheet11!$A$1:$AF$1, 0), FALSE)</f>
        <v>4</v>
      </c>
      <c r="Z763" t="str">
        <f>VLOOKUP('full data'!$A763, Sheet11!$A$2:$AF$799, MATCH('full data'!Z$1, Sheet11!$A$1:$AF$1, 0), FALSE)</f>
        <v>AFC West</v>
      </c>
      <c r="AA763" t="s">
        <v>891</v>
      </c>
      <c r="AB763">
        <f>VLOOKUP('full data'!$A763, Sheet11!$A$2:$AF$799, MATCH('full data'!AB$1, Sheet11!$A$1:$AF$1, 0), FALSE)</f>
        <v>0.1975037979192239</v>
      </c>
      <c r="AC763">
        <f>VLOOKUP('full data'!$A763, Sheet11!$A$2:$AF$799, MATCH('full data'!AC$1, Sheet11!$A$1:$AF$1, 0), FALSE)</f>
        <v>0.20465059260114321</v>
      </c>
      <c r="AD763" t="str">
        <f>VLOOKUP('full data'!$A763, Sheet11!$A$2:$AF$799, MATCH('full data'!AD$1, Sheet11!$A$1:$AF$1, 0), FALSE)</f>
        <v>0</v>
      </c>
      <c r="AE763" t="str">
        <f>VLOOKUP('full data'!$A763, Sheet11!$A$2:$AF$799, MATCH('full data'!AE$1, Sheet11!$A$1:$AF$1, 0), FALSE)</f>
        <v>0</v>
      </c>
      <c r="AF763">
        <f>VLOOKUP('full data'!$A763, Sheet11!$A$2:$AF$799, MATCH('full data'!AF$1, Sheet11!$A$1:$AF$1, 0), FALSE)</f>
        <v>0.375</v>
      </c>
      <c r="AG763">
        <f>VLOOKUP('full data'!$A763, Sheet11!$A$2:$AF$799, MATCH('full data'!AG$1, Sheet11!$A$1:$AF$1, 0), FALSE)</f>
        <v>0.5</v>
      </c>
      <c r="AH763" s="3">
        <f>VLOOKUP('full data'!$A763, Sheet11!$A$2:$AF$799, MATCH('full data'!AH$1, Sheet11!$A$1:$AF$1, 0), FALSE)</f>
        <v>4.1337537580628529E-4</v>
      </c>
      <c r="AI763" s="2">
        <f t="shared" si="11"/>
        <v>0.45059677863809888</v>
      </c>
      <c r="AJ763" s="2">
        <f>AH763/SUMIFS($AH$2:$AH$799, $B$2:$B$799, B763)</f>
        <v>1.9151418245757801E-4</v>
      </c>
      <c r="AK763">
        <f>IF(AJ763=_xlfn.MAXIFS($AJ$2:$AJ$799, $B$2:$B$799, B763, $AA$2:$AA$799, AA763), 1, 0)</f>
        <v>0</v>
      </c>
      <c r="AL763" s="2">
        <f>AJ763-AI763</f>
        <v>-0.45040526445564133</v>
      </c>
      <c r="AM763">
        <f>IF(AK763=AE763, 1, 0)</f>
        <v>0</v>
      </c>
    </row>
    <row r="764" spans="1:39" hidden="1" x14ac:dyDescent="0.45">
      <c r="A764" t="s">
        <v>126</v>
      </c>
      <c r="B764">
        <v>2001</v>
      </c>
      <c r="C764" t="s">
        <v>79</v>
      </c>
      <c r="D764" t="str">
        <f>VLOOKUP(C764, ids!$A$2:$B$37,2,FALSE)</f>
        <v>Minnesota Vikings</v>
      </c>
      <c r="E764">
        <f>VLOOKUP('full data'!$A764, Sheet11!$A$2:$AF$799, MATCH('full data'!E$1, Sheet11!$A$1:$AF$1, 0), FALSE)</f>
        <v>16</v>
      </c>
      <c r="F764">
        <f>VLOOKUP('full data'!$A764, Sheet11!$A$2:$AF$799, MATCH('full data'!F$1, Sheet11!$A$1:$AF$1, 0), FALSE)</f>
        <v>-1.7849723813258509</v>
      </c>
      <c r="G764">
        <f>VLOOKUP('full data'!$A764, Sheet11!$A$2:$AF$799, MATCH('full data'!G$1, Sheet11!$A$1:$AF$1, 0), FALSE)</f>
        <v>-0.77970220332173479</v>
      </c>
      <c r="H764">
        <f>VLOOKUP('full data'!$A764, Sheet11!$A$2:$AF$799, MATCH('full data'!H$1, Sheet11!$A$1:$AF$1, 0), FALSE)</f>
        <v>3.8806620559036449</v>
      </c>
      <c r="I764">
        <f>VLOOKUP('full data'!$A764, Sheet11!$A$2:$AF$799, MATCH('full data'!I$1, Sheet11!$A$1:$AF$1, 0), FALSE)</f>
        <v>52.25</v>
      </c>
      <c r="J764">
        <f>VLOOKUP('full data'!$A764, Sheet11!$A$2:$AF$799, MATCH('full data'!J$1, Sheet11!$A$1:$AF$1, 0), FALSE)</f>
        <v>0.83333333333333337</v>
      </c>
      <c r="K764">
        <f>VLOOKUP('full data'!$A764, Sheet11!$A$2:$AF$799, MATCH('full data'!K$1, Sheet11!$A$1:$AF$1, 0), FALSE)</f>
        <v>-17.375</v>
      </c>
      <c r="L764">
        <f>VLOOKUP('full data'!$A764, Sheet11!$A$2:$AF$799, MATCH('full data'!L$1, Sheet11!$A$1:$AF$1, 0), FALSE)</f>
        <v>1.4375</v>
      </c>
      <c r="M764">
        <f>VLOOKUP('full data'!$A764, Sheet11!$A$2:$AF$799, MATCH('full data'!M$1, Sheet11!$A$1:$AF$1, 0), FALSE)</f>
        <v>0.5625</v>
      </c>
      <c r="N764">
        <f>VLOOKUP('full data'!$A764, Sheet11!$A$2:$AF$799, MATCH('full data'!N$1, Sheet11!$A$1:$AF$1, 0), FALSE)</f>
        <v>0.5</v>
      </c>
      <c r="O764">
        <f>VLOOKUP('full data'!$A764, Sheet11!$A$2:$AF$799, MATCH('full data'!O$1, Sheet11!$A$1:$AF$1, 0), FALSE)</f>
        <v>12.75</v>
      </c>
      <c r="P764">
        <f>VLOOKUP('full data'!$A764, Sheet11!$A$2:$AF$799, MATCH('full data'!P$1, Sheet11!$A$1:$AF$1, 0), FALSE)</f>
        <v>2.0625</v>
      </c>
      <c r="Q764">
        <f>VLOOKUP('full data'!$A764, Sheet11!$A$2:$AF$799, MATCH('full data'!Q$1, Sheet11!$A$1:$AF$1, 0), FALSE)</f>
        <v>1.0625</v>
      </c>
      <c r="R764">
        <f>VLOOKUP('full data'!$A764, Sheet11!$A$2:$AF$799, MATCH('full data'!R$1, Sheet11!$A$1:$AF$1, 0), FALSE)</f>
        <v>5</v>
      </c>
      <c r="S764">
        <f>VLOOKUP('full data'!$A764, Sheet11!$A$2:$AF$799, MATCH('full data'!S$1, Sheet11!$A$1:$AF$1, 0), FALSE)</f>
        <v>11</v>
      </c>
      <c r="T764">
        <f>VLOOKUP('full data'!$A764, Sheet11!$A$2:$AF$799, MATCH('full data'!T$1, Sheet11!$A$1:$AF$1, 0), FALSE)</f>
        <v>0</v>
      </c>
      <c r="U764">
        <f>VLOOKUP('full data'!$A764, Sheet11!$A$2:$AF$799, MATCH('full data'!U$1, Sheet11!$A$1:$AF$1, 0), FALSE)</f>
        <v>0.3125</v>
      </c>
      <c r="V764">
        <f>VLOOKUP('full data'!$A764, Sheet11!$A$2:$AF$799, MATCH('full data'!V$1, Sheet11!$A$1:$AF$1, 0), FALSE)</f>
        <v>0.46250000000000002</v>
      </c>
      <c r="W764">
        <f>VLOOKUP('full data'!$A764, Sheet11!$A$2:$AF$799, MATCH('full data'!W$1, Sheet11!$A$1:$AF$1, 0), FALSE)</f>
        <v>0.5234375</v>
      </c>
      <c r="X764" t="str">
        <f>VLOOKUP('full data'!$A764, Sheet11!$A$2:$AF$799, MATCH('full data'!X$1, Sheet11!$A$1:$AF$1, 0), FALSE)</f>
        <v>0</v>
      </c>
      <c r="Y764">
        <f>VLOOKUP('full data'!$A764, Sheet11!$A$2:$AF$799, MATCH('full data'!Y$1, Sheet11!$A$1:$AF$1, 0), FALSE)</f>
        <v>3</v>
      </c>
      <c r="Z764" t="str">
        <f>VLOOKUP('full data'!$A764, Sheet11!$A$2:$AF$799, MATCH('full data'!Z$1, Sheet11!$A$1:$AF$1, 0), FALSE)</f>
        <v>NFC North</v>
      </c>
      <c r="AA764" t="s">
        <v>892</v>
      </c>
      <c r="AB764">
        <f>VLOOKUP('full data'!$A764, Sheet11!$A$2:$AF$799, MATCH('full data'!AB$1, Sheet11!$A$1:$AF$1, 0), FALSE)</f>
        <v>0.13043478260869559</v>
      </c>
      <c r="AC764">
        <f>VLOOKUP('full data'!$A764, Sheet11!$A$2:$AF$799, MATCH('full data'!AC$1, Sheet11!$A$1:$AF$1, 0), FALSE)</f>
        <v>0.2068965517241379</v>
      </c>
      <c r="AD764" t="str">
        <f>VLOOKUP('full data'!$A764, Sheet11!$A$2:$AF$799, MATCH('full data'!AD$1, Sheet11!$A$1:$AF$1, 0), FALSE)</f>
        <v>0</v>
      </c>
      <c r="AE764" t="str">
        <f>VLOOKUP('full data'!$A764, Sheet11!$A$2:$AF$799, MATCH('full data'!AE$1, Sheet11!$A$1:$AF$1, 0), FALSE)</f>
        <v>0</v>
      </c>
      <c r="AF764">
        <f>VLOOKUP('full data'!$A764, Sheet11!$A$2:$AF$799, MATCH('full data'!AF$1, Sheet11!$A$1:$AF$1, 0), FALSE)</f>
        <v>0.625</v>
      </c>
      <c r="AG764">
        <f>VLOOKUP('full data'!$A764, Sheet11!$A$2:$AF$799, MATCH('full data'!AG$1, Sheet11!$A$1:$AF$1, 0), FALSE)</f>
        <v>0.5</v>
      </c>
      <c r="AH764" s="3">
        <f>VLOOKUP('full data'!$A764, Sheet11!$A$2:$AF$799, MATCH('full data'!AH$1, Sheet11!$A$1:$AF$1, 0), FALSE)</f>
        <v>3.7805154511627218E-4</v>
      </c>
      <c r="AI764" s="2">
        <f t="shared" si="11"/>
        <v>0.57380934043342235</v>
      </c>
      <c r="AJ764" s="2">
        <f>AH764/SUMIFS($AH$2:$AH$799, $B$2:$B$799, B764)</f>
        <v>1.7514887636581417E-4</v>
      </c>
      <c r="AK764">
        <f>IF(AJ764=_xlfn.MAXIFS($AJ$2:$AJ$799, $B$2:$B$799, B764, $AA$2:$AA$799, AA764), 1, 0)</f>
        <v>0</v>
      </c>
      <c r="AL764" s="2">
        <f>AJ764-AI764</f>
        <v>-0.57363419155705653</v>
      </c>
      <c r="AM764">
        <f>IF(AK764=AE764, 1, 0)</f>
        <v>0</v>
      </c>
    </row>
    <row r="765" spans="1:39" hidden="1" x14ac:dyDescent="0.45">
      <c r="A765" t="s">
        <v>117</v>
      </c>
      <c r="B765">
        <v>2001</v>
      </c>
      <c r="C765" t="s">
        <v>57</v>
      </c>
      <c r="D765" t="str">
        <f>VLOOKUP(C765, ids!$A$2:$B$37,2,FALSE)</f>
        <v>Dallas Cowboys</v>
      </c>
      <c r="E765">
        <f>VLOOKUP('full data'!$A765, Sheet11!$A$2:$AF$799, MATCH('full data'!E$1, Sheet11!$A$1:$AF$1, 0), FALSE)</f>
        <v>16</v>
      </c>
      <c r="F765">
        <f>VLOOKUP('full data'!$A765, Sheet11!$A$2:$AF$799, MATCH('full data'!F$1, Sheet11!$A$1:$AF$1, 0), FALSE)</f>
        <v>-5.4446927666296956</v>
      </c>
      <c r="G765">
        <f>VLOOKUP('full data'!$A765, Sheet11!$A$2:$AF$799, MATCH('full data'!G$1, Sheet11!$A$1:$AF$1, 0), FALSE)</f>
        <v>-2.972196220084216</v>
      </c>
      <c r="H765">
        <f>VLOOKUP('full data'!$A765, Sheet11!$A$2:$AF$799, MATCH('full data'!H$1, Sheet11!$A$1:$AF$1, 0), FALSE)</f>
        <v>-1.5467964805061549</v>
      </c>
      <c r="I765">
        <f>VLOOKUP('full data'!$A765, Sheet11!$A$2:$AF$799, MATCH('full data'!I$1, Sheet11!$A$1:$AF$1, 0), FALSE)</f>
        <v>46.5</v>
      </c>
      <c r="J765">
        <f>VLOOKUP('full data'!$A765, Sheet11!$A$2:$AF$799, MATCH('full data'!J$1, Sheet11!$A$1:$AF$1, 0), FALSE)</f>
        <v>0.66666666666666663</v>
      </c>
      <c r="K765">
        <f>VLOOKUP('full data'!$A765, Sheet11!$A$2:$AF$799, MATCH('full data'!K$1, Sheet11!$A$1:$AF$1, 0), FALSE)</f>
        <v>-11.875</v>
      </c>
      <c r="L765">
        <f>VLOOKUP('full data'!$A765, Sheet11!$A$2:$AF$799, MATCH('full data'!L$1, Sheet11!$A$1:$AF$1, 0), FALSE)</f>
        <v>1.25</v>
      </c>
      <c r="M765">
        <f>VLOOKUP('full data'!$A765, Sheet11!$A$2:$AF$799, MATCH('full data'!M$1, Sheet11!$A$1:$AF$1, 0), FALSE)</f>
        <v>1</v>
      </c>
      <c r="N765">
        <f>VLOOKUP('full data'!$A765, Sheet11!$A$2:$AF$799, MATCH('full data'!N$1, Sheet11!$A$1:$AF$1, 0), FALSE)</f>
        <v>0.5625</v>
      </c>
      <c r="O765">
        <f>VLOOKUP('full data'!$A765, Sheet11!$A$2:$AF$799, MATCH('full data'!O$1, Sheet11!$A$1:$AF$1, 0), FALSE)</f>
        <v>8.125</v>
      </c>
      <c r="P765">
        <f>VLOOKUP('full data'!$A765, Sheet11!$A$2:$AF$799, MATCH('full data'!P$1, Sheet11!$A$1:$AF$1, 0), FALSE)</f>
        <v>1.8125</v>
      </c>
      <c r="Q765">
        <f>VLOOKUP('full data'!$A765, Sheet11!$A$2:$AF$799, MATCH('full data'!Q$1, Sheet11!$A$1:$AF$1, 0), FALSE)</f>
        <v>1.5625</v>
      </c>
      <c r="R765">
        <f>VLOOKUP('full data'!$A765, Sheet11!$A$2:$AF$799, MATCH('full data'!R$1, Sheet11!$A$1:$AF$1, 0), FALSE)</f>
        <v>5</v>
      </c>
      <c r="S765">
        <f>VLOOKUP('full data'!$A765, Sheet11!$A$2:$AF$799, MATCH('full data'!S$1, Sheet11!$A$1:$AF$1, 0), FALSE)</f>
        <v>11</v>
      </c>
      <c r="T765">
        <f>VLOOKUP('full data'!$A765, Sheet11!$A$2:$AF$799, MATCH('full data'!T$1, Sheet11!$A$1:$AF$1, 0), FALSE)</f>
        <v>0</v>
      </c>
      <c r="U765">
        <f>VLOOKUP('full data'!$A765, Sheet11!$A$2:$AF$799, MATCH('full data'!U$1, Sheet11!$A$1:$AF$1, 0), FALSE)</f>
        <v>0.3125</v>
      </c>
      <c r="V765">
        <f>VLOOKUP('full data'!$A765, Sheet11!$A$2:$AF$799, MATCH('full data'!V$1, Sheet11!$A$1:$AF$1, 0), FALSE)</f>
        <v>0.52500000000000002</v>
      </c>
      <c r="W765">
        <f>VLOOKUP('full data'!$A765, Sheet11!$A$2:$AF$799, MATCH('full data'!W$1, Sheet11!$A$1:$AF$1, 0), FALSE)</f>
        <v>0.5</v>
      </c>
      <c r="X765" t="str">
        <f>VLOOKUP('full data'!$A765, Sheet11!$A$2:$AF$799, MATCH('full data'!X$1, Sheet11!$A$1:$AF$1, 0), FALSE)</f>
        <v>0</v>
      </c>
      <c r="Y765">
        <f>VLOOKUP('full data'!$A765, Sheet11!$A$2:$AF$799, MATCH('full data'!Y$1, Sheet11!$A$1:$AF$1, 0), FALSE)</f>
        <v>4</v>
      </c>
      <c r="Z765" t="str">
        <f>VLOOKUP('full data'!$A765, Sheet11!$A$2:$AF$799, MATCH('full data'!Z$1, Sheet11!$A$1:$AF$1, 0), FALSE)</f>
        <v>NFC East</v>
      </c>
      <c r="AA765" t="s">
        <v>892</v>
      </c>
      <c r="AB765">
        <f>VLOOKUP('full data'!$A765, Sheet11!$A$2:$AF$799, MATCH('full data'!AB$1, Sheet11!$A$1:$AF$1, 0), FALSE)</f>
        <v>0.1818181818181818</v>
      </c>
      <c r="AC765">
        <f>VLOOKUP('full data'!$A765, Sheet11!$A$2:$AF$799, MATCH('full data'!AC$1, Sheet11!$A$1:$AF$1, 0), FALSE)</f>
        <v>0.2413793103448276</v>
      </c>
      <c r="AD765" t="str">
        <f>VLOOKUP('full data'!$A765, Sheet11!$A$2:$AF$799, MATCH('full data'!AD$1, Sheet11!$A$1:$AF$1, 0), FALSE)</f>
        <v>0</v>
      </c>
      <c r="AE765" t="str">
        <f>VLOOKUP('full data'!$A765, Sheet11!$A$2:$AF$799, MATCH('full data'!AE$1, Sheet11!$A$1:$AF$1, 0), FALSE)</f>
        <v>0</v>
      </c>
      <c r="AF765">
        <f>VLOOKUP('full data'!$A765, Sheet11!$A$2:$AF$799, MATCH('full data'!AF$1, Sheet11!$A$1:$AF$1, 0), FALSE)</f>
        <v>0.5625</v>
      </c>
      <c r="AG765">
        <f>VLOOKUP('full data'!$A765, Sheet11!$A$2:$AF$799, MATCH('full data'!AG$1, Sheet11!$A$1:$AF$1, 0), FALSE)</f>
        <v>0.5</v>
      </c>
      <c r="AH765" s="3">
        <f>VLOOKUP('full data'!$A765, Sheet11!$A$2:$AF$799, MATCH('full data'!AH$1, Sheet11!$A$1:$AF$1, 0), FALSE)</f>
        <v>2.6210827955364932E-4</v>
      </c>
      <c r="AI765" s="2">
        <f t="shared" si="11"/>
        <v>0.57380934043342235</v>
      </c>
      <c r="AJ765" s="2">
        <f>AH765/SUMIFS($AH$2:$AH$799, $B$2:$B$799, B765)</f>
        <v>1.2143309885396471E-4</v>
      </c>
      <c r="AK765">
        <f>IF(AJ765=_xlfn.MAXIFS($AJ$2:$AJ$799, $B$2:$B$799, B765, $AA$2:$AA$799, AA765), 1, 0)</f>
        <v>0</v>
      </c>
      <c r="AL765" s="2">
        <f>AJ765-AI765</f>
        <v>-0.57368790733456843</v>
      </c>
      <c r="AM765">
        <f>IF(AK765=AE765, 1, 0)</f>
        <v>0</v>
      </c>
    </row>
    <row r="766" spans="1:39" hidden="1" x14ac:dyDescent="0.45">
      <c r="A766" t="s">
        <v>119</v>
      </c>
      <c r="B766">
        <v>2001</v>
      </c>
      <c r="C766" t="s">
        <v>64</v>
      </c>
      <c r="D766" t="str">
        <f>VLOOKUP(C766, ids!$A$2:$B$37,2,FALSE)</f>
        <v>Detriot Lions</v>
      </c>
      <c r="E766">
        <f>VLOOKUP('full data'!$A766, Sheet11!$A$2:$AF$799, MATCH('full data'!E$1, Sheet11!$A$1:$AF$1, 0), FALSE)</f>
        <v>16</v>
      </c>
      <c r="F766">
        <f>VLOOKUP('full data'!$A766, Sheet11!$A$2:$AF$799, MATCH('full data'!F$1, Sheet11!$A$1:$AF$1, 0), FALSE)</f>
        <v>-4.9149550975677636</v>
      </c>
      <c r="G766">
        <f>VLOOKUP('full data'!$A766, Sheet11!$A$2:$AF$799, MATCH('full data'!G$1, Sheet11!$A$1:$AF$1, 0), FALSE)</f>
        <v>-3.0920933322499158</v>
      </c>
      <c r="H766">
        <f>VLOOKUP('full data'!$A766, Sheet11!$A$2:$AF$799, MATCH('full data'!H$1, Sheet11!$A$1:$AF$1, 0), FALSE)</f>
        <v>2.9551407489545491</v>
      </c>
      <c r="I766">
        <f>VLOOKUP('full data'!$A766, Sheet11!$A$2:$AF$799, MATCH('full data'!I$1, Sheet11!$A$1:$AF$1, 0), FALSE)</f>
        <v>67.5625</v>
      </c>
      <c r="J766">
        <f>VLOOKUP('full data'!$A766, Sheet11!$A$2:$AF$799, MATCH('full data'!J$1, Sheet11!$A$1:$AF$1, 0), FALSE)</f>
        <v>0.7</v>
      </c>
      <c r="K766">
        <f>VLOOKUP('full data'!$A766, Sheet11!$A$2:$AF$799, MATCH('full data'!K$1, Sheet11!$A$1:$AF$1, 0), FALSE)</f>
        <v>-23.3125</v>
      </c>
      <c r="L766">
        <f>VLOOKUP('full data'!$A766, Sheet11!$A$2:$AF$799, MATCH('full data'!L$1, Sheet11!$A$1:$AF$1, 0), FALSE)</f>
        <v>1.5</v>
      </c>
      <c r="M766">
        <f>VLOOKUP('full data'!$A766, Sheet11!$A$2:$AF$799, MATCH('full data'!M$1, Sheet11!$A$1:$AF$1, 0), FALSE)</f>
        <v>0.375</v>
      </c>
      <c r="N766">
        <f>VLOOKUP('full data'!$A766, Sheet11!$A$2:$AF$799, MATCH('full data'!N$1, Sheet11!$A$1:$AF$1, 0), FALSE)</f>
        <v>1</v>
      </c>
      <c r="O766">
        <f>VLOOKUP('full data'!$A766, Sheet11!$A$2:$AF$799, MATCH('full data'!O$1, Sheet11!$A$1:$AF$1, 0), FALSE)</f>
        <v>14</v>
      </c>
      <c r="P766">
        <f>VLOOKUP('full data'!$A766, Sheet11!$A$2:$AF$799, MATCH('full data'!P$1, Sheet11!$A$1:$AF$1, 0), FALSE)</f>
        <v>2.125</v>
      </c>
      <c r="Q766">
        <f>VLOOKUP('full data'!$A766, Sheet11!$A$2:$AF$799, MATCH('full data'!Q$1, Sheet11!$A$1:$AF$1, 0), FALSE)</f>
        <v>1.375</v>
      </c>
      <c r="R766">
        <f>VLOOKUP('full data'!$A766, Sheet11!$A$2:$AF$799, MATCH('full data'!R$1, Sheet11!$A$1:$AF$1, 0), FALSE)</f>
        <v>2</v>
      </c>
      <c r="S766">
        <f>VLOOKUP('full data'!$A766, Sheet11!$A$2:$AF$799, MATCH('full data'!S$1, Sheet11!$A$1:$AF$1, 0), FALSE)</f>
        <v>14</v>
      </c>
      <c r="T766">
        <f>VLOOKUP('full data'!$A766, Sheet11!$A$2:$AF$799, MATCH('full data'!T$1, Sheet11!$A$1:$AF$1, 0), FALSE)</f>
        <v>0</v>
      </c>
      <c r="U766">
        <f>VLOOKUP('full data'!$A766, Sheet11!$A$2:$AF$799, MATCH('full data'!U$1, Sheet11!$A$1:$AF$1, 0), FALSE)</f>
        <v>0.125</v>
      </c>
      <c r="V766">
        <f>VLOOKUP('full data'!$A766, Sheet11!$A$2:$AF$799, MATCH('full data'!V$1, Sheet11!$A$1:$AF$1, 0), FALSE)</f>
        <v>0.3125</v>
      </c>
      <c r="W766">
        <f>VLOOKUP('full data'!$A766, Sheet11!$A$2:$AF$799, MATCH('full data'!W$1, Sheet11!$A$1:$AF$1, 0), FALSE)</f>
        <v>0.58203125</v>
      </c>
      <c r="X766" t="str">
        <f>VLOOKUP('full data'!$A766, Sheet11!$A$2:$AF$799, MATCH('full data'!X$1, Sheet11!$A$1:$AF$1, 0), FALSE)</f>
        <v>0</v>
      </c>
      <c r="Y766">
        <f>VLOOKUP('full data'!$A766, Sheet11!$A$2:$AF$799, MATCH('full data'!Y$1, Sheet11!$A$1:$AF$1, 0), FALSE)</f>
        <v>4</v>
      </c>
      <c r="Z766" t="str">
        <f>VLOOKUP('full data'!$A766, Sheet11!$A$2:$AF$799, MATCH('full data'!Z$1, Sheet11!$A$1:$AF$1, 0), FALSE)</f>
        <v>NFC North</v>
      </c>
      <c r="AA766" t="s">
        <v>892</v>
      </c>
      <c r="AB766">
        <f>VLOOKUP('full data'!$A766, Sheet11!$A$2:$AF$799, MATCH('full data'!AB$1, Sheet11!$A$1:$AF$1, 0), FALSE)</f>
        <v>0.2413793103448276</v>
      </c>
      <c r="AC766">
        <f>VLOOKUP('full data'!$A766, Sheet11!$A$2:$AF$799, MATCH('full data'!AC$1, Sheet11!$A$1:$AF$1, 0), FALSE)</f>
        <v>0.1818181818181818</v>
      </c>
      <c r="AD766" t="str">
        <f>VLOOKUP('full data'!$A766, Sheet11!$A$2:$AF$799, MATCH('full data'!AD$1, Sheet11!$A$1:$AF$1, 0), FALSE)</f>
        <v>0</v>
      </c>
      <c r="AE766" t="str">
        <f>VLOOKUP('full data'!$A766, Sheet11!$A$2:$AF$799, MATCH('full data'!AE$1, Sheet11!$A$1:$AF$1, 0), FALSE)</f>
        <v>0</v>
      </c>
      <c r="AF766">
        <f>VLOOKUP('full data'!$A766, Sheet11!$A$2:$AF$799, MATCH('full data'!AF$1, Sheet11!$A$1:$AF$1, 0), FALSE)</f>
        <v>0.625</v>
      </c>
      <c r="AG766">
        <f>VLOOKUP('full data'!$A766, Sheet11!$A$2:$AF$799, MATCH('full data'!AG$1, Sheet11!$A$1:$AF$1, 0), FALSE)</f>
        <v>0.5</v>
      </c>
      <c r="AH766" s="3">
        <f>VLOOKUP('full data'!$A766, Sheet11!$A$2:$AF$799, MATCH('full data'!AH$1, Sheet11!$A$1:$AF$1, 0), FALSE)</f>
        <v>1.0985520658996111E-4</v>
      </c>
      <c r="AI766" s="2">
        <f t="shared" si="11"/>
        <v>0.57380934043342235</v>
      </c>
      <c r="AJ766" s="2">
        <f>AH766/SUMIFS($AH$2:$AH$799, $B$2:$B$799, B766)</f>
        <v>5.0895218511138138E-5</v>
      </c>
      <c r="AK766">
        <f>IF(AJ766=_xlfn.MAXIFS($AJ$2:$AJ$799, $B$2:$B$799, B766, $AA$2:$AA$799, AA766), 1, 0)</f>
        <v>0</v>
      </c>
      <c r="AL766" s="2">
        <f>AJ766-AI766</f>
        <v>-0.57375844521491126</v>
      </c>
      <c r="AM766">
        <f>IF(AK766=AE766, 1, 0)</f>
        <v>0</v>
      </c>
    </row>
    <row r="767" spans="1:39" hidden="1" x14ac:dyDescent="0.45">
      <c r="A767" t="s">
        <v>112</v>
      </c>
      <c r="B767">
        <v>2001</v>
      </c>
      <c r="C767" t="s">
        <v>45</v>
      </c>
      <c r="D767" t="str">
        <f>VLOOKUP(C767, ids!$A$2:$B$37,2,FALSE)</f>
        <v>Buffalo Bills</v>
      </c>
      <c r="E767">
        <f>VLOOKUP('full data'!$A767, Sheet11!$A$2:$AF$799, MATCH('full data'!E$1, Sheet11!$A$1:$AF$1, 0), FALSE)</f>
        <v>16</v>
      </c>
      <c r="F767">
        <f>VLOOKUP('full data'!$A767, Sheet11!$A$2:$AF$799, MATCH('full data'!F$1, Sheet11!$A$1:$AF$1, 0), FALSE)</f>
        <v>-2.0450684011906701</v>
      </c>
      <c r="G767">
        <f>VLOOKUP('full data'!$A767, Sheet11!$A$2:$AF$799, MATCH('full data'!G$1, Sheet11!$A$1:$AF$1, 0), FALSE)</f>
        <v>-2.187891021329186</v>
      </c>
      <c r="H767">
        <f>VLOOKUP('full data'!$A767, Sheet11!$A$2:$AF$799, MATCH('full data'!H$1, Sheet11!$A$1:$AF$1, 0), FALSE)</f>
        <v>2.6953219544042031</v>
      </c>
      <c r="I767">
        <f>VLOOKUP('full data'!$A767, Sheet11!$A$2:$AF$799, MATCH('full data'!I$1, Sheet11!$A$1:$AF$1, 0), FALSE)</f>
        <v>61.8125</v>
      </c>
      <c r="J767">
        <f>VLOOKUP('full data'!$A767, Sheet11!$A$2:$AF$799, MATCH('full data'!J$1, Sheet11!$A$1:$AF$1, 0), FALSE)</f>
        <v>0.6333333333333333</v>
      </c>
      <c r="K767">
        <f>VLOOKUP('full data'!$A767, Sheet11!$A$2:$AF$799, MATCH('full data'!K$1, Sheet11!$A$1:$AF$1, 0), FALSE)</f>
        <v>-18.0625</v>
      </c>
      <c r="L767">
        <f>VLOOKUP('full data'!$A767, Sheet11!$A$2:$AF$799, MATCH('full data'!L$1, Sheet11!$A$1:$AF$1, 0), FALSE)</f>
        <v>1.375</v>
      </c>
      <c r="M767">
        <f>VLOOKUP('full data'!$A767, Sheet11!$A$2:$AF$799, MATCH('full data'!M$1, Sheet11!$A$1:$AF$1, 0), FALSE)</f>
        <v>0.5</v>
      </c>
      <c r="N767">
        <f>VLOOKUP('full data'!$A767, Sheet11!$A$2:$AF$799, MATCH('full data'!N$1, Sheet11!$A$1:$AF$1, 0), FALSE)</f>
        <v>0.6875</v>
      </c>
      <c r="O767">
        <f>VLOOKUP('full data'!$A767, Sheet11!$A$2:$AF$799, MATCH('full data'!O$1, Sheet11!$A$1:$AF$1, 0), FALSE)</f>
        <v>14.875</v>
      </c>
      <c r="P767">
        <f>VLOOKUP('full data'!$A767, Sheet11!$A$2:$AF$799, MATCH('full data'!P$1, Sheet11!$A$1:$AF$1, 0), FALSE)</f>
        <v>1.875</v>
      </c>
      <c r="Q767">
        <f>VLOOKUP('full data'!$A767, Sheet11!$A$2:$AF$799, MATCH('full data'!Q$1, Sheet11!$A$1:$AF$1, 0), FALSE)</f>
        <v>1.1875</v>
      </c>
      <c r="R767">
        <f>VLOOKUP('full data'!$A767, Sheet11!$A$2:$AF$799, MATCH('full data'!R$1, Sheet11!$A$1:$AF$1, 0), FALSE)</f>
        <v>3</v>
      </c>
      <c r="S767">
        <f>VLOOKUP('full data'!$A767, Sheet11!$A$2:$AF$799, MATCH('full data'!S$1, Sheet11!$A$1:$AF$1, 0), FALSE)</f>
        <v>13</v>
      </c>
      <c r="T767">
        <f>VLOOKUP('full data'!$A767, Sheet11!$A$2:$AF$799, MATCH('full data'!T$1, Sheet11!$A$1:$AF$1, 0), FALSE)</f>
        <v>0</v>
      </c>
      <c r="U767">
        <f>VLOOKUP('full data'!$A767, Sheet11!$A$2:$AF$799, MATCH('full data'!U$1, Sheet11!$A$1:$AF$1, 0), FALSE)</f>
        <v>0.1875</v>
      </c>
      <c r="V767">
        <f>VLOOKUP('full data'!$A767, Sheet11!$A$2:$AF$799, MATCH('full data'!V$1, Sheet11!$A$1:$AF$1, 0), FALSE)</f>
        <v>0.35416666666666669</v>
      </c>
      <c r="W767">
        <f>VLOOKUP('full data'!$A767, Sheet11!$A$2:$AF$799, MATCH('full data'!W$1, Sheet11!$A$1:$AF$1, 0), FALSE)</f>
        <v>0.53125</v>
      </c>
      <c r="X767" t="str">
        <f>VLOOKUP('full data'!$A767, Sheet11!$A$2:$AF$799, MATCH('full data'!X$1, Sheet11!$A$1:$AF$1, 0), FALSE)</f>
        <v>0</v>
      </c>
      <c r="Y767">
        <f>VLOOKUP('full data'!$A767, Sheet11!$A$2:$AF$799, MATCH('full data'!Y$1, Sheet11!$A$1:$AF$1, 0), FALSE)</f>
        <v>4</v>
      </c>
      <c r="Z767" t="str">
        <f>VLOOKUP('full data'!$A767, Sheet11!$A$2:$AF$799, MATCH('full data'!Z$1, Sheet11!$A$1:$AF$1, 0), FALSE)</f>
        <v>AFC East</v>
      </c>
      <c r="AA767" t="s">
        <v>891</v>
      </c>
      <c r="AB767">
        <f>VLOOKUP('full data'!$A767, Sheet11!$A$2:$AF$799, MATCH('full data'!AB$1, Sheet11!$A$1:$AF$1, 0), FALSE)</f>
        <v>7.6923076923076927E-2</v>
      </c>
      <c r="AC767">
        <f>VLOOKUP('full data'!$A767, Sheet11!$A$2:$AF$799, MATCH('full data'!AC$1, Sheet11!$A$1:$AF$1, 0), FALSE)</f>
        <v>0.2068965517241379</v>
      </c>
      <c r="AD767" t="str">
        <f>VLOOKUP('full data'!$A767, Sheet11!$A$2:$AF$799, MATCH('full data'!AD$1, Sheet11!$A$1:$AF$1, 0), FALSE)</f>
        <v>0</v>
      </c>
      <c r="AE767" t="str">
        <f>VLOOKUP('full data'!$A767, Sheet11!$A$2:$AF$799, MATCH('full data'!AE$1, Sheet11!$A$1:$AF$1, 0), FALSE)</f>
        <v>0</v>
      </c>
      <c r="AF767">
        <f>VLOOKUP('full data'!$A767, Sheet11!$A$2:$AF$799, MATCH('full data'!AF$1, Sheet11!$A$1:$AF$1, 0), FALSE)</f>
        <v>0.5</v>
      </c>
      <c r="AG767">
        <f>VLOOKUP('full data'!$A767, Sheet11!$A$2:$AF$799, MATCH('full data'!AG$1, Sheet11!$A$1:$AF$1, 0), FALSE)</f>
        <v>0.5</v>
      </c>
      <c r="AH767" s="3">
        <f>VLOOKUP('full data'!$A767, Sheet11!$A$2:$AF$799, MATCH('full data'!AH$1, Sheet11!$A$1:$AF$1, 0), FALSE)</f>
        <v>5.8035901622620777E-5</v>
      </c>
      <c r="AI767" s="2">
        <f t="shared" si="11"/>
        <v>0.45059677863809888</v>
      </c>
      <c r="AJ767" s="2">
        <f>AH767/SUMIFS($AH$2:$AH$799, $B$2:$B$799, B767)</f>
        <v>2.6887664101340131E-5</v>
      </c>
      <c r="AK767">
        <f>IF(AJ767=_xlfn.MAXIFS($AJ$2:$AJ$799, $B$2:$B$799, B767, $AA$2:$AA$799, AA767), 1, 0)</f>
        <v>0</v>
      </c>
      <c r="AL767" s="2">
        <f>AJ767-AI767</f>
        <v>-0.45056989097399752</v>
      </c>
      <c r="AM767">
        <f>IF(AK767=AE767, 1, 0)</f>
        <v>0</v>
      </c>
    </row>
    <row r="768" spans="1:39" hidden="1" x14ac:dyDescent="0.45">
      <c r="A768" t="s">
        <v>113</v>
      </c>
      <c r="B768">
        <v>2001</v>
      </c>
      <c r="C768" t="s">
        <v>48</v>
      </c>
      <c r="D768" t="str">
        <f>VLOOKUP(C768, ids!$A$2:$B$37,2,FALSE)</f>
        <v>Carolina Panthers</v>
      </c>
      <c r="E768">
        <f>VLOOKUP('full data'!$A768, Sheet11!$A$2:$AF$799, MATCH('full data'!E$1, Sheet11!$A$1:$AF$1, 0), FALSE)</f>
        <v>16</v>
      </c>
      <c r="F768">
        <f>VLOOKUP('full data'!$A768, Sheet11!$A$2:$AF$799, MATCH('full data'!F$1, Sheet11!$A$1:$AF$1, 0), FALSE)</f>
        <v>-8.0324705584608811</v>
      </c>
      <c r="G768">
        <f>VLOOKUP('full data'!$A768, Sheet11!$A$2:$AF$799, MATCH('full data'!G$1, Sheet11!$A$1:$AF$1, 0), FALSE)</f>
        <v>-4.3223612584395292</v>
      </c>
      <c r="H768">
        <f>VLOOKUP('full data'!$A768, Sheet11!$A$2:$AF$799, MATCH('full data'!H$1, Sheet11!$A$1:$AF$1, 0), FALSE)</f>
        <v>-4.2432214517416877</v>
      </c>
      <c r="I768">
        <f>VLOOKUP('full data'!$A768, Sheet11!$A$2:$AF$799, MATCH('full data'!I$1, Sheet11!$A$1:$AF$1, 0), FALSE)</f>
        <v>46.6875</v>
      </c>
      <c r="J768">
        <f>VLOOKUP('full data'!$A768, Sheet11!$A$2:$AF$799, MATCH('full data'!J$1, Sheet11!$A$1:$AF$1, 0), FALSE)</f>
        <v>0.8214285714285714</v>
      </c>
      <c r="K768">
        <f>VLOOKUP('full data'!$A768, Sheet11!$A$2:$AF$799, MATCH('full data'!K$1, Sheet11!$A$1:$AF$1, 0), FALSE)</f>
        <v>-13.5</v>
      </c>
      <c r="L768">
        <f>VLOOKUP('full data'!$A768, Sheet11!$A$2:$AF$799, MATCH('full data'!L$1, Sheet11!$A$1:$AF$1, 0), FALSE)</f>
        <v>1.375</v>
      </c>
      <c r="M768">
        <f>VLOOKUP('full data'!$A768, Sheet11!$A$2:$AF$799, MATCH('full data'!M$1, Sheet11!$A$1:$AF$1, 0), FALSE)</f>
        <v>0.6875</v>
      </c>
      <c r="N768">
        <f>VLOOKUP('full data'!$A768, Sheet11!$A$2:$AF$799, MATCH('full data'!N$1, Sheet11!$A$1:$AF$1, 0), FALSE)</f>
        <v>1.5</v>
      </c>
      <c r="O768">
        <f>VLOOKUP('full data'!$A768, Sheet11!$A$2:$AF$799, MATCH('full data'!O$1, Sheet11!$A$1:$AF$1, 0), FALSE)</f>
        <v>10.4375</v>
      </c>
      <c r="P768">
        <f>VLOOKUP('full data'!$A768, Sheet11!$A$2:$AF$799, MATCH('full data'!P$1, Sheet11!$A$1:$AF$1, 0), FALSE)</f>
        <v>1.8125</v>
      </c>
      <c r="Q768">
        <f>VLOOKUP('full data'!$A768, Sheet11!$A$2:$AF$799, MATCH('full data'!Q$1, Sheet11!$A$1:$AF$1, 0), FALSE)</f>
        <v>2.1875</v>
      </c>
      <c r="R768">
        <f>VLOOKUP('full data'!$A768, Sheet11!$A$2:$AF$799, MATCH('full data'!R$1, Sheet11!$A$1:$AF$1, 0), FALSE)</f>
        <v>1</v>
      </c>
      <c r="S768">
        <f>VLOOKUP('full data'!$A768, Sheet11!$A$2:$AF$799, MATCH('full data'!S$1, Sheet11!$A$1:$AF$1, 0), FALSE)</f>
        <v>15</v>
      </c>
      <c r="T768">
        <f>VLOOKUP('full data'!$A768, Sheet11!$A$2:$AF$799, MATCH('full data'!T$1, Sheet11!$A$1:$AF$1, 0), FALSE)</f>
        <v>0</v>
      </c>
      <c r="U768">
        <f>VLOOKUP('full data'!$A768, Sheet11!$A$2:$AF$799, MATCH('full data'!U$1, Sheet11!$A$1:$AF$1, 0), FALSE)</f>
        <v>6.25E-2</v>
      </c>
      <c r="V768">
        <f>VLOOKUP('full data'!$A768, Sheet11!$A$2:$AF$799, MATCH('full data'!V$1, Sheet11!$A$1:$AF$1, 0), FALSE)</f>
        <v>0.3125</v>
      </c>
      <c r="W768">
        <f>VLOOKUP('full data'!$A768, Sheet11!$A$2:$AF$799, MATCH('full data'!W$1, Sheet11!$A$1:$AF$1, 0), FALSE)</f>
        <v>0.57421875</v>
      </c>
      <c r="X768" t="str">
        <f>VLOOKUP('full data'!$A768, Sheet11!$A$2:$AF$799, MATCH('full data'!X$1, Sheet11!$A$1:$AF$1, 0), FALSE)</f>
        <v>0</v>
      </c>
      <c r="Y768">
        <f>VLOOKUP('full data'!$A768, Sheet11!$A$2:$AF$799, MATCH('full data'!Y$1, Sheet11!$A$1:$AF$1, 0), FALSE)</f>
        <v>4</v>
      </c>
      <c r="Z768" t="str">
        <f>VLOOKUP('full data'!$A768, Sheet11!$A$2:$AF$799, MATCH('full data'!Z$1, Sheet11!$A$1:$AF$1, 0), FALSE)</f>
        <v>NFC South</v>
      </c>
      <c r="AA768" t="s">
        <v>892</v>
      </c>
      <c r="AB768">
        <f>VLOOKUP('full data'!$A768, Sheet11!$A$2:$AF$799, MATCH('full data'!AB$1, Sheet11!$A$1:$AF$1, 0), FALSE)</f>
        <v>0.16129032258064521</v>
      </c>
      <c r="AC768">
        <f>VLOOKUP('full data'!$A768, Sheet11!$A$2:$AF$799, MATCH('full data'!AC$1, Sheet11!$A$1:$AF$1, 0), FALSE)</f>
        <v>0.23076923076923081</v>
      </c>
      <c r="AD768" t="str">
        <f>VLOOKUP('full data'!$A768, Sheet11!$A$2:$AF$799, MATCH('full data'!AD$1, Sheet11!$A$1:$AF$1, 0), FALSE)</f>
        <v>0</v>
      </c>
      <c r="AE768" t="str">
        <f>VLOOKUP('full data'!$A768, Sheet11!$A$2:$AF$799, MATCH('full data'!AE$1, Sheet11!$A$1:$AF$1, 0), FALSE)</f>
        <v>0</v>
      </c>
      <c r="AF768">
        <f>VLOOKUP('full data'!$A768, Sheet11!$A$2:$AF$799, MATCH('full data'!AF$1, Sheet11!$A$1:$AF$1, 0), FALSE)</f>
        <v>0.4375</v>
      </c>
      <c r="AG768">
        <f>VLOOKUP('full data'!$A768, Sheet11!$A$2:$AF$799, MATCH('full data'!AG$1, Sheet11!$A$1:$AF$1, 0), FALSE)</f>
        <v>0.5</v>
      </c>
      <c r="AH768" s="3">
        <f>VLOOKUP('full data'!$A768, Sheet11!$A$2:$AF$799, MATCH('full data'!AH$1, Sheet11!$A$1:$AF$1, 0), FALSE)</f>
        <v>1.011238868433368E-5</v>
      </c>
      <c r="AI768" s="2">
        <f t="shared" si="11"/>
        <v>0.57380934043342235</v>
      </c>
      <c r="AJ768" s="2">
        <f>AH768/SUMIFS($AH$2:$AH$799, $B$2:$B$799, B768)</f>
        <v>4.6850053605538952E-6</v>
      </c>
      <c r="AK768">
        <f>IF(AJ768=_xlfn.MAXIFS($AJ$2:$AJ$799, $B$2:$B$799, B768, $AA$2:$AA$799, AA768), 1, 0)</f>
        <v>0</v>
      </c>
      <c r="AL768" s="2">
        <f>AJ768-AI768</f>
        <v>-0.57380465542806181</v>
      </c>
      <c r="AM768">
        <f>IF(AK768=AE768, 1, 0)</f>
        <v>0</v>
      </c>
    </row>
    <row r="769" spans="1:39" x14ac:dyDescent="0.45">
      <c r="A769" t="s">
        <v>105</v>
      </c>
      <c r="B769">
        <v>2000</v>
      </c>
      <c r="C769" t="s">
        <v>106</v>
      </c>
      <c r="D769" t="str">
        <f>VLOOKUP(C769, ids!$A$2:$B$37,2,FALSE)</f>
        <v>Tennessee Titans</v>
      </c>
      <c r="E769">
        <f>VLOOKUP('full data'!$A769, Sheet11!$A$2:$AF$799, MATCH('full data'!E$1, Sheet11!$A$1:$AF$1, 0), FALSE)</f>
        <v>16</v>
      </c>
      <c r="F769">
        <f>VLOOKUP('full data'!$A769, Sheet11!$A$2:$AF$799, MATCH('full data'!F$1, Sheet11!$A$1:$AF$1, 0), FALSE)</f>
        <v>2.081113550559611</v>
      </c>
      <c r="G769">
        <f>VLOOKUP('full data'!$A769, Sheet11!$A$2:$AF$799, MATCH('full data'!G$1, Sheet11!$A$1:$AF$1, 0), FALSE)</f>
        <v>-3.6386551986107918</v>
      </c>
      <c r="H769">
        <f>VLOOKUP('full data'!$A769, Sheet11!$A$2:$AF$799, MATCH('full data'!H$1, Sheet11!$A$1:$AF$1, 0), FALSE)</f>
        <v>3.9610404290331842</v>
      </c>
      <c r="I769">
        <f>VLOOKUP('full data'!$A769, Sheet11!$A$2:$AF$799, MATCH('full data'!I$1, Sheet11!$A$1:$AF$1, 0), FALSE)</f>
        <v>54.375</v>
      </c>
      <c r="J769">
        <f>VLOOKUP('full data'!$A769, Sheet11!$A$2:$AF$799, MATCH('full data'!J$1, Sheet11!$A$1:$AF$1, 0), FALSE)</f>
        <v>0.79411764705882348</v>
      </c>
      <c r="K769">
        <f>VLOOKUP('full data'!$A769, Sheet11!$A$2:$AF$799, MATCH('full data'!K$1, Sheet11!$A$1:$AF$1, 0), FALSE)</f>
        <v>-10.25</v>
      </c>
      <c r="L769">
        <f>VLOOKUP('full data'!$A769, Sheet11!$A$2:$AF$799, MATCH('full data'!L$1, Sheet11!$A$1:$AF$1, 0), FALSE)</f>
        <v>1</v>
      </c>
      <c r="M769">
        <f>VLOOKUP('full data'!$A769, Sheet11!$A$2:$AF$799, MATCH('full data'!M$1, Sheet11!$A$1:$AF$1, 0), FALSE)</f>
        <v>0.8125</v>
      </c>
      <c r="N769">
        <f>VLOOKUP('full data'!$A769, Sheet11!$A$2:$AF$799, MATCH('full data'!N$1, Sheet11!$A$1:$AF$1, 0), FALSE)</f>
        <v>1.0625</v>
      </c>
      <c r="O769">
        <f>VLOOKUP('full data'!$A769, Sheet11!$A$2:$AF$799, MATCH('full data'!O$1, Sheet11!$A$1:$AF$1, 0), FALSE)</f>
        <v>21.125</v>
      </c>
      <c r="P769">
        <f>VLOOKUP('full data'!$A769, Sheet11!$A$2:$AF$799, MATCH('full data'!P$1, Sheet11!$A$1:$AF$1, 0), FALSE)</f>
        <v>1.5625</v>
      </c>
      <c r="Q769">
        <f>VLOOKUP('full data'!$A769, Sheet11!$A$2:$AF$799, MATCH('full data'!Q$1, Sheet11!$A$1:$AF$1, 0), FALSE)</f>
        <v>1.875</v>
      </c>
      <c r="R769">
        <f>VLOOKUP('full data'!$A769, Sheet11!$A$2:$AF$799, MATCH('full data'!R$1, Sheet11!$A$1:$AF$1, 0), FALSE)</f>
        <v>13</v>
      </c>
      <c r="S769">
        <f>VLOOKUP('full data'!$A769, Sheet11!$A$2:$AF$799, MATCH('full data'!S$1, Sheet11!$A$1:$AF$1, 0), FALSE)</f>
        <v>3</v>
      </c>
      <c r="T769">
        <f>VLOOKUP('full data'!$A769, Sheet11!$A$2:$AF$799, MATCH('full data'!T$1, Sheet11!$A$1:$AF$1, 0), FALSE)</f>
        <v>0</v>
      </c>
      <c r="U769">
        <f>VLOOKUP('full data'!$A769, Sheet11!$A$2:$AF$799, MATCH('full data'!U$1, Sheet11!$A$1:$AF$1, 0), FALSE)</f>
        <v>0.8125</v>
      </c>
      <c r="V769">
        <f>VLOOKUP('full data'!$A769, Sheet11!$A$2:$AF$799, MATCH('full data'!V$1, Sheet11!$A$1:$AF$1, 0), FALSE)</f>
        <v>0.45192307692307693</v>
      </c>
      <c r="W769">
        <f>VLOOKUP('full data'!$A769, Sheet11!$A$2:$AF$799, MATCH('full data'!W$1, Sheet11!$A$1:$AF$1, 0), FALSE)</f>
        <v>0.47265625</v>
      </c>
      <c r="X769" t="str">
        <f>VLOOKUP('full data'!$A769, Sheet11!$A$2:$AF$799, MATCH('full data'!X$1, Sheet11!$A$1:$AF$1, 0), FALSE)</f>
        <v>1</v>
      </c>
      <c r="Y769">
        <f>VLOOKUP('full data'!$A769, Sheet11!$A$2:$AF$799, MATCH('full data'!Y$1, Sheet11!$A$1:$AF$1, 0), FALSE)</f>
        <v>1</v>
      </c>
      <c r="Z769" t="str">
        <f>VLOOKUP('full data'!$A769, Sheet11!$A$2:$AF$799, MATCH('full data'!Z$1, Sheet11!$A$1:$AF$1, 0), FALSE)</f>
        <v>AFC South</v>
      </c>
      <c r="AA769" t="s">
        <v>891</v>
      </c>
      <c r="AB769">
        <f>VLOOKUP('full data'!$A769, Sheet11!$A$2:$AF$799, MATCH('full data'!AB$1, Sheet11!$A$1:$AF$1, 0), FALSE)</f>
        <v>0.16666666666666671</v>
      </c>
      <c r="AC769">
        <f>VLOOKUP('full data'!$A769, Sheet11!$A$2:$AF$799, MATCH('full data'!AC$1, Sheet11!$A$1:$AF$1, 0), FALSE)</f>
        <v>0.12820512820512819</v>
      </c>
      <c r="AD769" t="str">
        <f>VLOOKUP('full data'!$A769, Sheet11!$A$2:$AF$799, MATCH('full data'!AD$1, Sheet11!$A$1:$AF$1, 0), FALSE)</f>
        <v>0</v>
      </c>
      <c r="AE769" t="str">
        <f>VLOOKUP('full data'!$A769, Sheet11!$A$2:$AF$799, MATCH('full data'!AE$1, Sheet11!$A$1:$AF$1, 0), FALSE)</f>
        <v>0</v>
      </c>
      <c r="AF769">
        <f>VLOOKUP('full data'!$A769, Sheet11!$A$2:$AF$799, MATCH('full data'!AF$1, Sheet11!$A$1:$AF$1, 0), FALSE)</f>
        <v>0.5625</v>
      </c>
      <c r="AG769">
        <f>VLOOKUP('full data'!$A769, Sheet11!$A$2:$AF$799, MATCH('full data'!AG$1, Sheet11!$A$1:$AF$1, 0), FALSE)</f>
        <v>0.5</v>
      </c>
      <c r="AH769" s="3">
        <f>VLOOKUP('full data'!$A769, Sheet11!$A$2:$AF$799, MATCH('full data'!AH$1, Sheet11!$A$1:$AF$1, 0), FALSE)</f>
        <v>0.31769672138709598</v>
      </c>
      <c r="AI769" s="2">
        <f t="shared" si="11"/>
        <v>0.31769672138709598</v>
      </c>
      <c r="AJ769" s="2">
        <f>AH769/SUMIFS($AH$2:$AH$799, $B$2:$B$799, B769)</f>
        <v>0.19589282706943709</v>
      </c>
      <c r="AK769">
        <f>IF(AJ769=_xlfn.MAXIFS($AJ$2:$AJ$799, $B$2:$B$799, B769, $AA$2:$AA$799, AA769), 1, 0)</f>
        <v>1</v>
      </c>
      <c r="AL769" s="2">
        <f>AJ769-AI769</f>
        <v>-0.1218038943176589</v>
      </c>
      <c r="AM769">
        <f>IF(AK769=AE769, 1, 0)</f>
        <v>0</v>
      </c>
    </row>
    <row r="770" spans="1:39" x14ac:dyDescent="0.45">
      <c r="A770" t="s">
        <v>85</v>
      </c>
      <c r="B770">
        <v>2000</v>
      </c>
      <c r="C770" t="s">
        <v>86</v>
      </c>
      <c r="D770" t="str">
        <f>VLOOKUP(C770, ids!$A$2:$B$37,2,FALSE)</f>
        <v>New York Giants</v>
      </c>
      <c r="E770">
        <f>VLOOKUP('full data'!$A770, Sheet11!$A$2:$AF$799, MATCH('full data'!E$1, Sheet11!$A$1:$AF$1, 0), FALSE)</f>
        <v>16</v>
      </c>
      <c r="F770">
        <f>VLOOKUP('full data'!$A770, Sheet11!$A$2:$AF$799, MATCH('full data'!F$1, Sheet11!$A$1:$AF$1, 0), FALSE)</f>
        <v>5.2961624029706114</v>
      </c>
      <c r="G770">
        <f>VLOOKUP('full data'!$A770, Sheet11!$A$2:$AF$799, MATCH('full data'!G$1, Sheet11!$A$1:$AF$1, 0), FALSE)</f>
        <v>-3.5811400465127359</v>
      </c>
      <c r="H770">
        <f>VLOOKUP('full data'!$A770, Sheet11!$A$2:$AF$799, MATCH('full data'!H$1, Sheet11!$A$1:$AF$1, 0), FALSE)</f>
        <v>7.7070176293693917</v>
      </c>
      <c r="I770">
        <f>VLOOKUP('full data'!$A770, Sheet11!$A$2:$AF$799, MATCH('full data'!I$1, Sheet11!$A$1:$AF$1, 0), FALSE)</f>
        <v>51.75</v>
      </c>
      <c r="J770">
        <f>VLOOKUP('full data'!$A770, Sheet11!$A$2:$AF$799, MATCH('full data'!J$1, Sheet11!$A$1:$AF$1, 0), FALSE)</f>
        <v>0.76</v>
      </c>
      <c r="K770">
        <f>VLOOKUP('full data'!$A770, Sheet11!$A$2:$AF$799, MATCH('full data'!K$1, Sheet11!$A$1:$AF$1, 0), FALSE)</f>
        <v>-15.1875</v>
      </c>
      <c r="L770">
        <f>VLOOKUP('full data'!$A770, Sheet11!$A$2:$AF$799, MATCH('full data'!L$1, Sheet11!$A$1:$AF$1, 0), FALSE)</f>
        <v>0.8125</v>
      </c>
      <c r="M770">
        <f>VLOOKUP('full data'!$A770, Sheet11!$A$2:$AF$799, MATCH('full data'!M$1, Sheet11!$A$1:$AF$1, 0), FALSE)</f>
        <v>0.6875</v>
      </c>
      <c r="N770">
        <f>VLOOKUP('full data'!$A770, Sheet11!$A$2:$AF$799, MATCH('full data'!N$1, Sheet11!$A$1:$AF$1, 0), FALSE)</f>
        <v>1.25</v>
      </c>
      <c r="O770">
        <f>VLOOKUP('full data'!$A770, Sheet11!$A$2:$AF$799, MATCH('full data'!O$1, Sheet11!$A$1:$AF$1, 0), FALSE)</f>
        <v>16.875</v>
      </c>
      <c r="P770">
        <f>VLOOKUP('full data'!$A770, Sheet11!$A$2:$AF$799, MATCH('full data'!P$1, Sheet11!$A$1:$AF$1, 0), FALSE)</f>
        <v>1.1875</v>
      </c>
      <c r="Q770">
        <f>VLOOKUP('full data'!$A770, Sheet11!$A$2:$AF$799, MATCH('full data'!Q$1, Sheet11!$A$1:$AF$1, 0), FALSE)</f>
        <v>1.9375</v>
      </c>
      <c r="R770">
        <f>VLOOKUP('full data'!$A770, Sheet11!$A$2:$AF$799, MATCH('full data'!R$1, Sheet11!$A$1:$AF$1, 0), FALSE)</f>
        <v>12</v>
      </c>
      <c r="S770">
        <f>VLOOKUP('full data'!$A770, Sheet11!$A$2:$AF$799, MATCH('full data'!S$1, Sheet11!$A$1:$AF$1, 0), FALSE)</f>
        <v>4</v>
      </c>
      <c r="T770">
        <f>VLOOKUP('full data'!$A770, Sheet11!$A$2:$AF$799, MATCH('full data'!T$1, Sheet11!$A$1:$AF$1, 0), FALSE)</f>
        <v>0</v>
      </c>
      <c r="U770">
        <f>VLOOKUP('full data'!$A770, Sheet11!$A$2:$AF$799, MATCH('full data'!U$1, Sheet11!$A$1:$AF$1, 0), FALSE)</f>
        <v>0.75</v>
      </c>
      <c r="V770">
        <f>VLOOKUP('full data'!$A770, Sheet11!$A$2:$AF$799, MATCH('full data'!V$1, Sheet11!$A$1:$AF$1, 0), FALSE)</f>
        <v>0.38541666666666669</v>
      </c>
      <c r="W770">
        <f>VLOOKUP('full data'!$A770, Sheet11!$A$2:$AF$799, MATCH('full data'!W$1, Sheet11!$A$1:$AF$1, 0), FALSE)</f>
        <v>0.4453125</v>
      </c>
      <c r="X770" t="str">
        <f>VLOOKUP('full data'!$A770, Sheet11!$A$2:$AF$799, MATCH('full data'!X$1, Sheet11!$A$1:$AF$1, 0), FALSE)</f>
        <v>1</v>
      </c>
      <c r="Y770">
        <f>VLOOKUP('full data'!$A770, Sheet11!$A$2:$AF$799, MATCH('full data'!Y$1, Sheet11!$A$1:$AF$1, 0), FALSE)</f>
        <v>1</v>
      </c>
      <c r="Z770" t="str">
        <f>VLOOKUP('full data'!$A770, Sheet11!$A$2:$AF$799, MATCH('full data'!Z$1, Sheet11!$A$1:$AF$1, 0), FALSE)</f>
        <v>NFC East</v>
      </c>
      <c r="AA770" t="s">
        <v>892</v>
      </c>
      <c r="AB770">
        <f>VLOOKUP('full data'!$A770, Sheet11!$A$2:$AF$799, MATCH('full data'!AB$1, Sheet11!$A$1:$AF$1, 0), FALSE)</f>
        <v>0.2013888888888889</v>
      </c>
      <c r="AC770">
        <f>VLOOKUP('full data'!$A770, Sheet11!$A$2:$AF$799, MATCH('full data'!AC$1, Sheet11!$A$1:$AF$1, 0), FALSE)</f>
        <v>0.13114754098360659</v>
      </c>
      <c r="AD770" t="str">
        <f>VLOOKUP('full data'!$A770, Sheet11!$A$2:$AF$799, MATCH('full data'!AD$1, Sheet11!$A$1:$AF$1, 0), FALSE)</f>
        <v>0</v>
      </c>
      <c r="AE770" t="str">
        <f>VLOOKUP('full data'!$A770, Sheet11!$A$2:$AF$799, MATCH('full data'!AE$1, Sheet11!$A$1:$AF$1, 0), FALSE)</f>
        <v>1</v>
      </c>
      <c r="AF770">
        <f>VLOOKUP('full data'!$A770, Sheet11!$A$2:$AF$799, MATCH('full data'!AF$1, Sheet11!$A$1:$AF$1, 0), FALSE)</f>
        <v>0.375</v>
      </c>
      <c r="AG770">
        <f>VLOOKUP('full data'!$A770, Sheet11!$A$2:$AF$799, MATCH('full data'!AG$1, Sheet11!$A$1:$AF$1, 0), FALSE)</f>
        <v>9.5</v>
      </c>
      <c r="AH770" s="3">
        <f>VLOOKUP('full data'!$A770, Sheet11!$A$2:$AF$799, MATCH('full data'!AH$1, Sheet11!$A$1:$AF$1, 0), FALSE)</f>
        <v>0.21292554031650171</v>
      </c>
      <c r="AI770" s="2">
        <f t="shared" si="11"/>
        <v>0.21292554031650171</v>
      </c>
      <c r="AJ770" s="2">
        <f>AH770/SUMIFS($AH$2:$AH$799, $B$2:$B$799, B770)</f>
        <v>0.13129057758535967</v>
      </c>
      <c r="AK770">
        <f>IF(AJ770=_xlfn.MAXIFS($AJ$2:$AJ$799, $B$2:$B$799, B770, $AA$2:$AA$799, AA770), 1, 0)</f>
        <v>1</v>
      </c>
      <c r="AL770" s="2">
        <f>AJ770-AI770</f>
        <v>-8.1634962731142041E-2</v>
      </c>
      <c r="AM770">
        <f>IF(AK770=AE770, 1, 0)</f>
        <v>0</v>
      </c>
    </row>
    <row r="771" spans="1:39" hidden="1" x14ac:dyDescent="0.45">
      <c r="A771" t="s">
        <v>89</v>
      </c>
      <c r="B771">
        <v>2000</v>
      </c>
      <c r="C771" t="s">
        <v>90</v>
      </c>
      <c r="D771" t="str">
        <f>VLOOKUP(C771, ids!$A$2:$B$37,2,FALSE)</f>
        <v>Oakland Raiders</v>
      </c>
      <c r="E771">
        <f>VLOOKUP('full data'!$A771, Sheet11!$A$2:$AF$799, MATCH('full data'!E$1, Sheet11!$A$1:$AF$1, 0), FALSE)</f>
        <v>16</v>
      </c>
      <c r="F771">
        <f>VLOOKUP('full data'!$A771, Sheet11!$A$2:$AF$799, MATCH('full data'!F$1, Sheet11!$A$1:$AF$1, 0), FALSE)</f>
        <v>6.9947956534742133</v>
      </c>
      <c r="G771">
        <f>VLOOKUP('full data'!$A771, Sheet11!$A$2:$AF$799, MATCH('full data'!G$1, Sheet11!$A$1:$AF$1, 0), FALSE)</f>
        <v>-1.5931204435800801</v>
      </c>
      <c r="H771">
        <f>VLOOKUP('full data'!$A771, Sheet11!$A$2:$AF$799, MATCH('full data'!H$1, Sheet11!$A$1:$AF$1, 0), FALSE)</f>
        <v>14.598928050215511</v>
      </c>
      <c r="I771">
        <f>VLOOKUP('full data'!$A771, Sheet11!$A$2:$AF$799, MATCH('full data'!I$1, Sheet11!$A$1:$AF$1, 0), FALSE)</f>
        <v>58.75</v>
      </c>
      <c r="J771">
        <f>VLOOKUP('full data'!$A771, Sheet11!$A$2:$AF$799, MATCH('full data'!J$1, Sheet11!$A$1:$AF$1, 0), FALSE)</f>
        <v>0.67647058823529416</v>
      </c>
      <c r="K771">
        <f>VLOOKUP('full data'!$A771, Sheet11!$A$2:$AF$799, MATCH('full data'!K$1, Sheet11!$A$1:$AF$1, 0), FALSE)</f>
        <v>-7.75</v>
      </c>
      <c r="L771">
        <f>VLOOKUP('full data'!$A771, Sheet11!$A$2:$AF$799, MATCH('full data'!L$1, Sheet11!$A$1:$AF$1, 0), FALSE)</f>
        <v>0.6875</v>
      </c>
      <c r="M771">
        <f>VLOOKUP('full data'!$A771, Sheet11!$A$2:$AF$799, MATCH('full data'!M$1, Sheet11!$A$1:$AF$1, 0), FALSE)</f>
        <v>1</v>
      </c>
      <c r="N771">
        <f>VLOOKUP('full data'!$A771, Sheet11!$A$2:$AF$799, MATCH('full data'!N$1, Sheet11!$A$1:$AF$1, 0), FALSE)</f>
        <v>1.3125</v>
      </c>
      <c r="O771">
        <f>VLOOKUP('full data'!$A771, Sheet11!$A$2:$AF$799, MATCH('full data'!O$1, Sheet11!$A$1:$AF$1, 0), FALSE)</f>
        <v>17.375</v>
      </c>
      <c r="P771">
        <f>VLOOKUP('full data'!$A771, Sheet11!$A$2:$AF$799, MATCH('full data'!P$1, Sheet11!$A$1:$AF$1, 0), FALSE)</f>
        <v>1.25</v>
      </c>
      <c r="Q771">
        <f>VLOOKUP('full data'!$A771, Sheet11!$A$2:$AF$799, MATCH('full data'!Q$1, Sheet11!$A$1:$AF$1, 0), FALSE)</f>
        <v>2.3125</v>
      </c>
      <c r="R771">
        <f>VLOOKUP('full data'!$A771, Sheet11!$A$2:$AF$799, MATCH('full data'!R$1, Sheet11!$A$1:$AF$1, 0), FALSE)</f>
        <v>12</v>
      </c>
      <c r="S771">
        <f>VLOOKUP('full data'!$A771, Sheet11!$A$2:$AF$799, MATCH('full data'!S$1, Sheet11!$A$1:$AF$1, 0), FALSE)</f>
        <v>4</v>
      </c>
      <c r="T771">
        <f>VLOOKUP('full data'!$A771, Sheet11!$A$2:$AF$799, MATCH('full data'!T$1, Sheet11!$A$1:$AF$1, 0), FALSE)</f>
        <v>0</v>
      </c>
      <c r="U771">
        <f>VLOOKUP('full data'!$A771, Sheet11!$A$2:$AF$799, MATCH('full data'!U$1, Sheet11!$A$1:$AF$1, 0), FALSE)</f>
        <v>0.75</v>
      </c>
      <c r="V771">
        <f>VLOOKUP('full data'!$A771, Sheet11!$A$2:$AF$799, MATCH('full data'!V$1, Sheet11!$A$1:$AF$1, 0), FALSE)</f>
        <v>0.36979166666666669</v>
      </c>
      <c r="W771">
        <f>VLOOKUP('full data'!$A771, Sheet11!$A$2:$AF$799, MATCH('full data'!W$1, Sheet11!$A$1:$AF$1, 0), FALSE)</f>
        <v>0.421875</v>
      </c>
      <c r="X771" t="str">
        <f>VLOOKUP('full data'!$A771, Sheet11!$A$2:$AF$799, MATCH('full data'!X$1, Sheet11!$A$1:$AF$1, 0), FALSE)</f>
        <v>3</v>
      </c>
      <c r="Y771">
        <f>VLOOKUP('full data'!$A771, Sheet11!$A$2:$AF$799, MATCH('full data'!Y$1, Sheet11!$A$1:$AF$1, 0), FALSE)</f>
        <v>1</v>
      </c>
      <c r="Z771" t="str">
        <f>VLOOKUP('full data'!$A771, Sheet11!$A$2:$AF$799, MATCH('full data'!Z$1, Sheet11!$A$1:$AF$1, 0), FALSE)</f>
        <v>AFC West</v>
      </c>
      <c r="AA771" t="s">
        <v>891</v>
      </c>
      <c r="AB771">
        <f>VLOOKUP('full data'!$A771, Sheet11!$A$2:$AF$799, MATCH('full data'!AB$1, Sheet11!$A$1:$AF$1, 0), FALSE)</f>
        <v>0.27058823529411757</v>
      </c>
      <c r="AC771">
        <f>VLOOKUP('full data'!$A771, Sheet11!$A$2:$AF$799, MATCH('full data'!AC$1, Sheet11!$A$1:$AF$1, 0), FALSE)</f>
        <v>0.2</v>
      </c>
      <c r="AD771" t="str">
        <f>VLOOKUP('full data'!$A771, Sheet11!$A$2:$AF$799, MATCH('full data'!AD$1, Sheet11!$A$1:$AF$1, 0), FALSE)</f>
        <v>0</v>
      </c>
      <c r="AE771" t="str">
        <f>VLOOKUP('full data'!$A771, Sheet11!$A$2:$AF$799, MATCH('full data'!AE$1, Sheet11!$A$1:$AF$1, 0), FALSE)</f>
        <v>0</v>
      </c>
      <c r="AF771">
        <f>VLOOKUP('full data'!$A771, Sheet11!$A$2:$AF$799, MATCH('full data'!AF$1, Sheet11!$A$1:$AF$1, 0), FALSE)</f>
        <v>0.5625</v>
      </c>
      <c r="AG771">
        <f>VLOOKUP('full data'!$A771, Sheet11!$A$2:$AF$799, MATCH('full data'!AG$1, Sheet11!$A$1:$AF$1, 0), FALSE)</f>
        <v>0.5</v>
      </c>
      <c r="AH771" s="3">
        <f>VLOOKUP('full data'!$A771, Sheet11!$A$2:$AF$799, MATCH('full data'!AH$1, Sheet11!$A$1:$AF$1, 0), FALSE)</f>
        <v>0.20990663847469829</v>
      </c>
      <c r="AI771" s="2">
        <f t="shared" ref="AI771:AI799" si="12">_xlfn.MAXIFS($AH$2:$AH$799, $B$2:$B$799, B771, $AA$2:$AA$799,AA771)</f>
        <v>0.31769672138709598</v>
      </c>
      <c r="AJ771" s="2">
        <f>AH771/SUMIFS($AH$2:$AH$799, $B$2:$B$799, B771)</f>
        <v>0.12942911293487799</v>
      </c>
      <c r="AK771">
        <f>IF(AJ771=_xlfn.MAXIFS($AJ$2:$AJ$799, $B$2:$B$799, B771, $AA$2:$AA$799, AA771), 1, 0)</f>
        <v>0</v>
      </c>
      <c r="AL771" s="2">
        <f>AJ771-AI771</f>
        <v>-0.18826760845221799</v>
      </c>
      <c r="AM771">
        <f>IF(AK771=AE771, 1, 0)</f>
        <v>0</v>
      </c>
    </row>
    <row r="772" spans="1:39" hidden="1" x14ac:dyDescent="0.45">
      <c r="A772" t="s">
        <v>39</v>
      </c>
      <c r="B772">
        <v>2000</v>
      </c>
      <c r="C772" t="s">
        <v>40</v>
      </c>
      <c r="D772" t="str">
        <f>VLOOKUP(C772, ids!$A$2:$B$37,2,FALSE)</f>
        <v>Baltimore Ravens</v>
      </c>
      <c r="E772">
        <f>VLOOKUP('full data'!$A772, Sheet11!$A$2:$AF$799, MATCH('full data'!E$1, Sheet11!$A$1:$AF$1, 0), FALSE)</f>
        <v>16</v>
      </c>
      <c r="F772">
        <f>VLOOKUP('full data'!$A772, Sheet11!$A$2:$AF$799, MATCH('full data'!F$1, Sheet11!$A$1:$AF$1, 0), FALSE)</f>
        <v>-2.0540211963499302</v>
      </c>
      <c r="G772">
        <f>VLOOKUP('full data'!$A772, Sheet11!$A$2:$AF$799, MATCH('full data'!G$1, Sheet11!$A$1:$AF$1, 0), FALSE)</f>
        <v>-1.099046605998051</v>
      </c>
      <c r="H772">
        <f>VLOOKUP('full data'!$A772, Sheet11!$A$2:$AF$799, MATCH('full data'!H$1, Sheet11!$A$1:$AF$1, 0), FALSE)</f>
        <v>2.1391726958730088</v>
      </c>
      <c r="I772">
        <f>VLOOKUP('full data'!$A772, Sheet11!$A$2:$AF$799, MATCH('full data'!I$1, Sheet11!$A$1:$AF$1, 0), FALSE)</f>
        <v>45.625</v>
      </c>
      <c r="J772">
        <f>VLOOKUP('full data'!$A772, Sheet11!$A$2:$AF$799, MATCH('full data'!J$1, Sheet11!$A$1:$AF$1, 0), FALSE)</f>
        <v>0.89743589743589747</v>
      </c>
      <c r="K772">
        <f>VLOOKUP('full data'!$A772, Sheet11!$A$2:$AF$799, MATCH('full data'!K$1, Sheet11!$A$1:$AF$1, 0), FALSE)</f>
        <v>-17.9375</v>
      </c>
      <c r="L772">
        <f>VLOOKUP('full data'!$A772, Sheet11!$A$2:$AF$799, MATCH('full data'!L$1, Sheet11!$A$1:$AF$1, 0), FALSE)</f>
        <v>1.1875</v>
      </c>
      <c r="M772">
        <f>VLOOKUP('full data'!$A772, Sheet11!$A$2:$AF$799, MATCH('full data'!M$1, Sheet11!$A$1:$AF$1, 0), FALSE)</f>
        <v>1.625</v>
      </c>
      <c r="N772">
        <f>VLOOKUP('full data'!$A772, Sheet11!$A$2:$AF$799, MATCH('full data'!N$1, Sheet11!$A$1:$AF$1, 0), FALSE)</f>
        <v>1.4375</v>
      </c>
      <c r="O772">
        <f>VLOOKUP('full data'!$A772, Sheet11!$A$2:$AF$799, MATCH('full data'!O$1, Sheet11!$A$1:$AF$1, 0), FALSE)</f>
        <v>11.125</v>
      </c>
      <c r="P772">
        <f>VLOOKUP('full data'!$A772, Sheet11!$A$2:$AF$799, MATCH('full data'!P$1, Sheet11!$A$1:$AF$1, 0), FALSE)</f>
        <v>1.375</v>
      </c>
      <c r="Q772">
        <f>VLOOKUP('full data'!$A772, Sheet11!$A$2:$AF$799, MATCH('full data'!Q$1, Sheet11!$A$1:$AF$1, 0), FALSE)</f>
        <v>3.0625</v>
      </c>
      <c r="R772">
        <f>VLOOKUP('full data'!$A772, Sheet11!$A$2:$AF$799, MATCH('full data'!R$1, Sheet11!$A$1:$AF$1, 0), FALSE)</f>
        <v>12</v>
      </c>
      <c r="S772">
        <f>VLOOKUP('full data'!$A772, Sheet11!$A$2:$AF$799, MATCH('full data'!S$1, Sheet11!$A$1:$AF$1, 0), FALSE)</f>
        <v>4</v>
      </c>
      <c r="T772">
        <f>VLOOKUP('full data'!$A772, Sheet11!$A$2:$AF$799, MATCH('full data'!T$1, Sheet11!$A$1:$AF$1, 0), FALSE)</f>
        <v>0</v>
      </c>
      <c r="U772">
        <f>VLOOKUP('full data'!$A772, Sheet11!$A$2:$AF$799, MATCH('full data'!U$1, Sheet11!$A$1:$AF$1, 0), FALSE)</f>
        <v>0.75</v>
      </c>
      <c r="V772">
        <f>VLOOKUP('full data'!$A772, Sheet11!$A$2:$AF$799, MATCH('full data'!V$1, Sheet11!$A$1:$AF$1, 0), FALSE)</f>
        <v>0.35416666666666669</v>
      </c>
      <c r="W772">
        <f>VLOOKUP('full data'!$A772, Sheet11!$A$2:$AF$799, MATCH('full data'!W$1, Sheet11!$A$1:$AF$1, 0), FALSE)</f>
        <v>0.42578125</v>
      </c>
      <c r="X772" t="str">
        <f>VLOOKUP('full data'!$A772, Sheet11!$A$2:$AF$799, MATCH('full data'!X$1, Sheet11!$A$1:$AF$1, 0), FALSE)</f>
        <v>2</v>
      </c>
      <c r="Y772">
        <f>VLOOKUP('full data'!$A772, Sheet11!$A$2:$AF$799, MATCH('full data'!Y$1, Sheet11!$A$1:$AF$1, 0), FALSE)</f>
        <v>1</v>
      </c>
      <c r="Z772" t="str">
        <f>VLOOKUP('full data'!$A772, Sheet11!$A$2:$AF$799, MATCH('full data'!Z$1, Sheet11!$A$1:$AF$1, 0), FALSE)</f>
        <v>AFC North</v>
      </c>
      <c r="AA772" t="s">
        <v>891</v>
      </c>
      <c r="AB772">
        <f>VLOOKUP('full data'!$A772, Sheet11!$A$2:$AF$799, MATCH('full data'!AB$1, Sheet11!$A$1:$AF$1, 0), FALSE)</f>
        <v>0.1726618705035971</v>
      </c>
      <c r="AC772">
        <f>VLOOKUP('full data'!$A772, Sheet11!$A$2:$AF$799, MATCH('full data'!AC$1, Sheet11!$A$1:$AF$1, 0), FALSE)</f>
        <v>0.17613636363636359</v>
      </c>
      <c r="AD772" t="str">
        <f>VLOOKUP('full data'!$A772, Sheet11!$A$2:$AF$799, MATCH('full data'!AD$1, Sheet11!$A$1:$AF$1, 0), FALSE)</f>
        <v>1</v>
      </c>
      <c r="AE772" t="str">
        <f>VLOOKUP('full data'!$A772, Sheet11!$A$2:$AF$799, MATCH('full data'!AE$1, Sheet11!$A$1:$AF$1, 0), FALSE)</f>
        <v>1</v>
      </c>
      <c r="AF772">
        <f>VLOOKUP('full data'!$A772, Sheet11!$A$2:$AF$799, MATCH('full data'!AF$1, Sheet11!$A$1:$AF$1, 0), FALSE)</f>
        <v>0.1875</v>
      </c>
      <c r="AG772">
        <f>VLOOKUP('full data'!$A772, Sheet11!$A$2:$AF$799, MATCH('full data'!AG$1, Sheet11!$A$1:$AF$1, 0), FALSE)</f>
        <v>9.5</v>
      </c>
      <c r="AH772" s="3">
        <f>VLOOKUP('full data'!$A772, Sheet11!$A$2:$AF$799, MATCH('full data'!AH$1, Sheet11!$A$1:$AF$1, 0), FALSE)</f>
        <v>0.1521419054406323</v>
      </c>
      <c r="AI772" s="2">
        <f t="shared" si="12"/>
        <v>0.31769672138709598</v>
      </c>
      <c r="AJ772" s="2">
        <f>AH772/SUMIFS($AH$2:$AH$799, $B$2:$B$799, B772)</f>
        <v>9.3811191511109421E-2</v>
      </c>
      <c r="AK772">
        <f>IF(AJ772=_xlfn.MAXIFS($AJ$2:$AJ$799, $B$2:$B$799, B772, $AA$2:$AA$799, AA772), 1, 0)</f>
        <v>0</v>
      </c>
      <c r="AL772" s="2">
        <f>AJ772-AI772</f>
        <v>-0.22388552987598656</v>
      </c>
      <c r="AM772">
        <f>IF(AK772=AE772, 1, 0)</f>
        <v>0</v>
      </c>
    </row>
    <row r="773" spans="1:39" hidden="1" x14ac:dyDescent="0.45">
      <c r="A773" t="s">
        <v>91</v>
      </c>
      <c r="B773">
        <v>2000</v>
      </c>
      <c r="C773" t="s">
        <v>92</v>
      </c>
      <c r="D773" t="str">
        <f>VLOOKUP(C773, ids!$A$2:$B$37,2,FALSE)</f>
        <v>Philadelphia Eagles</v>
      </c>
      <c r="E773">
        <f>VLOOKUP('full data'!$A773, Sheet11!$A$2:$AF$799, MATCH('full data'!E$1, Sheet11!$A$1:$AF$1, 0), FALSE)</f>
        <v>16</v>
      </c>
      <c r="F773">
        <f>VLOOKUP('full data'!$A773, Sheet11!$A$2:$AF$799, MATCH('full data'!F$1, Sheet11!$A$1:$AF$1, 0), FALSE)</f>
        <v>-9.0617047430494729E-4</v>
      </c>
      <c r="G773">
        <f>VLOOKUP('full data'!$A773, Sheet11!$A$2:$AF$799, MATCH('full data'!G$1, Sheet11!$A$1:$AF$1, 0), FALSE)</f>
        <v>1.166407463121218E-2</v>
      </c>
      <c r="H773">
        <f>VLOOKUP('full data'!$A773, Sheet11!$A$2:$AF$799, MATCH('full data'!H$1, Sheet11!$A$1:$AF$1, 0), FALSE)</f>
        <v>3.654511396972115</v>
      </c>
      <c r="I773">
        <f>VLOOKUP('full data'!$A773, Sheet11!$A$2:$AF$799, MATCH('full data'!I$1, Sheet11!$A$1:$AF$1, 0), FALSE)</f>
        <v>61.25</v>
      </c>
      <c r="J773">
        <f>VLOOKUP('full data'!$A773, Sheet11!$A$2:$AF$799, MATCH('full data'!J$1, Sheet11!$A$1:$AF$1, 0), FALSE)</f>
        <v>0.87878787878787878</v>
      </c>
      <c r="K773">
        <f>VLOOKUP('full data'!$A773, Sheet11!$A$2:$AF$799, MATCH('full data'!K$1, Sheet11!$A$1:$AF$1, 0), FALSE)</f>
        <v>-16.5625</v>
      </c>
      <c r="L773">
        <f>VLOOKUP('full data'!$A773, Sheet11!$A$2:$AF$799, MATCH('full data'!L$1, Sheet11!$A$1:$AF$1, 0), FALSE)</f>
        <v>0.9375</v>
      </c>
      <c r="M773">
        <f>VLOOKUP('full data'!$A773, Sheet11!$A$2:$AF$799, MATCH('full data'!M$1, Sheet11!$A$1:$AF$1, 0), FALSE)</f>
        <v>0.75</v>
      </c>
      <c r="N773">
        <f>VLOOKUP('full data'!$A773, Sheet11!$A$2:$AF$799, MATCH('full data'!N$1, Sheet11!$A$1:$AF$1, 0), FALSE)</f>
        <v>1.1875</v>
      </c>
      <c r="O773">
        <f>VLOOKUP('full data'!$A773, Sheet11!$A$2:$AF$799, MATCH('full data'!O$1, Sheet11!$A$1:$AF$1, 0), FALSE)</f>
        <v>18.1875</v>
      </c>
      <c r="P773">
        <f>VLOOKUP('full data'!$A773, Sheet11!$A$2:$AF$799, MATCH('full data'!P$1, Sheet11!$A$1:$AF$1, 0), FALSE)</f>
        <v>2</v>
      </c>
      <c r="Q773">
        <f>VLOOKUP('full data'!$A773, Sheet11!$A$2:$AF$799, MATCH('full data'!Q$1, Sheet11!$A$1:$AF$1, 0), FALSE)</f>
        <v>1.9375</v>
      </c>
      <c r="R773">
        <f>VLOOKUP('full data'!$A773, Sheet11!$A$2:$AF$799, MATCH('full data'!R$1, Sheet11!$A$1:$AF$1, 0), FALSE)</f>
        <v>11</v>
      </c>
      <c r="S773">
        <f>VLOOKUP('full data'!$A773, Sheet11!$A$2:$AF$799, MATCH('full data'!S$1, Sheet11!$A$1:$AF$1, 0), FALSE)</f>
        <v>5</v>
      </c>
      <c r="T773">
        <f>VLOOKUP('full data'!$A773, Sheet11!$A$2:$AF$799, MATCH('full data'!T$1, Sheet11!$A$1:$AF$1, 0), FALSE)</f>
        <v>0</v>
      </c>
      <c r="U773">
        <f>VLOOKUP('full data'!$A773, Sheet11!$A$2:$AF$799, MATCH('full data'!U$1, Sheet11!$A$1:$AF$1, 0), FALSE)</f>
        <v>0.6875</v>
      </c>
      <c r="V773">
        <f>VLOOKUP('full data'!$A773, Sheet11!$A$2:$AF$799, MATCH('full data'!V$1, Sheet11!$A$1:$AF$1, 0), FALSE)</f>
        <v>0.33522727272727271</v>
      </c>
      <c r="W773">
        <f>VLOOKUP('full data'!$A773, Sheet11!$A$2:$AF$799, MATCH('full data'!W$1, Sheet11!$A$1:$AF$1, 0), FALSE)</f>
        <v>0.44140625</v>
      </c>
      <c r="X773" t="str">
        <f>VLOOKUP('full data'!$A773, Sheet11!$A$2:$AF$799, MATCH('full data'!X$1, Sheet11!$A$1:$AF$1, 0), FALSE)</f>
        <v>5</v>
      </c>
      <c r="Y773">
        <f>VLOOKUP('full data'!$A773, Sheet11!$A$2:$AF$799, MATCH('full data'!Y$1, Sheet11!$A$1:$AF$1, 0), FALSE)</f>
        <v>2</v>
      </c>
      <c r="Z773" t="str">
        <f>VLOOKUP('full data'!$A773, Sheet11!$A$2:$AF$799, MATCH('full data'!Z$1, Sheet11!$A$1:$AF$1, 0), FALSE)</f>
        <v>NFC East</v>
      </c>
      <c r="AA773" t="s">
        <v>892</v>
      </c>
      <c r="AB773">
        <f>VLOOKUP('full data'!$A773, Sheet11!$A$2:$AF$799, MATCH('full data'!AB$1, Sheet11!$A$1:$AF$1, 0), FALSE)</f>
        <v>0.23255813953488369</v>
      </c>
      <c r="AC773">
        <f>VLOOKUP('full data'!$A773, Sheet11!$A$2:$AF$799, MATCH('full data'!AC$1, Sheet11!$A$1:$AF$1, 0), FALSE)</f>
        <v>0.1333333333333333</v>
      </c>
      <c r="AD773" t="str">
        <f>VLOOKUP('full data'!$A773, Sheet11!$A$2:$AF$799, MATCH('full data'!AD$1, Sheet11!$A$1:$AF$1, 0), FALSE)</f>
        <v>0</v>
      </c>
      <c r="AE773" t="str">
        <f>VLOOKUP('full data'!$A773, Sheet11!$A$2:$AF$799, MATCH('full data'!AE$1, Sheet11!$A$1:$AF$1, 0), FALSE)</f>
        <v>0</v>
      </c>
      <c r="AF773">
        <f>VLOOKUP('full data'!$A773, Sheet11!$A$2:$AF$799, MATCH('full data'!AF$1, Sheet11!$A$1:$AF$1, 0), FALSE)</f>
        <v>1.0625</v>
      </c>
      <c r="AG773">
        <f>VLOOKUP('full data'!$A773, Sheet11!$A$2:$AF$799, MATCH('full data'!AG$1, Sheet11!$A$1:$AF$1, 0), FALSE)</f>
        <v>0.5</v>
      </c>
      <c r="AH773" s="3">
        <f>VLOOKUP('full data'!$A773, Sheet11!$A$2:$AF$799, MATCH('full data'!AH$1, Sheet11!$A$1:$AF$1, 0), FALSE)</f>
        <v>0.14916415674690001</v>
      </c>
      <c r="AI773" s="2">
        <f t="shared" si="12"/>
        <v>0.21292554031650171</v>
      </c>
      <c r="AJ773" s="2">
        <f>AH773/SUMIFS($AH$2:$AH$799, $B$2:$B$799, B773)</f>
        <v>9.1975102024977134E-2</v>
      </c>
      <c r="AK773">
        <f>IF(AJ773=_xlfn.MAXIFS($AJ$2:$AJ$799, $B$2:$B$799, B773, $AA$2:$AA$799, AA773), 1, 0)</f>
        <v>0</v>
      </c>
      <c r="AL773" s="2">
        <f>AJ773-AI773</f>
        <v>-0.12095043829152458</v>
      </c>
      <c r="AM773">
        <f>IF(AK773=AE773, 1, 0)</f>
        <v>0</v>
      </c>
    </row>
    <row r="774" spans="1:39" hidden="1" x14ac:dyDescent="0.45">
      <c r="A774" t="s">
        <v>59</v>
      </c>
      <c r="B774">
        <v>2000</v>
      </c>
      <c r="C774" t="s">
        <v>60</v>
      </c>
      <c r="D774" t="str">
        <f>VLOOKUP(C774, ids!$A$2:$B$37,2,FALSE)</f>
        <v>Denver Broncos</v>
      </c>
      <c r="E774">
        <f>VLOOKUP('full data'!$A774, Sheet11!$A$2:$AF$799, MATCH('full data'!E$1, Sheet11!$A$1:$AF$1, 0), FALSE)</f>
        <v>16</v>
      </c>
      <c r="F774">
        <f>VLOOKUP('full data'!$A774, Sheet11!$A$2:$AF$799, MATCH('full data'!F$1, Sheet11!$A$1:$AF$1, 0), FALSE)</f>
        <v>5.4375634473472187</v>
      </c>
      <c r="G774">
        <f>VLOOKUP('full data'!$A774, Sheet11!$A$2:$AF$799, MATCH('full data'!G$1, Sheet11!$A$1:$AF$1, 0), FALSE)</f>
        <v>0.26718568159942302</v>
      </c>
      <c r="H774">
        <f>VLOOKUP('full data'!$A774, Sheet11!$A$2:$AF$799, MATCH('full data'!H$1, Sheet11!$A$1:$AF$1, 0), FALSE)</f>
        <v>9.8266117095076737</v>
      </c>
      <c r="I774">
        <f>VLOOKUP('full data'!$A774, Sheet11!$A$2:$AF$799, MATCH('full data'!I$1, Sheet11!$A$1:$AF$1, 0), FALSE)</f>
        <v>49.5</v>
      </c>
      <c r="J774">
        <f>VLOOKUP('full data'!$A774, Sheet11!$A$2:$AF$799, MATCH('full data'!J$1, Sheet11!$A$1:$AF$1, 0), FALSE)</f>
        <v>0.78378378378378377</v>
      </c>
      <c r="K774">
        <f>VLOOKUP('full data'!$A774, Sheet11!$A$2:$AF$799, MATCH('full data'!K$1, Sheet11!$A$1:$AF$1, 0), FALSE)</f>
        <v>-13.8125</v>
      </c>
      <c r="L774">
        <f>VLOOKUP('full data'!$A774, Sheet11!$A$2:$AF$799, MATCH('full data'!L$1, Sheet11!$A$1:$AF$1, 0), FALSE)</f>
        <v>0.75</v>
      </c>
      <c r="M774">
        <f>VLOOKUP('full data'!$A774, Sheet11!$A$2:$AF$799, MATCH('full data'!M$1, Sheet11!$A$1:$AF$1, 0), FALSE)</f>
        <v>1.0625</v>
      </c>
      <c r="N774">
        <f>VLOOKUP('full data'!$A774, Sheet11!$A$2:$AF$799, MATCH('full data'!N$1, Sheet11!$A$1:$AF$1, 0), FALSE)</f>
        <v>1.6875</v>
      </c>
      <c r="O774">
        <f>VLOOKUP('full data'!$A774, Sheet11!$A$2:$AF$799, MATCH('full data'!O$1, Sheet11!$A$1:$AF$1, 0), FALSE)</f>
        <v>15.6875</v>
      </c>
      <c r="P774">
        <f>VLOOKUP('full data'!$A774, Sheet11!$A$2:$AF$799, MATCH('full data'!P$1, Sheet11!$A$1:$AF$1, 0), FALSE)</f>
        <v>1.375</v>
      </c>
      <c r="Q774">
        <f>VLOOKUP('full data'!$A774, Sheet11!$A$2:$AF$799, MATCH('full data'!Q$1, Sheet11!$A$1:$AF$1, 0), FALSE)</f>
        <v>2.75</v>
      </c>
      <c r="R774">
        <f>VLOOKUP('full data'!$A774, Sheet11!$A$2:$AF$799, MATCH('full data'!R$1, Sheet11!$A$1:$AF$1, 0), FALSE)</f>
        <v>11</v>
      </c>
      <c r="S774">
        <f>VLOOKUP('full data'!$A774, Sheet11!$A$2:$AF$799, MATCH('full data'!S$1, Sheet11!$A$1:$AF$1, 0), FALSE)</f>
        <v>5</v>
      </c>
      <c r="T774">
        <f>VLOOKUP('full data'!$A774, Sheet11!$A$2:$AF$799, MATCH('full data'!T$1, Sheet11!$A$1:$AF$1, 0), FALSE)</f>
        <v>0</v>
      </c>
      <c r="U774">
        <f>VLOOKUP('full data'!$A774, Sheet11!$A$2:$AF$799, MATCH('full data'!U$1, Sheet11!$A$1:$AF$1, 0), FALSE)</f>
        <v>0.6875</v>
      </c>
      <c r="V774">
        <f>VLOOKUP('full data'!$A774, Sheet11!$A$2:$AF$799, MATCH('full data'!V$1, Sheet11!$A$1:$AF$1, 0), FALSE)</f>
        <v>0.39772727272727271</v>
      </c>
      <c r="W774">
        <f>VLOOKUP('full data'!$A774, Sheet11!$A$2:$AF$799, MATCH('full data'!W$1, Sheet11!$A$1:$AF$1, 0), FALSE)</f>
        <v>0.40234375</v>
      </c>
      <c r="X774" t="str">
        <f>VLOOKUP('full data'!$A774, Sheet11!$A$2:$AF$799, MATCH('full data'!X$1, Sheet11!$A$1:$AF$1, 0), FALSE)</f>
        <v>5</v>
      </c>
      <c r="Y774">
        <f>VLOOKUP('full data'!$A774, Sheet11!$A$2:$AF$799, MATCH('full data'!Y$1, Sheet11!$A$1:$AF$1, 0), FALSE)</f>
        <v>2</v>
      </c>
      <c r="Z774" t="str">
        <f>VLOOKUP('full data'!$A774, Sheet11!$A$2:$AF$799, MATCH('full data'!Z$1, Sheet11!$A$1:$AF$1, 0), FALSE)</f>
        <v>AFC West</v>
      </c>
      <c r="AA774" t="s">
        <v>891</v>
      </c>
      <c r="AB774">
        <f>VLOOKUP('full data'!$A774, Sheet11!$A$2:$AF$799, MATCH('full data'!AB$1, Sheet11!$A$1:$AF$1, 0), FALSE)</f>
        <v>0.25</v>
      </c>
      <c r="AC774">
        <f>VLOOKUP('full data'!$A774, Sheet11!$A$2:$AF$799, MATCH('full data'!AC$1, Sheet11!$A$1:$AF$1, 0), FALSE)</f>
        <v>0.16326530612244899</v>
      </c>
      <c r="AD774" t="str">
        <f>VLOOKUP('full data'!$A774, Sheet11!$A$2:$AF$799, MATCH('full data'!AD$1, Sheet11!$A$1:$AF$1, 0), FALSE)</f>
        <v>0</v>
      </c>
      <c r="AE774" t="str">
        <f>VLOOKUP('full data'!$A774, Sheet11!$A$2:$AF$799, MATCH('full data'!AE$1, Sheet11!$A$1:$AF$1, 0), FALSE)</f>
        <v>0</v>
      </c>
      <c r="AF774">
        <f>VLOOKUP('full data'!$A774, Sheet11!$A$2:$AF$799, MATCH('full data'!AF$1, Sheet11!$A$1:$AF$1, 0), FALSE)</f>
        <v>0.625</v>
      </c>
      <c r="AG774">
        <f>VLOOKUP('full data'!$A774, Sheet11!$A$2:$AF$799, MATCH('full data'!AG$1, Sheet11!$A$1:$AF$1, 0), FALSE)</f>
        <v>0.5</v>
      </c>
      <c r="AH774" s="3">
        <f>VLOOKUP('full data'!$A774, Sheet11!$A$2:$AF$799, MATCH('full data'!AH$1, Sheet11!$A$1:$AF$1, 0), FALSE)</f>
        <v>0.11961308805023051</v>
      </c>
      <c r="AI774" s="2">
        <f t="shared" si="12"/>
        <v>0.31769672138709598</v>
      </c>
      <c r="AJ774" s="2">
        <f>AH774/SUMIFS($AH$2:$AH$799, $B$2:$B$799, B774)</f>
        <v>7.3753817383955145E-2</v>
      </c>
      <c r="AK774">
        <f>IF(AJ774=_xlfn.MAXIFS($AJ$2:$AJ$799, $B$2:$B$799, B774, $AA$2:$AA$799, AA774), 1, 0)</f>
        <v>0</v>
      </c>
      <c r="AL774" s="2">
        <f>AJ774-AI774</f>
        <v>-0.24394290400314084</v>
      </c>
      <c r="AM774">
        <f>IF(AK774=AE774, 1, 0)</f>
        <v>0</v>
      </c>
    </row>
    <row r="775" spans="1:39" hidden="1" x14ac:dyDescent="0.45">
      <c r="A775" t="s">
        <v>78</v>
      </c>
      <c r="B775">
        <v>2000</v>
      </c>
      <c r="C775" t="s">
        <v>79</v>
      </c>
      <c r="D775" t="str">
        <f>VLOOKUP(C775, ids!$A$2:$B$37,2,FALSE)</f>
        <v>Minnesota Vikings</v>
      </c>
      <c r="E775">
        <f>VLOOKUP('full data'!$A775, Sheet11!$A$2:$AF$799, MATCH('full data'!E$1, Sheet11!$A$1:$AF$1, 0), FALSE)</f>
        <v>16</v>
      </c>
      <c r="F775">
        <f>VLOOKUP('full data'!$A775, Sheet11!$A$2:$AF$799, MATCH('full data'!F$1, Sheet11!$A$1:$AF$1, 0), FALSE)</f>
        <v>5.7637020298453701</v>
      </c>
      <c r="G775">
        <f>VLOOKUP('full data'!$A775, Sheet11!$A$2:$AF$799, MATCH('full data'!G$1, Sheet11!$A$1:$AF$1, 0), FALSE)</f>
        <v>1.5729489258372451</v>
      </c>
      <c r="H775">
        <f>VLOOKUP('full data'!$A775, Sheet11!$A$2:$AF$799, MATCH('full data'!H$1, Sheet11!$A$1:$AF$1, 0), FALSE)</f>
        <v>9.6494625084105152</v>
      </c>
      <c r="I775">
        <f>VLOOKUP('full data'!$A775, Sheet11!$A$2:$AF$799, MATCH('full data'!I$1, Sheet11!$A$1:$AF$1, 0), FALSE)</f>
        <v>56.75</v>
      </c>
      <c r="J775">
        <f>VLOOKUP('full data'!$A775, Sheet11!$A$2:$AF$799, MATCH('full data'!J$1, Sheet11!$A$1:$AF$1, 0), FALSE)</f>
        <v>0.95652173913043481</v>
      </c>
      <c r="K775">
        <f>VLOOKUP('full data'!$A775, Sheet11!$A$2:$AF$799, MATCH('full data'!K$1, Sheet11!$A$1:$AF$1, 0), FALSE)</f>
        <v>-11.6875</v>
      </c>
      <c r="L775">
        <f>VLOOKUP('full data'!$A775, Sheet11!$A$2:$AF$799, MATCH('full data'!L$1, Sheet11!$A$1:$AF$1, 0), FALSE)</f>
        <v>1.125</v>
      </c>
      <c r="M775">
        <f>VLOOKUP('full data'!$A775, Sheet11!$A$2:$AF$799, MATCH('full data'!M$1, Sheet11!$A$1:$AF$1, 0), FALSE)</f>
        <v>0.625</v>
      </c>
      <c r="N775">
        <f>VLOOKUP('full data'!$A775, Sheet11!$A$2:$AF$799, MATCH('full data'!N$1, Sheet11!$A$1:$AF$1, 0), FALSE)</f>
        <v>0.5</v>
      </c>
      <c r="O775">
        <f>VLOOKUP('full data'!$A775, Sheet11!$A$2:$AF$799, MATCH('full data'!O$1, Sheet11!$A$1:$AF$1, 0), FALSE)</f>
        <v>13.375</v>
      </c>
      <c r="P775">
        <f>VLOOKUP('full data'!$A775, Sheet11!$A$2:$AF$799, MATCH('full data'!P$1, Sheet11!$A$1:$AF$1, 0), FALSE)</f>
        <v>1.5625</v>
      </c>
      <c r="Q775">
        <f>VLOOKUP('full data'!$A775, Sheet11!$A$2:$AF$799, MATCH('full data'!Q$1, Sheet11!$A$1:$AF$1, 0), FALSE)</f>
        <v>1.125</v>
      </c>
      <c r="R775">
        <f>VLOOKUP('full data'!$A775, Sheet11!$A$2:$AF$799, MATCH('full data'!R$1, Sheet11!$A$1:$AF$1, 0), FALSE)</f>
        <v>11</v>
      </c>
      <c r="S775">
        <f>VLOOKUP('full data'!$A775, Sheet11!$A$2:$AF$799, MATCH('full data'!S$1, Sheet11!$A$1:$AF$1, 0), FALSE)</f>
        <v>5</v>
      </c>
      <c r="T775">
        <f>VLOOKUP('full data'!$A775, Sheet11!$A$2:$AF$799, MATCH('full data'!T$1, Sheet11!$A$1:$AF$1, 0), FALSE)</f>
        <v>0</v>
      </c>
      <c r="U775">
        <f>VLOOKUP('full data'!$A775, Sheet11!$A$2:$AF$799, MATCH('full data'!U$1, Sheet11!$A$1:$AF$1, 0), FALSE)</f>
        <v>0.6875</v>
      </c>
      <c r="V775">
        <f>VLOOKUP('full data'!$A775, Sheet11!$A$2:$AF$799, MATCH('full data'!V$1, Sheet11!$A$1:$AF$1, 0), FALSE)</f>
        <v>0.4375</v>
      </c>
      <c r="W775">
        <f>VLOOKUP('full data'!$A775, Sheet11!$A$2:$AF$799, MATCH('full data'!W$1, Sheet11!$A$1:$AF$1, 0), FALSE)</f>
        <v>0.48828125</v>
      </c>
      <c r="X775" t="str">
        <f>VLOOKUP('full data'!$A775, Sheet11!$A$2:$AF$799, MATCH('full data'!X$1, Sheet11!$A$1:$AF$1, 0), FALSE)</f>
        <v>2</v>
      </c>
      <c r="Y775">
        <f>VLOOKUP('full data'!$A775, Sheet11!$A$2:$AF$799, MATCH('full data'!Y$1, Sheet11!$A$1:$AF$1, 0), FALSE)</f>
        <v>1</v>
      </c>
      <c r="Z775" t="str">
        <f>VLOOKUP('full data'!$A775, Sheet11!$A$2:$AF$799, MATCH('full data'!Z$1, Sheet11!$A$1:$AF$1, 0), FALSE)</f>
        <v>NFC North</v>
      </c>
      <c r="AA775" t="s">
        <v>892</v>
      </c>
      <c r="AB775">
        <f>VLOOKUP('full data'!$A775, Sheet11!$A$2:$AF$799, MATCH('full data'!AB$1, Sheet11!$A$1:$AF$1, 0), FALSE)</f>
        <v>0.23076923076923081</v>
      </c>
      <c r="AC775">
        <f>VLOOKUP('full data'!$A775, Sheet11!$A$2:$AF$799, MATCH('full data'!AC$1, Sheet11!$A$1:$AF$1, 0), FALSE)</f>
        <v>0.20202020202020199</v>
      </c>
      <c r="AD775" t="str">
        <f>VLOOKUP('full data'!$A775, Sheet11!$A$2:$AF$799, MATCH('full data'!AD$1, Sheet11!$A$1:$AF$1, 0), FALSE)</f>
        <v>0</v>
      </c>
      <c r="AE775" t="str">
        <f>VLOOKUP('full data'!$A775, Sheet11!$A$2:$AF$799, MATCH('full data'!AE$1, Sheet11!$A$1:$AF$1, 0), FALSE)</f>
        <v>0</v>
      </c>
      <c r="AF775">
        <f>VLOOKUP('full data'!$A775, Sheet11!$A$2:$AF$799, MATCH('full data'!AF$1, Sheet11!$A$1:$AF$1, 0), FALSE)</f>
        <v>0.4375</v>
      </c>
      <c r="AG775">
        <f>VLOOKUP('full data'!$A775, Sheet11!$A$2:$AF$799, MATCH('full data'!AG$1, Sheet11!$A$1:$AF$1, 0), FALSE)</f>
        <v>0.5</v>
      </c>
      <c r="AH775" s="3">
        <f>VLOOKUP('full data'!$A775, Sheet11!$A$2:$AF$799, MATCH('full data'!AH$1, Sheet11!$A$1:$AF$1, 0), FALSE)</f>
        <v>7.9310685817246582E-2</v>
      </c>
      <c r="AI775" s="2">
        <f t="shared" si="12"/>
        <v>0.21292554031650171</v>
      </c>
      <c r="AJ775" s="2">
        <f>AH775/SUMIFS($AH$2:$AH$799, $B$2:$B$799, B775)</f>
        <v>4.8903225672971611E-2</v>
      </c>
      <c r="AK775">
        <f>IF(AJ775=_xlfn.MAXIFS($AJ$2:$AJ$799, $B$2:$B$799, B775, $AA$2:$AA$799, AA775), 1, 0)</f>
        <v>0</v>
      </c>
      <c r="AL775" s="2">
        <f>AJ775-AI775</f>
        <v>-0.16402231464353009</v>
      </c>
      <c r="AM775">
        <f>IF(AK775=AE775, 1, 0)</f>
        <v>0</v>
      </c>
    </row>
    <row r="776" spans="1:39" hidden="1" x14ac:dyDescent="0.45">
      <c r="A776" t="s">
        <v>82</v>
      </c>
      <c r="B776">
        <v>2000</v>
      </c>
      <c r="C776" t="s">
        <v>83</v>
      </c>
      <c r="D776" t="str">
        <f>VLOOKUP(C776, ids!$A$2:$B$37,2,FALSE)</f>
        <v>New Orleans Saints</v>
      </c>
      <c r="E776">
        <f>VLOOKUP('full data'!$A776, Sheet11!$A$2:$AF$799, MATCH('full data'!E$1, Sheet11!$A$1:$AF$1, 0), FALSE)</f>
        <v>16</v>
      </c>
      <c r="F776">
        <f>VLOOKUP('full data'!$A776, Sheet11!$A$2:$AF$799, MATCH('full data'!F$1, Sheet11!$A$1:$AF$1, 0), FALSE)</f>
        <v>2.3215673673974391</v>
      </c>
      <c r="G776">
        <f>VLOOKUP('full data'!$A776, Sheet11!$A$2:$AF$799, MATCH('full data'!G$1, Sheet11!$A$1:$AF$1, 0), FALSE)</f>
        <v>-1.3042008527047739</v>
      </c>
      <c r="H776">
        <f>VLOOKUP('full data'!$A776, Sheet11!$A$2:$AF$799, MATCH('full data'!H$1, Sheet11!$A$1:$AF$1, 0), FALSE)</f>
        <v>5.0740658030337089</v>
      </c>
      <c r="I776">
        <f>VLOOKUP('full data'!$A776, Sheet11!$A$2:$AF$799, MATCH('full data'!I$1, Sheet11!$A$1:$AF$1, 0), FALSE)</f>
        <v>64</v>
      </c>
      <c r="J776">
        <f>VLOOKUP('full data'!$A776, Sheet11!$A$2:$AF$799, MATCH('full data'!J$1, Sheet11!$A$1:$AF$1, 0), FALSE)</f>
        <v>0.7931034482758621</v>
      </c>
      <c r="K776">
        <f>VLOOKUP('full data'!$A776, Sheet11!$A$2:$AF$799, MATCH('full data'!K$1, Sheet11!$A$1:$AF$1, 0), FALSE)</f>
        <v>-15.25</v>
      </c>
      <c r="L776">
        <f>VLOOKUP('full data'!$A776, Sheet11!$A$2:$AF$799, MATCH('full data'!L$1, Sheet11!$A$1:$AF$1, 0), FALSE)</f>
        <v>0.9375</v>
      </c>
      <c r="M776">
        <f>VLOOKUP('full data'!$A776, Sheet11!$A$2:$AF$799, MATCH('full data'!M$1, Sheet11!$A$1:$AF$1, 0), FALSE)</f>
        <v>0.9375</v>
      </c>
      <c r="N776">
        <f>VLOOKUP('full data'!$A776, Sheet11!$A$2:$AF$799, MATCH('full data'!N$1, Sheet11!$A$1:$AF$1, 0), FALSE)</f>
        <v>1.25</v>
      </c>
      <c r="O776">
        <f>VLOOKUP('full data'!$A776, Sheet11!$A$2:$AF$799, MATCH('full data'!O$1, Sheet11!$A$1:$AF$1, 0), FALSE)</f>
        <v>23.625</v>
      </c>
      <c r="P776">
        <f>VLOOKUP('full data'!$A776, Sheet11!$A$2:$AF$799, MATCH('full data'!P$1, Sheet11!$A$1:$AF$1, 0), FALSE)</f>
        <v>1.375</v>
      </c>
      <c r="Q776">
        <f>VLOOKUP('full data'!$A776, Sheet11!$A$2:$AF$799, MATCH('full data'!Q$1, Sheet11!$A$1:$AF$1, 0), FALSE)</f>
        <v>2.1875</v>
      </c>
      <c r="R776">
        <f>VLOOKUP('full data'!$A776, Sheet11!$A$2:$AF$799, MATCH('full data'!R$1, Sheet11!$A$1:$AF$1, 0), FALSE)</f>
        <v>10</v>
      </c>
      <c r="S776">
        <f>VLOOKUP('full data'!$A776, Sheet11!$A$2:$AF$799, MATCH('full data'!S$1, Sheet11!$A$1:$AF$1, 0), FALSE)</f>
        <v>6</v>
      </c>
      <c r="T776">
        <f>VLOOKUP('full data'!$A776, Sheet11!$A$2:$AF$799, MATCH('full data'!T$1, Sheet11!$A$1:$AF$1, 0), FALSE)</f>
        <v>0</v>
      </c>
      <c r="U776">
        <f>VLOOKUP('full data'!$A776, Sheet11!$A$2:$AF$799, MATCH('full data'!U$1, Sheet11!$A$1:$AF$1, 0), FALSE)</f>
        <v>0.625</v>
      </c>
      <c r="V776">
        <f>VLOOKUP('full data'!$A776, Sheet11!$A$2:$AF$799, MATCH('full data'!V$1, Sheet11!$A$1:$AF$1, 0), FALSE)</f>
        <v>0.33124999999999999</v>
      </c>
      <c r="W776">
        <f>VLOOKUP('full data'!$A776, Sheet11!$A$2:$AF$799, MATCH('full data'!W$1, Sheet11!$A$1:$AF$1, 0), FALSE)</f>
        <v>0.4375</v>
      </c>
      <c r="X776" t="str">
        <f>VLOOKUP('full data'!$A776, Sheet11!$A$2:$AF$799, MATCH('full data'!X$1, Sheet11!$A$1:$AF$1, 0), FALSE)</f>
        <v>3</v>
      </c>
      <c r="Y776">
        <f>VLOOKUP('full data'!$A776, Sheet11!$A$2:$AF$799, MATCH('full data'!Y$1, Sheet11!$A$1:$AF$1, 0), FALSE)</f>
        <v>1</v>
      </c>
      <c r="Z776" t="str">
        <f>VLOOKUP('full data'!$A776, Sheet11!$A$2:$AF$799, MATCH('full data'!Z$1, Sheet11!$A$1:$AF$1, 0), FALSE)</f>
        <v>NFC South</v>
      </c>
      <c r="AA776" t="s">
        <v>892</v>
      </c>
      <c r="AB776">
        <f>VLOOKUP('full data'!$A776, Sheet11!$A$2:$AF$799, MATCH('full data'!AB$1, Sheet11!$A$1:$AF$1, 0), FALSE)</f>
        <v>0.19736842105263161</v>
      </c>
      <c r="AC776">
        <f>VLOOKUP('full data'!$A776, Sheet11!$A$2:$AF$799, MATCH('full data'!AC$1, Sheet11!$A$1:$AF$1, 0), FALSE)</f>
        <v>0.2558139534883721</v>
      </c>
      <c r="AD776" t="str">
        <f>VLOOKUP('full data'!$A776, Sheet11!$A$2:$AF$799, MATCH('full data'!AD$1, Sheet11!$A$1:$AF$1, 0), FALSE)</f>
        <v>0</v>
      </c>
      <c r="AE776" t="str">
        <f>VLOOKUP('full data'!$A776, Sheet11!$A$2:$AF$799, MATCH('full data'!AE$1, Sheet11!$A$1:$AF$1, 0), FALSE)</f>
        <v>0</v>
      </c>
      <c r="AF776">
        <f>VLOOKUP('full data'!$A776, Sheet11!$A$2:$AF$799, MATCH('full data'!AF$1, Sheet11!$A$1:$AF$1, 0), FALSE)</f>
        <v>0.4375</v>
      </c>
      <c r="AG776">
        <f>VLOOKUP('full data'!$A776, Sheet11!$A$2:$AF$799, MATCH('full data'!AG$1, Sheet11!$A$1:$AF$1, 0), FALSE)</f>
        <v>0.5</v>
      </c>
      <c r="AH776" s="3">
        <f>VLOOKUP('full data'!$A776, Sheet11!$A$2:$AF$799, MATCH('full data'!AH$1, Sheet11!$A$1:$AF$1, 0), FALSE)</f>
        <v>7.2520053007125218E-2</v>
      </c>
      <c r="AI776" s="2">
        <f t="shared" si="12"/>
        <v>0.21292554031650171</v>
      </c>
      <c r="AJ776" s="2">
        <f>AH776/SUMIFS($AH$2:$AH$799, $B$2:$B$799, B776)</f>
        <v>4.4716099495033086E-2</v>
      </c>
      <c r="AK776">
        <f>IF(AJ776=_xlfn.MAXIFS($AJ$2:$AJ$799, $B$2:$B$799, B776, $AA$2:$AA$799, AA776), 1, 0)</f>
        <v>0</v>
      </c>
      <c r="AL776" s="2">
        <f>AJ776-AI776</f>
        <v>-0.16820944082146863</v>
      </c>
      <c r="AM776">
        <f>IF(AK776=AE776, 1, 0)</f>
        <v>0</v>
      </c>
    </row>
    <row r="777" spans="1:39" hidden="1" x14ac:dyDescent="0.45">
      <c r="A777" t="s">
        <v>75</v>
      </c>
      <c r="B777">
        <v>2000</v>
      </c>
      <c r="C777" t="s">
        <v>76</v>
      </c>
      <c r="D777" t="str">
        <f>VLOOKUP(C777, ids!$A$2:$B$37,2,FALSE)</f>
        <v>Miami Dolphins</v>
      </c>
      <c r="E777">
        <f>VLOOKUP('full data'!$A777, Sheet11!$A$2:$AF$799, MATCH('full data'!E$1, Sheet11!$A$1:$AF$1, 0), FALSE)</f>
        <v>15</v>
      </c>
      <c r="F777">
        <f>VLOOKUP('full data'!$A777, Sheet11!$A$2:$AF$799, MATCH('full data'!F$1, Sheet11!$A$1:$AF$1, 0), FALSE)</f>
        <v>1.2841891783804751</v>
      </c>
      <c r="G777">
        <f>VLOOKUP('full data'!$A777, Sheet11!$A$2:$AF$799, MATCH('full data'!G$1, Sheet11!$A$1:$AF$1, 0), FALSE)</f>
        <v>-3.546252073012965</v>
      </c>
      <c r="H777">
        <f>VLOOKUP('full data'!$A777, Sheet11!$A$2:$AF$799, MATCH('full data'!H$1, Sheet11!$A$1:$AF$1, 0), FALSE)</f>
        <v>3.4687199263192339</v>
      </c>
      <c r="I777">
        <f>VLOOKUP('full data'!$A777, Sheet11!$A$2:$AF$799, MATCH('full data'!I$1, Sheet11!$A$1:$AF$1, 0), FALSE)</f>
        <v>57.06666666666667</v>
      </c>
      <c r="J777">
        <f>VLOOKUP('full data'!$A777, Sheet11!$A$2:$AF$799, MATCH('full data'!J$1, Sheet11!$A$1:$AF$1, 0), FALSE)</f>
        <v>0.89655172413793105</v>
      </c>
      <c r="K777">
        <f>VLOOKUP('full data'!$A777, Sheet11!$A$2:$AF$799, MATCH('full data'!K$1, Sheet11!$A$1:$AF$1, 0), FALSE)</f>
        <v>-9.6666666666666661</v>
      </c>
      <c r="L777">
        <f>VLOOKUP('full data'!$A777, Sheet11!$A$2:$AF$799, MATCH('full data'!L$1, Sheet11!$A$1:$AF$1, 0), FALSE)</f>
        <v>1.0666666666666671</v>
      </c>
      <c r="M777">
        <f>VLOOKUP('full data'!$A777, Sheet11!$A$2:$AF$799, MATCH('full data'!M$1, Sheet11!$A$1:$AF$1, 0), FALSE)</f>
        <v>0.8</v>
      </c>
      <c r="N777">
        <f>VLOOKUP('full data'!$A777, Sheet11!$A$2:$AF$799, MATCH('full data'!N$1, Sheet11!$A$1:$AF$1, 0), FALSE)</f>
        <v>1.8</v>
      </c>
      <c r="O777">
        <f>VLOOKUP('full data'!$A777, Sheet11!$A$2:$AF$799, MATCH('full data'!O$1, Sheet11!$A$1:$AF$1, 0), FALSE)</f>
        <v>15.06666666666667</v>
      </c>
      <c r="P777">
        <f>VLOOKUP('full data'!$A777, Sheet11!$A$2:$AF$799, MATCH('full data'!P$1, Sheet11!$A$1:$AF$1, 0), FALSE)</f>
        <v>1.533333333333333</v>
      </c>
      <c r="Q777">
        <f>VLOOKUP('full data'!$A777, Sheet11!$A$2:$AF$799, MATCH('full data'!Q$1, Sheet11!$A$1:$AF$1, 0), FALSE)</f>
        <v>2.6</v>
      </c>
      <c r="R777">
        <f>VLOOKUP('full data'!$A777, Sheet11!$A$2:$AF$799, MATCH('full data'!R$1, Sheet11!$A$1:$AF$1, 0), FALSE)</f>
        <v>11</v>
      </c>
      <c r="S777">
        <f>VLOOKUP('full data'!$A777, Sheet11!$A$2:$AF$799, MATCH('full data'!S$1, Sheet11!$A$1:$AF$1, 0), FALSE)</f>
        <v>5</v>
      </c>
      <c r="T777">
        <f>VLOOKUP('full data'!$A777, Sheet11!$A$2:$AF$799, MATCH('full data'!T$1, Sheet11!$A$1:$AF$1, 0), FALSE)</f>
        <v>0</v>
      </c>
      <c r="U777">
        <f>VLOOKUP('full data'!$A777, Sheet11!$A$2:$AF$799, MATCH('full data'!U$1, Sheet11!$A$1:$AF$1, 0), FALSE)</f>
        <v>0.6875</v>
      </c>
      <c r="V777">
        <f>VLOOKUP('full data'!$A777, Sheet11!$A$2:$AF$799, MATCH('full data'!V$1, Sheet11!$A$1:$AF$1, 0), FALSE)</f>
        <v>0.4375</v>
      </c>
      <c r="W777">
        <f>VLOOKUP('full data'!$A777, Sheet11!$A$2:$AF$799, MATCH('full data'!W$1, Sheet11!$A$1:$AF$1, 0), FALSE)</f>
        <v>0.4921875</v>
      </c>
      <c r="X777" t="str">
        <f>VLOOKUP('full data'!$A777, Sheet11!$A$2:$AF$799, MATCH('full data'!X$1, Sheet11!$A$1:$AF$1, 0), FALSE)</f>
        <v>4</v>
      </c>
      <c r="Y777">
        <f>VLOOKUP('full data'!$A777, Sheet11!$A$2:$AF$799, MATCH('full data'!Y$1, Sheet11!$A$1:$AF$1, 0), FALSE)</f>
        <v>1</v>
      </c>
      <c r="Z777" t="str">
        <f>VLOOKUP('full data'!$A777, Sheet11!$A$2:$AF$799, MATCH('full data'!Z$1, Sheet11!$A$1:$AF$1, 0), FALSE)</f>
        <v>AFC East</v>
      </c>
      <c r="AA777" t="s">
        <v>891</v>
      </c>
      <c r="AB777">
        <f>VLOOKUP('full data'!$A777, Sheet11!$A$2:$AF$799, MATCH('full data'!AB$1, Sheet11!$A$1:$AF$1, 0), FALSE)</f>
        <v>0.19469026548672569</v>
      </c>
      <c r="AC777">
        <f>VLOOKUP('full data'!$A777, Sheet11!$A$2:$AF$799, MATCH('full data'!AC$1, Sheet11!$A$1:$AF$1, 0), FALSE)</f>
        <v>0.19469026548672569</v>
      </c>
      <c r="AD777" t="str">
        <f>VLOOKUP('full data'!$A777, Sheet11!$A$2:$AF$799, MATCH('full data'!AD$1, Sheet11!$A$1:$AF$1, 0), FALSE)</f>
        <v>0</v>
      </c>
      <c r="AE777" t="str">
        <f>VLOOKUP('full data'!$A777, Sheet11!$A$2:$AF$799, MATCH('full data'!AE$1, Sheet11!$A$1:$AF$1, 0), FALSE)</f>
        <v>0</v>
      </c>
      <c r="AF777">
        <f>VLOOKUP('full data'!$A777, Sheet11!$A$2:$AF$799, MATCH('full data'!AF$1, Sheet11!$A$1:$AF$1, 0), FALSE)</f>
        <v>0.46666666666666667</v>
      </c>
      <c r="AG777">
        <f>VLOOKUP('full data'!$A777, Sheet11!$A$2:$AF$799, MATCH('full data'!AG$1, Sheet11!$A$1:$AF$1, 0), FALSE)</f>
        <v>0.5</v>
      </c>
      <c r="AH777" s="3">
        <f>VLOOKUP('full data'!$A777, Sheet11!$A$2:$AF$799, MATCH('full data'!AH$1, Sheet11!$A$1:$AF$1, 0), FALSE)</f>
        <v>6.0944047744543442E-2</v>
      </c>
      <c r="AI777" s="2">
        <f t="shared" si="12"/>
        <v>0.31769672138709598</v>
      </c>
      <c r="AJ777" s="2">
        <f>AH777/SUMIFS($AH$2:$AH$799, $B$2:$B$799, B777)</f>
        <v>3.7578297168471428E-2</v>
      </c>
      <c r="AK777">
        <f>IF(AJ777=_xlfn.MAXIFS($AJ$2:$AJ$799, $B$2:$B$799, B777, $AA$2:$AA$799, AA777), 1, 0)</f>
        <v>0</v>
      </c>
      <c r="AL777" s="2">
        <f>AJ777-AI777</f>
        <v>-0.28011842421862454</v>
      </c>
      <c r="AM777">
        <f>IF(AK777=AE777, 1, 0)</f>
        <v>0</v>
      </c>
    </row>
    <row r="778" spans="1:39" hidden="1" x14ac:dyDescent="0.45">
      <c r="A778" t="s">
        <v>101</v>
      </c>
      <c r="B778">
        <v>2000</v>
      </c>
      <c r="C778" t="s">
        <v>102</v>
      </c>
      <c r="D778" t="str">
        <f>VLOOKUP(C778, ids!$A$2:$B$37,2,FALSE)</f>
        <v>St. Louis Rams</v>
      </c>
      <c r="E778">
        <f>VLOOKUP('full data'!$A778, Sheet11!$A$2:$AF$799, MATCH('full data'!E$1, Sheet11!$A$1:$AF$1, 0), FALSE)</f>
        <v>16</v>
      </c>
      <c r="F778">
        <f>VLOOKUP('full data'!$A778, Sheet11!$A$2:$AF$799, MATCH('full data'!F$1, Sheet11!$A$1:$AF$1, 0), FALSE)</f>
        <v>0.36311595904437871</v>
      </c>
      <c r="G778">
        <f>VLOOKUP('full data'!$A778, Sheet11!$A$2:$AF$799, MATCH('full data'!G$1, Sheet11!$A$1:$AF$1, 0), FALSE)</f>
        <v>-1.168822565644827</v>
      </c>
      <c r="H778">
        <f>VLOOKUP('full data'!$A778, Sheet11!$A$2:$AF$799, MATCH('full data'!H$1, Sheet11!$A$1:$AF$1, 0), FALSE)</f>
        <v>6.6819735660867492</v>
      </c>
      <c r="I778">
        <f>VLOOKUP('full data'!$A778, Sheet11!$A$2:$AF$799, MATCH('full data'!I$1, Sheet11!$A$1:$AF$1, 0), FALSE)</f>
        <v>58.875</v>
      </c>
      <c r="J778">
        <f>VLOOKUP('full data'!$A778, Sheet11!$A$2:$AF$799, MATCH('full data'!J$1, Sheet11!$A$1:$AF$1, 0), FALSE)</f>
        <v>0.88888888888888884</v>
      </c>
      <c r="K778">
        <f>VLOOKUP('full data'!$A778, Sheet11!$A$2:$AF$799, MATCH('full data'!K$1, Sheet11!$A$1:$AF$1, 0), FALSE)</f>
        <v>-16.25</v>
      </c>
      <c r="L778">
        <f>VLOOKUP('full data'!$A778, Sheet11!$A$2:$AF$799, MATCH('full data'!L$1, Sheet11!$A$1:$AF$1, 0), FALSE)</f>
        <v>1.4375</v>
      </c>
      <c r="M778">
        <f>VLOOKUP('full data'!$A778, Sheet11!$A$2:$AF$799, MATCH('full data'!M$1, Sheet11!$A$1:$AF$1, 0), FALSE)</f>
        <v>0.375</v>
      </c>
      <c r="N778">
        <f>VLOOKUP('full data'!$A778, Sheet11!$A$2:$AF$799, MATCH('full data'!N$1, Sheet11!$A$1:$AF$1, 0), FALSE)</f>
        <v>1.1875</v>
      </c>
      <c r="O778">
        <f>VLOOKUP('full data'!$A778, Sheet11!$A$2:$AF$799, MATCH('full data'!O$1, Sheet11!$A$1:$AF$1, 0), FALSE)</f>
        <v>18</v>
      </c>
      <c r="P778">
        <f>VLOOKUP('full data'!$A778, Sheet11!$A$2:$AF$799, MATCH('full data'!P$1, Sheet11!$A$1:$AF$1, 0), FALSE)</f>
        <v>1.6875</v>
      </c>
      <c r="Q778">
        <f>VLOOKUP('full data'!$A778, Sheet11!$A$2:$AF$799, MATCH('full data'!Q$1, Sheet11!$A$1:$AF$1, 0), FALSE)</f>
        <v>1.5625</v>
      </c>
      <c r="R778">
        <f>VLOOKUP('full data'!$A778, Sheet11!$A$2:$AF$799, MATCH('full data'!R$1, Sheet11!$A$1:$AF$1, 0), FALSE)</f>
        <v>10</v>
      </c>
      <c r="S778">
        <f>VLOOKUP('full data'!$A778, Sheet11!$A$2:$AF$799, MATCH('full data'!S$1, Sheet11!$A$1:$AF$1, 0), FALSE)</f>
        <v>6</v>
      </c>
      <c r="T778">
        <f>VLOOKUP('full data'!$A778, Sheet11!$A$2:$AF$799, MATCH('full data'!T$1, Sheet11!$A$1:$AF$1, 0), FALSE)</f>
        <v>0</v>
      </c>
      <c r="U778">
        <f>VLOOKUP('full data'!$A778, Sheet11!$A$2:$AF$799, MATCH('full data'!U$1, Sheet11!$A$1:$AF$1, 0), FALSE)</f>
        <v>0.625</v>
      </c>
      <c r="V778">
        <f>VLOOKUP('full data'!$A778, Sheet11!$A$2:$AF$799, MATCH('full data'!V$1, Sheet11!$A$1:$AF$1, 0), FALSE)</f>
        <v>0.44374999999999998</v>
      </c>
      <c r="W778">
        <f>VLOOKUP('full data'!$A778, Sheet11!$A$2:$AF$799, MATCH('full data'!W$1, Sheet11!$A$1:$AF$1, 0), FALSE)</f>
        <v>0.46875</v>
      </c>
      <c r="X778" t="str">
        <f>VLOOKUP('full data'!$A778, Sheet11!$A$2:$AF$799, MATCH('full data'!X$1, Sheet11!$A$1:$AF$1, 0), FALSE)</f>
        <v>4</v>
      </c>
      <c r="Y778">
        <f>VLOOKUP('full data'!$A778, Sheet11!$A$2:$AF$799, MATCH('full data'!Y$1, Sheet11!$A$1:$AF$1, 0), FALSE)</f>
        <v>1</v>
      </c>
      <c r="Z778" t="str">
        <f>VLOOKUP('full data'!$A778, Sheet11!$A$2:$AF$799, MATCH('full data'!Z$1, Sheet11!$A$1:$AF$1, 0), FALSE)</f>
        <v>NFC West</v>
      </c>
      <c r="AA778" t="s">
        <v>892</v>
      </c>
      <c r="AB778">
        <f>VLOOKUP('full data'!$A778, Sheet11!$A$2:$AF$799, MATCH('full data'!AB$1, Sheet11!$A$1:$AF$1, 0), FALSE)</f>
        <v>0.18390804597701149</v>
      </c>
      <c r="AC778">
        <f>VLOOKUP('full data'!$A778, Sheet11!$A$2:$AF$799, MATCH('full data'!AC$1, Sheet11!$A$1:$AF$1, 0), FALSE)</f>
        <v>0.2151898734177215</v>
      </c>
      <c r="AD778" t="str">
        <f>VLOOKUP('full data'!$A778, Sheet11!$A$2:$AF$799, MATCH('full data'!AD$1, Sheet11!$A$1:$AF$1, 0), FALSE)</f>
        <v>0</v>
      </c>
      <c r="AE778" t="str">
        <f>VLOOKUP('full data'!$A778, Sheet11!$A$2:$AF$799, MATCH('full data'!AE$1, Sheet11!$A$1:$AF$1, 0), FALSE)</f>
        <v>0</v>
      </c>
      <c r="AF778">
        <f>VLOOKUP('full data'!$A778, Sheet11!$A$2:$AF$799, MATCH('full data'!AF$1, Sheet11!$A$1:$AF$1, 0), FALSE)</f>
        <v>0.25</v>
      </c>
      <c r="AG778">
        <f>VLOOKUP('full data'!$A778, Sheet11!$A$2:$AF$799, MATCH('full data'!AG$1, Sheet11!$A$1:$AF$1, 0), FALSE)</f>
        <v>0.5</v>
      </c>
      <c r="AH778" s="3">
        <f>VLOOKUP('full data'!$A778, Sheet11!$A$2:$AF$799, MATCH('full data'!AH$1, Sheet11!$A$1:$AF$1, 0), FALSE)</f>
        <v>4.8797013691770752E-2</v>
      </c>
      <c r="AI778" s="2">
        <f t="shared" si="12"/>
        <v>0.21292554031650171</v>
      </c>
      <c r="AJ778" s="2">
        <f>AH778/SUMIFS($AH$2:$AH$799, $B$2:$B$799, B778)</f>
        <v>3.0088396640958418E-2</v>
      </c>
      <c r="AK778">
        <f>IF(AJ778=_xlfn.MAXIFS($AJ$2:$AJ$799, $B$2:$B$799, B778, $AA$2:$AA$799, AA778), 1, 0)</f>
        <v>0</v>
      </c>
      <c r="AL778" s="2">
        <f>AJ778-AI778</f>
        <v>-0.1828371436755433</v>
      </c>
      <c r="AM778">
        <f>IF(AK778=AE778, 1, 0)</f>
        <v>0</v>
      </c>
    </row>
    <row r="779" spans="1:39" hidden="1" x14ac:dyDescent="0.45">
      <c r="A779" t="s">
        <v>103</v>
      </c>
      <c r="B779">
        <v>2000</v>
      </c>
      <c r="C779" t="s">
        <v>104</v>
      </c>
      <c r="D779" t="str">
        <f>VLOOKUP(C779, ids!$A$2:$B$37,2,FALSE)</f>
        <v>Tampa Bay Buccaneers</v>
      </c>
      <c r="E779">
        <f>VLOOKUP('full data'!$A779, Sheet11!$A$2:$AF$799, MATCH('full data'!E$1, Sheet11!$A$1:$AF$1, 0), FALSE)</f>
        <v>16</v>
      </c>
      <c r="F779">
        <f>VLOOKUP('full data'!$A779, Sheet11!$A$2:$AF$799, MATCH('full data'!F$1, Sheet11!$A$1:$AF$1, 0), FALSE)</f>
        <v>-4.8211922301373561E-4</v>
      </c>
      <c r="G779">
        <f>VLOOKUP('full data'!$A779, Sheet11!$A$2:$AF$799, MATCH('full data'!G$1, Sheet11!$A$1:$AF$1, 0), FALSE)</f>
        <v>-0.81198900349062364</v>
      </c>
      <c r="H779">
        <f>VLOOKUP('full data'!$A779, Sheet11!$A$2:$AF$799, MATCH('full data'!H$1, Sheet11!$A$1:$AF$1, 0), FALSE)</f>
        <v>3.4930999321219711</v>
      </c>
      <c r="I779">
        <f>VLOOKUP('full data'!$A779, Sheet11!$A$2:$AF$799, MATCH('full data'!I$1, Sheet11!$A$1:$AF$1, 0), FALSE)</f>
        <v>43.875</v>
      </c>
      <c r="J779">
        <f>VLOOKUP('full data'!$A779, Sheet11!$A$2:$AF$799, MATCH('full data'!J$1, Sheet11!$A$1:$AF$1, 0), FALSE)</f>
        <v>0.82352941176470584</v>
      </c>
      <c r="K779">
        <f>VLOOKUP('full data'!$A779, Sheet11!$A$2:$AF$799, MATCH('full data'!K$1, Sheet11!$A$1:$AF$1, 0), FALSE)</f>
        <v>-15.0625</v>
      </c>
      <c r="L779">
        <f>VLOOKUP('full data'!$A779, Sheet11!$A$2:$AF$799, MATCH('full data'!L$1, Sheet11!$A$1:$AF$1, 0), FALSE)</f>
        <v>0.8125</v>
      </c>
      <c r="M779">
        <f>VLOOKUP('full data'!$A779, Sheet11!$A$2:$AF$799, MATCH('full data'!M$1, Sheet11!$A$1:$AF$1, 0), FALSE)</f>
        <v>1</v>
      </c>
      <c r="N779">
        <f>VLOOKUP('full data'!$A779, Sheet11!$A$2:$AF$799, MATCH('full data'!N$1, Sheet11!$A$1:$AF$1, 0), FALSE)</f>
        <v>1.5625</v>
      </c>
      <c r="O779">
        <f>VLOOKUP('full data'!$A779, Sheet11!$A$2:$AF$799, MATCH('full data'!O$1, Sheet11!$A$1:$AF$1, 0), FALSE)</f>
        <v>20.75</v>
      </c>
      <c r="P779">
        <f>VLOOKUP('full data'!$A779, Sheet11!$A$2:$AF$799, MATCH('full data'!P$1, Sheet11!$A$1:$AF$1, 0), FALSE)</f>
        <v>1.125</v>
      </c>
      <c r="Q779">
        <f>VLOOKUP('full data'!$A779, Sheet11!$A$2:$AF$799, MATCH('full data'!Q$1, Sheet11!$A$1:$AF$1, 0), FALSE)</f>
        <v>2.5625</v>
      </c>
      <c r="R779">
        <f>VLOOKUP('full data'!$A779, Sheet11!$A$2:$AF$799, MATCH('full data'!R$1, Sheet11!$A$1:$AF$1, 0), FALSE)</f>
        <v>10</v>
      </c>
      <c r="S779">
        <f>VLOOKUP('full data'!$A779, Sheet11!$A$2:$AF$799, MATCH('full data'!S$1, Sheet11!$A$1:$AF$1, 0), FALSE)</f>
        <v>6</v>
      </c>
      <c r="T779">
        <f>VLOOKUP('full data'!$A779, Sheet11!$A$2:$AF$799, MATCH('full data'!T$1, Sheet11!$A$1:$AF$1, 0), FALSE)</f>
        <v>0</v>
      </c>
      <c r="U779">
        <f>VLOOKUP('full data'!$A779, Sheet11!$A$2:$AF$799, MATCH('full data'!U$1, Sheet11!$A$1:$AF$1, 0), FALSE)</f>
        <v>0.625</v>
      </c>
      <c r="V779">
        <f>VLOOKUP('full data'!$A779, Sheet11!$A$2:$AF$799, MATCH('full data'!V$1, Sheet11!$A$1:$AF$1, 0), FALSE)</f>
        <v>0.48125000000000001</v>
      </c>
      <c r="W779">
        <f>VLOOKUP('full data'!$A779, Sheet11!$A$2:$AF$799, MATCH('full data'!W$1, Sheet11!$A$1:$AF$1, 0), FALSE)</f>
        <v>0.5</v>
      </c>
      <c r="X779" t="str">
        <f>VLOOKUP('full data'!$A779, Sheet11!$A$2:$AF$799, MATCH('full data'!X$1, Sheet11!$A$1:$AF$1, 0), FALSE)</f>
        <v>6</v>
      </c>
      <c r="Y779">
        <f>VLOOKUP('full data'!$A779, Sheet11!$A$2:$AF$799, MATCH('full data'!Y$1, Sheet11!$A$1:$AF$1, 0), FALSE)</f>
        <v>2</v>
      </c>
      <c r="Z779" t="str">
        <f>VLOOKUP('full data'!$A779, Sheet11!$A$2:$AF$799, MATCH('full data'!Z$1, Sheet11!$A$1:$AF$1, 0), FALSE)</f>
        <v>NFC South</v>
      </c>
      <c r="AA779" t="s">
        <v>892</v>
      </c>
      <c r="AB779">
        <f>VLOOKUP('full data'!$A779, Sheet11!$A$2:$AF$799, MATCH('full data'!AB$1, Sheet11!$A$1:$AF$1, 0), FALSE)</f>
        <v>0.14457831325301199</v>
      </c>
      <c r="AC779">
        <f>VLOOKUP('full data'!$A779, Sheet11!$A$2:$AF$799, MATCH('full data'!AC$1, Sheet11!$A$1:$AF$1, 0), FALSE)</f>
        <v>0.2247191011235955</v>
      </c>
      <c r="AD779" t="str">
        <f>VLOOKUP('full data'!$A779, Sheet11!$A$2:$AF$799, MATCH('full data'!AD$1, Sheet11!$A$1:$AF$1, 0), FALSE)</f>
        <v>0</v>
      </c>
      <c r="AE779" t="str">
        <f>VLOOKUP('full data'!$A779, Sheet11!$A$2:$AF$799, MATCH('full data'!AE$1, Sheet11!$A$1:$AF$1, 0), FALSE)</f>
        <v>0</v>
      </c>
      <c r="AF779">
        <f>VLOOKUP('full data'!$A779, Sheet11!$A$2:$AF$799, MATCH('full data'!AF$1, Sheet11!$A$1:$AF$1, 0), FALSE)</f>
        <v>0.3125</v>
      </c>
      <c r="AG779">
        <f>VLOOKUP('full data'!$A779, Sheet11!$A$2:$AF$799, MATCH('full data'!AG$1, Sheet11!$A$1:$AF$1, 0), FALSE)</f>
        <v>0.5</v>
      </c>
      <c r="AH779" s="3">
        <f>VLOOKUP('full data'!$A779, Sheet11!$A$2:$AF$799, MATCH('full data'!AH$1, Sheet11!$A$1:$AF$1, 0), FALSE)</f>
        <v>4.1478302856420589E-2</v>
      </c>
      <c r="AI779" s="2">
        <f t="shared" si="12"/>
        <v>0.21292554031650171</v>
      </c>
      <c r="AJ779" s="2">
        <f>AH779/SUMIFS($AH$2:$AH$799, $B$2:$B$799, B779)</f>
        <v>2.5575655842813381E-2</v>
      </c>
      <c r="AK779">
        <f>IF(AJ779=_xlfn.MAXIFS($AJ$2:$AJ$799, $B$2:$B$799, B779, $AA$2:$AA$799, AA779), 1, 0)</f>
        <v>0</v>
      </c>
      <c r="AL779" s="2">
        <f>AJ779-AI779</f>
        <v>-0.18734988447368833</v>
      </c>
      <c r="AM779">
        <f>IF(AK779=AE779, 1, 0)</f>
        <v>0</v>
      </c>
    </row>
    <row r="780" spans="1:39" hidden="1" x14ac:dyDescent="0.45">
      <c r="A780" t="s">
        <v>93</v>
      </c>
      <c r="B780">
        <v>2000</v>
      </c>
      <c r="C780" t="s">
        <v>94</v>
      </c>
      <c r="D780" t="str">
        <f>VLOOKUP(C780, ids!$A$2:$B$37,2,FALSE)</f>
        <v>Pittsburgh Steelers</v>
      </c>
      <c r="E780">
        <f>VLOOKUP('full data'!$A780, Sheet11!$A$2:$AF$799, MATCH('full data'!E$1, Sheet11!$A$1:$AF$1, 0), FALSE)</f>
        <v>16</v>
      </c>
      <c r="F780">
        <f>VLOOKUP('full data'!$A780, Sheet11!$A$2:$AF$799, MATCH('full data'!F$1, Sheet11!$A$1:$AF$1, 0), FALSE)</f>
        <v>-2.0359785239223531</v>
      </c>
      <c r="G780">
        <f>VLOOKUP('full data'!$A780, Sheet11!$A$2:$AF$799, MATCH('full data'!G$1, Sheet11!$A$1:$AF$1, 0), FALSE)</f>
        <v>-0.72950582044515488</v>
      </c>
      <c r="H780">
        <f>VLOOKUP('full data'!$A780, Sheet11!$A$2:$AF$799, MATCH('full data'!H$1, Sheet11!$A$1:$AF$1, 0), FALSE)</f>
        <v>1.334265857295011</v>
      </c>
      <c r="I780">
        <f>VLOOKUP('full data'!$A780, Sheet11!$A$2:$AF$799, MATCH('full data'!I$1, Sheet11!$A$1:$AF$1, 0), FALSE)</f>
        <v>41.6875</v>
      </c>
      <c r="J780">
        <f>VLOOKUP('full data'!$A780, Sheet11!$A$2:$AF$799, MATCH('full data'!J$1, Sheet11!$A$1:$AF$1, 0), FALSE)</f>
        <v>0.83333333333333337</v>
      </c>
      <c r="K780">
        <f>VLOOKUP('full data'!$A780, Sheet11!$A$2:$AF$799, MATCH('full data'!K$1, Sheet11!$A$1:$AF$1, 0), FALSE)</f>
        <v>-13.75</v>
      </c>
      <c r="L780">
        <f>VLOOKUP('full data'!$A780, Sheet11!$A$2:$AF$799, MATCH('full data'!L$1, Sheet11!$A$1:$AF$1, 0), FALSE)</f>
        <v>0.625</v>
      </c>
      <c r="M780">
        <f>VLOOKUP('full data'!$A780, Sheet11!$A$2:$AF$799, MATCH('full data'!M$1, Sheet11!$A$1:$AF$1, 0), FALSE)</f>
        <v>1.0625</v>
      </c>
      <c r="N780">
        <f>VLOOKUP('full data'!$A780, Sheet11!$A$2:$AF$799, MATCH('full data'!N$1, Sheet11!$A$1:$AF$1, 0), FALSE)</f>
        <v>1.0625</v>
      </c>
      <c r="O780">
        <f>VLOOKUP('full data'!$A780, Sheet11!$A$2:$AF$799, MATCH('full data'!O$1, Sheet11!$A$1:$AF$1, 0), FALSE)</f>
        <v>14.3125</v>
      </c>
      <c r="P780">
        <f>VLOOKUP('full data'!$A780, Sheet11!$A$2:$AF$799, MATCH('full data'!P$1, Sheet11!$A$1:$AF$1, 0), FALSE)</f>
        <v>0.9375</v>
      </c>
      <c r="Q780">
        <f>VLOOKUP('full data'!$A780, Sheet11!$A$2:$AF$799, MATCH('full data'!Q$1, Sheet11!$A$1:$AF$1, 0), FALSE)</f>
        <v>2.125</v>
      </c>
      <c r="R780">
        <f>VLOOKUP('full data'!$A780, Sheet11!$A$2:$AF$799, MATCH('full data'!R$1, Sheet11!$A$1:$AF$1, 0), FALSE)</f>
        <v>9</v>
      </c>
      <c r="S780">
        <f>VLOOKUP('full data'!$A780, Sheet11!$A$2:$AF$799, MATCH('full data'!S$1, Sheet11!$A$1:$AF$1, 0), FALSE)</f>
        <v>7</v>
      </c>
      <c r="T780">
        <f>VLOOKUP('full data'!$A780, Sheet11!$A$2:$AF$799, MATCH('full data'!T$1, Sheet11!$A$1:$AF$1, 0), FALSE)</f>
        <v>0</v>
      </c>
      <c r="U780">
        <f>VLOOKUP('full data'!$A780, Sheet11!$A$2:$AF$799, MATCH('full data'!U$1, Sheet11!$A$1:$AF$1, 0), FALSE)</f>
        <v>0.5625</v>
      </c>
      <c r="V780">
        <f>VLOOKUP('full data'!$A780, Sheet11!$A$2:$AF$799, MATCH('full data'!V$1, Sheet11!$A$1:$AF$1, 0), FALSE)</f>
        <v>0.41666666666666669</v>
      </c>
      <c r="W780">
        <f>VLOOKUP('full data'!$A780, Sheet11!$A$2:$AF$799, MATCH('full data'!W$1, Sheet11!$A$1:$AF$1, 0), FALSE)</f>
        <v>0.51171875</v>
      </c>
      <c r="X780" t="str">
        <f>VLOOKUP('full data'!$A780, Sheet11!$A$2:$AF$799, MATCH('full data'!X$1, Sheet11!$A$1:$AF$1, 0), FALSE)</f>
        <v>0</v>
      </c>
      <c r="Y780">
        <f>VLOOKUP('full data'!$A780, Sheet11!$A$2:$AF$799, MATCH('full data'!Y$1, Sheet11!$A$1:$AF$1, 0), FALSE)</f>
        <v>2</v>
      </c>
      <c r="Z780" t="str">
        <f>VLOOKUP('full data'!$A780, Sheet11!$A$2:$AF$799, MATCH('full data'!Z$1, Sheet11!$A$1:$AF$1, 0), FALSE)</f>
        <v>AFC North</v>
      </c>
      <c r="AA780" t="s">
        <v>891</v>
      </c>
      <c r="AB780">
        <f>VLOOKUP('full data'!$A780, Sheet11!$A$2:$AF$799, MATCH('full data'!AB$1, Sheet11!$A$1:$AF$1, 0), FALSE)</f>
        <v>0.3125</v>
      </c>
      <c r="AC780">
        <f>VLOOKUP('full data'!$A780, Sheet11!$A$2:$AF$799, MATCH('full data'!AC$1, Sheet11!$A$1:$AF$1, 0), FALSE)</f>
        <v>0.23529411764705879</v>
      </c>
      <c r="AD780" t="str">
        <f>VLOOKUP('full data'!$A780, Sheet11!$A$2:$AF$799, MATCH('full data'!AD$1, Sheet11!$A$1:$AF$1, 0), FALSE)</f>
        <v>0</v>
      </c>
      <c r="AE780" t="str">
        <f>VLOOKUP('full data'!$A780, Sheet11!$A$2:$AF$799, MATCH('full data'!AE$1, Sheet11!$A$1:$AF$1, 0), FALSE)</f>
        <v>0</v>
      </c>
      <c r="AF780">
        <f>VLOOKUP('full data'!$A780, Sheet11!$A$2:$AF$799, MATCH('full data'!AF$1, Sheet11!$A$1:$AF$1, 0), FALSE)</f>
        <v>0.3125</v>
      </c>
      <c r="AG780">
        <f>VLOOKUP('full data'!$A780, Sheet11!$A$2:$AF$799, MATCH('full data'!AG$1, Sheet11!$A$1:$AF$1, 0), FALSE)</f>
        <v>0.5</v>
      </c>
      <c r="AH780" s="3">
        <f>VLOOKUP('full data'!$A780, Sheet11!$A$2:$AF$799, MATCH('full data'!AH$1, Sheet11!$A$1:$AF$1, 0), FALSE)</f>
        <v>3.3829165890566497E-2</v>
      </c>
      <c r="AI780" s="2">
        <f t="shared" si="12"/>
        <v>0.31769672138709598</v>
      </c>
      <c r="AJ780" s="2">
        <f>AH780/SUMIFS($AH$2:$AH$799, $B$2:$B$799, B780)</f>
        <v>2.0859173222721239E-2</v>
      </c>
      <c r="AK780">
        <f>IF(AJ780=_xlfn.MAXIFS($AJ$2:$AJ$799, $B$2:$B$799, B780, $AA$2:$AA$799, AA780), 1, 0)</f>
        <v>0</v>
      </c>
      <c r="AL780" s="2">
        <f>AJ780-AI780</f>
        <v>-0.29683754816437474</v>
      </c>
      <c r="AM780">
        <f>IF(AK780=AE780, 1, 0)</f>
        <v>0</v>
      </c>
    </row>
    <row r="781" spans="1:39" hidden="1" x14ac:dyDescent="0.45">
      <c r="A781" t="s">
        <v>67</v>
      </c>
      <c r="B781">
        <v>2000</v>
      </c>
      <c r="C781" t="s">
        <v>68</v>
      </c>
      <c r="D781" t="str">
        <f>VLOOKUP(C781, ids!$A$2:$B$37,2,FALSE)</f>
        <v>Indiannapolis Colts</v>
      </c>
      <c r="E781">
        <f>VLOOKUP('full data'!$A781, Sheet11!$A$2:$AF$799, MATCH('full data'!E$1, Sheet11!$A$1:$AF$1, 0), FALSE)</f>
        <v>16</v>
      </c>
      <c r="F781">
        <f>VLOOKUP('full data'!$A781, Sheet11!$A$2:$AF$799, MATCH('full data'!F$1, Sheet11!$A$1:$AF$1, 0), FALSE)</f>
        <v>8.8146167952645307</v>
      </c>
      <c r="G781">
        <f>VLOOKUP('full data'!$A781, Sheet11!$A$2:$AF$799, MATCH('full data'!G$1, Sheet11!$A$1:$AF$1, 0), FALSE)</f>
        <v>-0.92404534526900262</v>
      </c>
      <c r="H781">
        <f>VLOOKUP('full data'!$A781, Sheet11!$A$2:$AF$799, MATCH('full data'!H$1, Sheet11!$A$1:$AF$1, 0), FALSE)</f>
        <v>10.955545198793001</v>
      </c>
      <c r="I781">
        <f>VLOOKUP('full data'!$A781, Sheet11!$A$2:$AF$799, MATCH('full data'!I$1, Sheet11!$A$1:$AF$1, 0), FALSE)</f>
        <v>54.125</v>
      </c>
      <c r="J781">
        <f>VLOOKUP('full data'!$A781, Sheet11!$A$2:$AF$799, MATCH('full data'!J$1, Sheet11!$A$1:$AF$1, 0), FALSE)</f>
        <v>0.92592592592592593</v>
      </c>
      <c r="K781">
        <f>VLOOKUP('full data'!$A781, Sheet11!$A$2:$AF$799, MATCH('full data'!K$1, Sheet11!$A$1:$AF$1, 0), FALSE)</f>
        <v>-8.1875</v>
      </c>
      <c r="L781">
        <f>VLOOKUP('full data'!$A781, Sheet11!$A$2:$AF$799, MATCH('full data'!L$1, Sheet11!$A$1:$AF$1, 0), FALSE)</f>
        <v>0.9375</v>
      </c>
      <c r="M781">
        <f>VLOOKUP('full data'!$A781, Sheet11!$A$2:$AF$799, MATCH('full data'!M$1, Sheet11!$A$1:$AF$1, 0), FALSE)</f>
        <v>0.5</v>
      </c>
      <c r="N781">
        <f>VLOOKUP('full data'!$A781, Sheet11!$A$2:$AF$799, MATCH('full data'!N$1, Sheet11!$A$1:$AF$1, 0), FALSE)</f>
        <v>0.875</v>
      </c>
      <c r="O781">
        <f>VLOOKUP('full data'!$A781, Sheet11!$A$2:$AF$799, MATCH('full data'!O$1, Sheet11!$A$1:$AF$1, 0), FALSE)</f>
        <v>15.75</v>
      </c>
      <c r="P781">
        <f>VLOOKUP('full data'!$A781, Sheet11!$A$2:$AF$799, MATCH('full data'!P$1, Sheet11!$A$1:$AF$1, 0), FALSE)</f>
        <v>1.4375</v>
      </c>
      <c r="Q781">
        <f>VLOOKUP('full data'!$A781, Sheet11!$A$2:$AF$799, MATCH('full data'!Q$1, Sheet11!$A$1:$AF$1, 0), FALSE)</f>
        <v>1.375</v>
      </c>
      <c r="R781">
        <f>VLOOKUP('full data'!$A781, Sheet11!$A$2:$AF$799, MATCH('full data'!R$1, Sheet11!$A$1:$AF$1, 0), FALSE)</f>
        <v>10</v>
      </c>
      <c r="S781">
        <f>VLOOKUP('full data'!$A781, Sheet11!$A$2:$AF$799, MATCH('full data'!S$1, Sheet11!$A$1:$AF$1, 0), FALSE)</f>
        <v>6</v>
      </c>
      <c r="T781">
        <f>VLOOKUP('full data'!$A781, Sheet11!$A$2:$AF$799, MATCH('full data'!T$1, Sheet11!$A$1:$AF$1, 0), FALSE)</f>
        <v>0</v>
      </c>
      <c r="U781">
        <f>VLOOKUP('full data'!$A781, Sheet11!$A$2:$AF$799, MATCH('full data'!U$1, Sheet11!$A$1:$AF$1, 0), FALSE)</f>
        <v>0.625</v>
      </c>
      <c r="V781">
        <f>VLOOKUP('full data'!$A781, Sheet11!$A$2:$AF$799, MATCH('full data'!V$1, Sheet11!$A$1:$AF$1, 0), FALSE)</f>
        <v>0.50624999999999998</v>
      </c>
      <c r="W781">
        <f>VLOOKUP('full data'!$A781, Sheet11!$A$2:$AF$799, MATCH('full data'!W$1, Sheet11!$A$1:$AF$1, 0), FALSE)</f>
        <v>0.515625</v>
      </c>
      <c r="X781" t="str">
        <f>VLOOKUP('full data'!$A781, Sheet11!$A$2:$AF$799, MATCH('full data'!X$1, Sheet11!$A$1:$AF$1, 0), FALSE)</f>
        <v>6</v>
      </c>
      <c r="Y781">
        <f>VLOOKUP('full data'!$A781, Sheet11!$A$2:$AF$799, MATCH('full data'!Y$1, Sheet11!$A$1:$AF$1, 0), FALSE)</f>
        <v>2</v>
      </c>
      <c r="Z781" t="str">
        <f>VLOOKUP('full data'!$A781, Sheet11!$A$2:$AF$799, MATCH('full data'!Z$1, Sheet11!$A$1:$AF$1, 0), FALSE)</f>
        <v>AFC South</v>
      </c>
      <c r="AA781" t="s">
        <v>891</v>
      </c>
      <c r="AB781">
        <f>VLOOKUP('full data'!$A781, Sheet11!$A$2:$AF$799, MATCH('full data'!AB$1, Sheet11!$A$1:$AF$1, 0), FALSE)</f>
        <v>0.18390804597701149</v>
      </c>
      <c r="AC781">
        <f>VLOOKUP('full data'!$A781, Sheet11!$A$2:$AF$799, MATCH('full data'!AC$1, Sheet11!$A$1:$AF$1, 0), FALSE)</f>
        <v>0.17721518987341769</v>
      </c>
      <c r="AD781" t="str">
        <f>VLOOKUP('full data'!$A781, Sheet11!$A$2:$AF$799, MATCH('full data'!AD$1, Sheet11!$A$1:$AF$1, 0), FALSE)</f>
        <v>0</v>
      </c>
      <c r="AE781" t="str">
        <f>VLOOKUP('full data'!$A781, Sheet11!$A$2:$AF$799, MATCH('full data'!AE$1, Sheet11!$A$1:$AF$1, 0), FALSE)</f>
        <v>0</v>
      </c>
      <c r="AF781">
        <f>VLOOKUP('full data'!$A781, Sheet11!$A$2:$AF$799, MATCH('full data'!AF$1, Sheet11!$A$1:$AF$1, 0), FALSE)</f>
        <v>0.5</v>
      </c>
      <c r="AG781">
        <f>VLOOKUP('full data'!$A781, Sheet11!$A$2:$AF$799, MATCH('full data'!AG$1, Sheet11!$A$1:$AF$1, 0), FALSE)</f>
        <v>0.5</v>
      </c>
      <c r="AH781" s="3">
        <f>VLOOKUP('full data'!$A781, Sheet11!$A$2:$AF$799, MATCH('full data'!AH$1, Sheet11!$A$1:$AF$1, 0), FALSE)</f>
        <v>2.368138874257358E-2</v>
      </c>
      <c r="AI781" s="2">
        <f t="shared" si="12"/>
        <v>0.31769672138709598</v>
      </c>
      <c r="AJ781" s="2">
        <f>AH781/SUMIFS($AH$2:$AH$799, $B$2:$B$799, B781)</f>
        <v>1.4602020976038643E-2</v>
      </c>
      <c r="AK781">
        <f>IF(AJ781=_xlfn.MAXIFS($AJ$2:$AJ$799, $B$2:$B$799, B781, $AA$2:$AA$799, AA781), 1, 0)</f>
        <v>0</v>
      </c>
      <c r="AL781" s="2">
        <f>AJ781-AI781</f>
        <v>-0.30309470041105735</v>
      </c>
      <c r="AM781">
        <f>IF(AK781=AE781, 1, 0)</f>
        <v>0</v>
      </c>
    </row>
    <row r="782" spans="1:39" hidden="1" x14ac:dyDescent="0.45">
      <c r="A782" t="s">
        <v>63</v>
      </c>
      <c r="B782">
        <v>2000</v>
      </c>
      <c r="C782" t="s">
        <v>64</v>
      </c>
      <c r="D782" t="str">
        <f>VLOOKUP(C782, ids!$A$2:$B$37,2,FALSE)</f>
        <v>Detriot Lions</v>
      </c>
      <c r="E782">
        <f>VLOOKUP('full data'!$A782, Sheet11!$A$2:$AF$799, MATCH('full data'!E$1, Sheet11!$A$1:$AF$1, 0), FALSE)</f>
        <v>16</v>
      </c>
      <c r="F782">
        <f>VLOOKUP('full data'!$A782, Sheet11!$A$2:$AF$799, MATCH('full data'!F$1, Sheet11!$A$1:$AF$1, 0), FALSE)</f>
        <v>-6.0337953093726977</v>
      </c>
      <c r="G782">
        <f>VLOOKUP('full data'!$A782, Sheet11!$A$2:$AF$799, MATCH('full data'!G$1, Sheet11!$A$1:$AF$1, 0), FALSE)</f>
        <v>-2.2106576782691341</v>
      </c>
      <c r="H782">
        <f>VLOOKUP('full data'!$A782, Sheet11!$A$2:$AF$799, MATCH('full data'!H$1, Sheet11!$A$1:$AF$1, 0), FALSE)</f>
        <v>-1.595362634889727</v>
      </c>
      <c r="I782">
        <f>VLOOKUP('full data'!$A782, Sheet11!$A$2:$AF$799, MATCH('full data'!I$1, Sheet11!$A$1:$AF$1, 0), FALSE)</f>
        <v>50.3125</v>
      </c>
      <c r="J782">
        <f>VLOOKUP('full data'!$A782, Sheet11!$A$2:$AF$799, MATCH('full data'!J$1, Sheet11!$A$1:$AF$1, 0), FALSE)</f>
        <v>0.8</v>
      </c>
      <c r="K782">
        <f>VLOOKUP('full data'!$A782, Sheet11!$A$2:$AF$799, MATCH('full data'!K$1, Sheet11!$A$1:$AF$1, 0), FALSE)</f>
        <v>-19.8125</v>
      </c>
      <c r="L782">
        <f>VLOOKUP('full data'!$A782, Sheet11!$A$2:$AF$799, MATCH('full data'!L$1, Sheet11!$A$1:$AF$1, 0), FALSE)</f>
        <v>1.1875</v>
      </c>
      <c r="M782">
        <f>VLOOKUP('full data'!$A782, Sheet11!$A$2:$AF$799, MATCH('full data'!M$1, Sheet11!$A$1:$AF$1, 0), FALSE)</f>
        <v>1.0625</v>
      </c>
      <c r="N782">
        <f>VLOOKUP('full data'!$A782, Sheet11!$A$2:$AF$799, MATCH('full data'!N$1, Sheet11!$A$1:$AF$1, 0), FALSE)</f>
        <v>1.5625</v>
      </c>
      <c r="O782">
        <f>VLOOKUP('full data'!$A782, Sheet11!$A$2:$AF$799, MATCH('full data'!O$1, Sheet11!$A$1:$AF$1, 0), FALSE)</f>
        <v>10.125</v>
      </c>
      <c r="P782">
        <f>VLOOKUP('full data'!$A782, Sheet11!$A$2:$AF$799, MATCH('full data'!P$1, Sheet11!$A$1:$AF$1, 0), FALSE)</f>
        <v>1.6875</v>
      </c>
      <c r="Q782">
        <f>VLOOKUP('full data'!$A782, Sheet11!$A$2:$AF$799, MATCH('full data'!Q$1, Sheet11!$A$1:$AF$1, 0), FALSE)</f>
        <v>2.625</v>
      </c>
      <c r="R782">
        <f>VLOOKUP('full data'!$A782, Sheet11!$A$2:$AF$799, MATCH('full data'!R$1, Sheet11!$A$1:$AF$1, 0), FALSE)</f>
        <v>9</v>
      </c>
      <c r="S782">
        <f>VLOOKUP('full data'!$A782, Sheet11!$A$2:$AF$799, MATCH('full data'!S$1, Sheet11!$A$1:$AF$1, 0), FALSE)</f>
        <v>7</v>
      </c>
      <c r="T782">
        <f>VLOOKUP('full data'!$A782, Sheet11!$A$2:$AF$799, MATCH('full data'!T$1, Sheet11!$A$1:$AF$1, 0), FALSE)</f>
        <v>0</v>
      </c>
      <c r="U782">
        <f>VLOOKUP('full data'!$A782, Sheet11!$A$2:$AF$799, MATCH('full data'!U$1, Sheet11!$A$1:$AF$1, 0), FALSE)</f>
        <v>0.5625</v>
      </c>
      <c r="V782">
        <f>VLOOKUP('full data'!$A782, Sheet11!$A$2:$AF$799, MATCH('full data'!V$1, Sheet11!$A$1:$AF$1, 0), FALSE)</f>
        <v>0.5</v>
      </c>
      <c r="W782">
        <f>VLOOKUP('full data'!$A782, Sheet11!$A$2:$AF$799, MATCH('full data'!W$1, Sheet11!$A$1:$AF$1, 0), FALSE)</f>
        <v>0.54296875</v>
      </c>
      <c r="X782" t="str">
        <f>VLOOKUP('full data'!$A782, Sheet11!$A$2:$AF$799, MATCH('full data'!X$1, Sheet11!$A$1:$AF$1, 0), FALSE)</f>
        <v>0</v>
      </c>
      <c r="Y782">
        <f>VLOOKUP('full data'!$A782, Sheet11!$A$2:$AF$799, MATCH('full data'!Y$1, Sheet11!$A$1:$AF$1, 0), FALSE)</f>
        <v>3</v>
      </c>
      <c r="Z782" t="str">
        <f>VLOOKUP('full data'!$A782, Sheet11!$A$2:$AF$799, MATCH('full data'!Z$1, Sheet11!$A$1:$AF$1, 0), FALSE)</f>
        <v>NFC North</v>
      </c>
      <c r="AA782" t="s">
        <v>892</v>
      </c>
      <c r="AB782">
        <f>VLOOKUP('full data'!$A782, Sheet11!$A$2:$AF$799, MATCH('full data'!AB$1, Sheet11!$A$1:$AF$1, 0), FALSE)</f>
        <v>0.2142857142857143</v>
      </c>
      <c r="AC782">
        <f>VLOOKUP('full data'!$A782, Sheet11!$A$2:$AF$799, MATCH('full data'!AC$1, Sheet11!$A$1:$AF$1, 0), FALSE)</f>
        <v>0.1875</v>
      </c>
      <c r="AD782" t="str">
        <f>VLOOKUP('full data'!$A782, Sheet11!$A$2:$AF$799, MATCH('full data'!AD$1, Sheet11!$A$1:$AF$1, 0), FALSE)</f>
        <v>0</v>
      </c>
      <c r="AE782" t="str">
        <f>VLOOKUP('full data'!$A782, Sheet11!$A$2:$AF$799, MATCH('full data'!AE$1, Sheet11!$A$1:$AF$1, 0), FALSE)</f>
        <v>0</v>
      </c>
      <c r="AF782">
        <f>VLOOKUP('full data'!$A782, Sheet11!$A$2:$AF$799, MATCH('full data'!AF$1, Sheet11!$A$1:$AF$1, 0), FALSE)</f>
        <v>0.5</v>
      </c>
      <c r="AG782">
        <f>VLOOKUP('full data'!$A782, Sheet11!$A$2:$AF$799, MATCH('full data'!AG$1, Sheet11!$A$1:$AF$1, 0), FALSE)</f>
        <v>0.5</v>
      </c>
      <c r="AH782" s="3">
        <f>VLOOKUP('full data'!$A782, Sheet11!$A$2:$AF$799, MATCH('full data'!AH$1, Sheet11!$A$1:$AF$1, 0), FALSE)</f>
        <v>1.9808909134715849E-2</v>
      </c>
      <c r="AI782" s="2">
        <f t="shared" si="12"/>
        <v>0.21292554031650171</v>
      </c>
      <c r="AJ782" s="2">
        <f>AH782/SUMIFS($AH$2:$AH$799, $B$2:$B$799, B782)</f>
        <v>1.2214237511230096E-2</v>
      </c>
      <c r="AK782">
        <f>IF(AJ782=_xlfn.MAXIFS($AJ$2:$AJ$799, $B$2:$B$799, B782, $AA$2:$AA$799, AA782), 1, 0)</f>
        <v>0</v>
      </c>
      <c r="AL782" s="2">
        <f>AJ782-AI782</f>
        <v>-0.20071130280527161</v>
      </c>
      <c r="AM782">
        <f>IF(AK782=AE782, 1, 0)</f>
        <v>0</v>
      </c>
    </row>
    <row r="783" spans="1:39" hidden="1" x14ac:dyDescent="0.45">
      <c r="A783" t="s">
        <v>44</v>
      </c>
      <c r="B783">
        <v>2000</v>
      </c>
      <c r="C783" t="s">
        <v>45</v>
      </c>
      <c r="D783" t="str">
        <f>VLOOKUP(C783, ids!$A$2:$B$37,2,FALSE)</f>
        <v>Buffalo Bills</v>
      </c>
      <c r="E783">
        <f>VLOOKUP('full data'!$A783, Sheet11!$A$2:$AF$799, MATCH('full data'!E$1, Sheet11!$A$1:$AF$1, 0), FALSE)</f>
        <v>15</v>
      </c>
      <c r="F783">
        <f>VLOOKUP('full data'!$A783, Sheet11!$A$2:$AF$799, MATCH('full data'!F$1, Sheet11!$A$1:$AF$1, 0), FALSE)</f>
        <v>0.91096655493995193</v>
      </c>
      <c r="G783">
        <f>VLOOKUP('full data'!$A783, Sheet11!$A$2:$AF$799, MATCH('full data'!G$1, Sheet11!$A$1:$AF$1, 0), FALSE)</f>
        <v>-3.9343716751436841</v>
      </c>
      <c r="H783">
        <f>VLOOKUP('full data'!$A783, Sheet11!$A$2:$AF$799, MATCH('full data'!H$1, Sheet11!$A$1:$AF$1, 0), FALSE)</f>
        <v>5.4527340474696784</v>
      </c>
      <c r="I783">
        <f>VLOOKUP('full data'!$A783, Sheet11!$A$2:$AF$799, MATCH('full data'!I$1, Sheet11!$A$1:$AF$1, 0), FALSE)</f>
        <v>58.2</v>
      </c>
      <c r="J783">
        <f>VLOOKUP('full data'!$A783, Sheet11!$A$2:$AF$799, MATCH('full data'!J$1, Sheet11!$A$1:$AF$1, 0), FALSE)</f>
        <v>0.72727272727272729</v>
      </c>
      <c r="K783">
        <f>VLOOKUP('full data'!$A783, Sheet11!$A$2:$AF$799, MATCH('full data'!K$1, Sheet11!$A$1:$AF$1, 0), FALSE)</f>
        <v>-21.06666666666667</v>
      </c>
      <c r="L783">
        <f>VLOOKUP('full data'!$A783, Sheet11!$A$2:$AF$799, MATCH('full data'!L$1, Sheet11!$A$1:$AF$1, 0), FALSE)</f>
        <v>0.6</v>
      </c>
      <c r="M783">
        <f>VLOOKUP('full data'!$A783, Sheet11!$A$2:$AF$799, MATCH('full data'!M$1, Sheet11!$A$1:$AF$1, 0), FALSE)</f>
        <v>0.8666666666666667</v>
      </c>
      <c r="N783">
        <f>VLOOKUP('full data'!$A783, Sheet11!$A$2:$AF$799, MATCH('full data'!N$1, Sheet11!$A$1:$AF$1, 0), FALSE)</f>
        <v>1</v>
      </c>
      <c r="O783">
        <f>VLOOKUP('full data'!$A783, Sheet11!$A$2:$AF$799, MATCH('full data'!O$1, Sheet11!$A$1:$AF$1, 0), FALSE)</f>
        <v>20</v>
      </c>
      <c r="P783">
        <f>VLOOKUP('full data'!$A783, Sheet11!$A$2:$AF$799, MATCH('full data'!P$1, Sheet11!$A$1:$AF$1, 0), FALSE)</f>
        <v>1</v>
      </c>
      <c r="Q783">
        <f>VLOOKUP('full data'!$A783, Sheet11!$A$2:$AF$799, MATCH('full data'!Q$1, Sheet11!$A$1:$AF$1, 0), FALSE)</f>
        <v>1.8666666666666669</v>
      </c>
      <c r="R783">
        <f>VLOOKUP('full data'!$A783, Sheet11!$A$2:$AF$799, MATCH('full data'!R$1, Sheet11!$A$1:$AF$1, 0), FALSE)</f>
        <v>8</v>
      </c>
      <c r="S783">
        <f>VLOOKUP('full data'!$A783, Sheet11!$A$2:$AF$799, MATCH('full data'!S$1, Sheet11!$A$1:$AF$1, 0), FALSE)</f>
        <v>8</v>
      </c>
      <c r="T783">
        <f>VLOOKUP('full data'!$A783, Sheet11!$A$2:$AF$799, MATCH('full data'!T$1, Sheet11!$A$1:$AF$1, 0), FALSE)</f>
        <v>0</v>
      </c>
      <c r="U783">
        <f>VLOOKUP('full data'!$A783, Sheet11!$A$2:$AF$799, MATCH('full data'!U$1, Sheet11!$A$1:$AF$1, 0), FALSE)</f>
        <v>0.5</v>
      </c>
      <c r="V783">
        <f>VLOOKUP('full data'!$A783, Sheet11!$A$2:$AF$799, MATCH('full data'!V$1, Sheet11!$A$1:$AF$1, 0), FALSE)</f>
        <v>0.4296875</v>
      </c>
      <c r="W783">
        <f>VLOOKUP('full data'!$A783, Sheet11!$A$2:$AF$799, MATCH('full data'!W$1, Sheet11!$A$1:$AF$1, 0), FALSE)</f>
        <v>0.515625</v>
      </c>
      <c r="X783" t="str">
        <f>VLOOKUP('full data'!$A783, Sheet11!$A$2:$AF$799, MATCH('full data'!X$1, Sheet11!$A$1:$AF$1, 0), FALSE)</f>
        <v>0</v>
      </c>
      <c r="Y783">
        <f>VLOOKUP('full data'!$A783, Sheet11!$A$2:$AF$799, MATCH('full data'!Y$1, Sheet11!$A$1:$AF$1, 0), FALSE)</f>
        <v>3</v>
      </c>
      <c r="Z783" t="str">
        <f>VLOOKUP('full data'!$A783, Sheet11!$A$2:$AF$799, MATCH('full data'!Z$1, Sheet11!$A$1:$AF$1, 0), FALSE)</f>
        <v>AFC East</v>
      </c>
      <c r="AA783" t="s">
        <v>891</v>
      </c>
      <c r="AB783">
        <f>VLOOKUP('full data'!$A783, Sheet11!$A$2:$AF$799, MATCH('full data'!AB$1, Sheet11!$A$1:$AF$1, 0), FALSE)</f>
        <v>0.21875</v>
      </c>
      <c r="AC783">
        <f>VLOOKUP('full data'!$A783, Sheet11!$A$2:$AF$799, MATCH('full data'!AC$1, Sheet11!$A$1:$AF$1, 0), FALSE)</f>
        <v>0.32</v>
      </c>
      <c r="AD783" t="str">
        <f>VLOOKUP('full data'!$A783, Sheet11!$A$2:$AF$799, MATCH('full data'!AD$1, Sheet11!$A$1:$AF$1, 0), FALSE)</f>
        <v>0</v>
      </c>
      <c r="AE783" t="str">
        <f>VLOOKUP('full data'!$A783, Sheet11!$A$2:$AF$799, MATCH('full data'!AE$1, Sheet11!$A$1:$AF$1, 0), FALSE)</f>
        <v>0</v>
      </c>
      <c r="AF783">
        <f>VLOOKUP('full data'!$A783, Sheet11!$A$2:$AF$799, MATCH('full data'!AF$1, Sheet11!$A$1:$AF$1, 0), FALSE)</f>
        <v>0.4</v>
      </c>
      <c r="AG783">
        <f>VLOOKUP('full data'!$A783, Sheet11!$A$2:$AF$799, MATCH('full data'!AG$1, Sheet11!$A$1:$AF$1, 0), FALSE)</f>
        <v>0.5</v>
      </c>
      <c r="AH783" s="3">
        <f>VLOOKUP('full data'!$A783, Sheet11!$A$2:$AF$799, MATCH('full data'!AH$1, Sheet11!$A$1:$AF$1, 0), FALSE)</f>
        <v>1.9347375921906992E-2</v>
      </c>
      <c r="AI783" s="2">
        <f t="shared" si="12"/>
        <v>0.31769672138709598</v>
      </c>
      <c r="AJ783" s="2">
        <f>AH783/SUMIFS($AH$2:$AH$799, $B$2:$B$799, B783)</f>
        <v>1.1929654637825474E-2</v>
      </c>
      <c r="AK783">
        <f>IF(AJ783=_xlfn.MAXIFS($AJ$2:$AJ$799, $B$2:$B$799, B783, $AA$2:$AA$799, AA783), 1, 0)</f>
        <v>0</v>
      </c>
      <c r="AL783" s="2">
        <f>AJ783-AI783</f>
        <v>-0.30576706674927051</v>
      </c>
      <c r="AM783">
        <f>IF(AK783=AE783, 1, 0)</f>
        <v>0</v>
      </c>
    </row>
    <row r="784" spans="1:39" hidden="1" x14ac:dyDescent="0.45">
      <c r="A784" t="s">
        <v>65</v>
      </c>
      <c r="B784">
        <v>2000</v>
      </c>
      <c r="C784" t="s">
        <v>66</v>
      </c>
      <c r="D784" t="str">
        <f>VLOOKUP(C784, ids!$A$2:$B$37,2,FALSE)</f>
        <v>Green Bay Packers</v>
      </c>
      <c r="E784">
        <f>VLOOKUP('full data'!$A784, Sheet11!$A$2:$AF$799, MATCH('full data'!E$1, Sheet11!$A$1:$AF$1, 0), FALSE)</f>
        <v>16</v>
      </c>
      <c r="F784">
        <f>VLOOKUP('full data'!$A784, Sheet11!$A$2:$AF$799, MATCH('full data'!F$1, Sheet11!$A$1:$AF$1, 0), FALSE)</f>
        <v>1.4156139089990769</v>
      </c>
      <c r="G784">
        <f>VLOOKUP('full data'!$A784, Sheet11!$A$2:$AF$799, MATCH('full data'!G$1, Sheet11!$A$1:$AF$1, 0), FALSE)</f>
        <v>-0.8806589698332572</v>
      </c>
      <c r="H784">
        <f>VLOOKUP('full data'!$A784, Sheet11!$A$2:$AF$799, MATCH('full data'!H$1, Sheet11!$A$1:$AF$1, 0), FALSE)</f>
        <v>3.601677297138667</v>
      </c>
      <c r="I784">
        <f>VLOOKUP('full data'!$A784, Sheet11!$A$2:$AF$799, MATCH('full data'!I$1, Sheet11!$A$1:$AF$1, 0), FALSE)</f>
        <v>44.0625</v>
      </c>
      <c r="J784">
        <f>VLOOKUP('full data'!$A784, Sheet11!$A$2:$AF$799, MATCH('full data'!J$1, Sheet11!$A$1:$AF$1, 0), FALSE)</f>
        <v>0.86842105263157898</v>
      </c>
      <c r="K784">
        <f>VLOOKUP('full data'!$A784, Sheet11!$A$2:$AF$799, MATCH('full data'!K$1, Sheet11!$A$1:$AF$1, 0), FALSE)</f>
        <v>-14.875</v>
      </c>
      <c r="L784">
        <f>VLOOKUP('full data'!$A784, Sheet11!$A$2:$AF$799, MATCH('full data'!L$1, Sheet11!$A$1:$AF$1, 0), FALSE)</f>
        <v>1</v>
      </c>
      <c r="M784">
        <f>VLOOKUP('full data'!$A784, Sheet11!$A$2:$AF$799, MATCH('full data'!M$1, Sheet11!$A$1:$AF$1, 0), FALSE)</f>
        <v>0.4375</v>
      </c>
      <c r="N784">
        <f>VLOOKUP('full data'!$A784, Sheet11!$A$2:$AF$799, MATCH('full data'!N$1, Sheet11!$A$1:$AF$1, 0), FALSE)</f>
        <v>1.3125</v>
      </c>
      <c r="O784">
        <f>VLOOKUP('full data'!$A784, Sheet11!$A$2:$AF$799, MATCH('full data'!O$1, Sheet11!$A$1:$AF$1, 0), FALSE)</f>
        <v>14.875</v>
      </c>
      <c r="P784">
        <f>VLOOKUP('full data'!$A784, Sheet11!$A$2:$AF$799, MATCH('full data'!P$1, Sheet11!$A$1:$AF$1, 0), FALSE)</f>
        <v>1.5</v>
      </c>
      <c r="Q784">
        <f>VLOOKUP('full data'!$A784, Sheet11!$A$2:$AF$799, MATCH('full data'!Q$1, Sheet11!$A$1:$AF$1, 0), FALSE)</f>
        <v>1.75</v>
      </c>
      <c r="R784">
        <f>VLOOKUP('full data'!$A784, Sheet11!$A$2:$AF$799, MATCH('full data'!R$1, Sheet11!$A$1:$AF$1, 0), FALSE)</f>
        <v>9</v>
      </c>
      <c r="S784">
        <f>VLOOKUP('full data'!$A784, Sheet11!$A$2:$AF$799, MATCH('full data'!S$1, Sheet11!$A$1:$AF$1, 0), FALSE)</f>
        <v>7</v>
      </c>
      <c r="T784">
        <f>VLOOKUP('full data'!$A784, Sheet11!$A$2:$AF$799, MATCH('full data'!T$1, Sheet11!$A$1:$AF$1, 0), FALSE)</f>
        <v>0</v>
      </c>
      <c r="U784">
        <f>VLOOKUP('full data'!$A784, Sheet11!$A$2:$AF$799, MATCH('full data'!U$1, Sheet11!$A$1:$AF$1, 0), FALSE)</f>
        <v>0.5625</v>
      </c>
      <c r="V784">
        <f>VLOOKUP('full data'!$A784, Sheet11!$A$2:$AF$799, MATCH('full data'!V$1, Sheet11!$A$1:$AF$1, 0), FALSE)</f>
        <v>0.52777777777777779</v>
      </c>
      <c r="W784">
        <f>VLOOKUP('full data'!$A784, Sheet11!$A$2:$AF$799, MATCH('full data'!W$1, Sheet11!$A$1:$AF$1, 0), FALSE)</f>
        <v>0.52734375</v>
      </c>
      <c r="X784" t="str">
        <f>VLOOKUP('full data'!$A784, Sheet11!$A$2:$AF$799, MATCH('full data'!X$1, Sheet11!$A$1:$AF$1, 0), FALSE)</f>
        <v>0</v>
      </c>
      <c r="Y784">
        <f>VLOOKUP('full data'!$A784, Sheet11!$A$2:$AF$799, MATCH('full data'!Y$1, Sheet11!$A$1:$AF$1, 0), FALSE)</f>
        <v>2</v>
      </c>
      <c r="Z784" t="str">
        <f>VLOOKUP('full data'!$A784, Sheet11!$A$2:$AF$799, MATCH('full data'!Z$1, Sheet11!$A$1:$AF$1, 0), FALSE)</f>
        <v>NFC North</v>
      </c>
      <c r="AA784" t="s">
        <v>892</v>
      </c>
      <c r="AB784">
        <f>VLOOKUP('full data'!$A784, Sheet11!$A$2:$AF$799, MATCH('full data'!AB$1, Sheet11!$A$1:$AF$1, 0), FALSE)</f>
        <v>0.2</v>
      </c>
      <c r="AC784">
        <f>VLOOKUP('full data'!$A784, Sheet11!$A$2:$AF$799, MATCH('full data'!AC$1, Sheet11!$A$1:$AF$1, 0), FALSE)</f>
        <v>6.6666666666666666E-2</v>
      </c>
      <c r="AD784" t="str">
        <f>VLOOKUP('full data'!$A784, Sheet11!$A$2:$AF$799, MATCH('full data'!AD$1, Sheet11!$A$1:$AF$1, 0), FALSE)</f>
        <v>0</v>
      </c>
      <c r="AE784" t="str">
        <f>VLOOKUP('full data'!$A784, Sheet11!$A$2:$AF$799, MATCH('full data'!AE$1, Sheet11!$A$1:$AF$1, 0), FALSE)</f>
        <v>0</v>
      </c>
      <c r="AF784">
        <f>VLOOKUP('full data'!$A784, Sheet11!$A$2:$AF$799, MATCH('full data'!AF$1, Sheet11!$A$1:$AF$1, 0), FALSE)</f>
        <v>0.5</v>
      </c>
      <c r="AG784">
        <f>VLOOKUP('full data'!$A784, Sheet11!$A$2:$AF$799, MATCH('full data'!AG$1, Sheet11!$A$1:$AF$1, 0), FALSE)</f>
        <v>0.5</v>
      </c>
      <c r="AH784" s="3">
        <f>VLOOKUP('full data'!$A784, Sheet11!$A$2:$AF$799, MATCH('full data'!AH$1, Sheet11!$A$1:$AF$1, 0), FALSE)</f>
        <v>1.7522552728169341E-2</v>
      </c>
      <c r="AI784" s="2">
        <f t="shared" si="12"/>
        <v>0.21292554031650171</v>
      </c>
      <c r="AJ784" s="2">
        <f>AH784/SUMIFS($AH$2:$AH$799, $B$2:$B$799, B784)</f>
        <v>1.0804462748018119E-2</v>
      </c>
      <c r="AK784">
        <f>IF(AJ784=_xlfn.MAXIFS($AJ$2:$AJ$799, $B$2:$B$799, B784, $AA$2:$AA$799, AA784), 1, 0)</f>
        <v>0</v>
      </c>
      <c r="AL784" s="2">
        <f>AJ784-AI784</f>
        <v>-0.2021210775684836</v>
      </c>
      <c r="AM784">
        <f>IF(AK784=AE784, 1, 0)</f>
        <v>0</v>
      </c>
    </row>
    <row r="785" spans="1:39" hidden="1" x14ac:dyDescent="0.45">
      <c r="A785" t="s">
        <v>107</v>
      </c>
      <c r="B785">
        <v>2000</v>
      </c>
      <c r="C785" t="s">
        <v>108</v>
      </c>
      <c r="D785" t="str">
        <f>VLOOKUP(C785, ids!$A$2:$B$37,2,FALSE)</f>
        <v>Washigngton Redskins</v>
      </c>
      <c r="E785">
        <f>VLOOKUP('full data'!$A785, Sheet11!$A$2:$AF$799, MATCH('full data'!E$1, Sheet11!$A$1:$AF$1, 0), FALSE)</f>
        <v>16</v>
      </c>
      <c r="F785">
        <f>VLOOKUP('full data'!$A785, Sheet11!$A$2:$AF$799, MATCH('full data'!F$1, Sheet11!$A$1:$AF$1, 0), FALSE)</f>
        <v>2.146119087320979</v>
      </c>
      <c r="G785">
        <f>VLOOKUP('full data'!$A785, Sheet11!$A$2:$AF$799, MATCH('full data'!G$1, Sheet11!$A$1:$AF$1, 0), FALSE)</f>
        <v>-3.2350436379498841</v>
      </c>
      <c r="H785">
        <f>VLOOKUP('full data'!$A785, Sheet11!$A$2:$AF$799, MATCH('full data'!H$1, Sheet11!$A$1:$AF$1, 0), FALSE)</f>
        <v>5.316139319770457</v>
      </c>
      <c r="I785">
        <f>VLOOKUP('full data'!$A785, Sheet11!$A$2:$AF$799, MATCH('full data'!I$1, Sheet11!$A$1:$AF$1, 0), FALSE)</f>
        <v>63.0625</v>
      </c>
      <c r="J785">
        <f>VLOOKUP('full data'!$A785, Sheet11!$A$2:$AF$799, MATCH('full data'!J$1, Sheet11!$A$1:$AF$1, 0), FALSE)</f>
        <v>0.66666666666666663</v>
      </c>
      <c r="K785">
        <f>VLOOKUP('full data'!$A785, Sheet11!$A$2:$AF$799, MATCH('full data'!K$1, Sheet11!$A$1:$AF$1, 0), FALSE)</f>
        <v>-15.25</v>
      </c>
      <c r="L785">
        <f>VLOOKUP('full data'!$A785, Sheet11!$A$2:$AF$799, MATCH('full data'!L$1, Sheet11!$A$1:$AF$1, 0), FALSE)</f>
        <v>1.3125</v>
      </c>
      <c r="M785">
        <f>VLOOKUP('full data'!$A785, Sheet11!$A$2:$AF$799, MATCH('full data'!M$1, Sheet11!$A$1:$AF$1, 0), FALSE)</f>
        <v>1.1875</v>
      </c>
      <c r="N785">
        <f>VLOOKUP('full data'!$A785, Sheet11!$A$2:$AF$799, MATCH('full data'!N$1, Sheet11!$A$1:$AF$1, 0), FALSE)</f>
        <v>1.0625</v>
      </c>
      <c r="O785">
        <f>VLOOKUP('full data'!$A785, Sheet11!$A$2:$AF$799, MATCH('full data'!O$1, Sheet11!$A$1:$AF$1, 0), FALSE)</f>
        <v>17.875</v>
      </c>
      <c r="P785">
        <f>VLOOKUP('full data'!$A785, Sheet11!$A$2:$AF$799, MATCH('full data'!P$1, Sheet11!$A$1:$AF$1, 0), FALSE)</f>
        <v>1.6875</v>
      </c>
      <c r="Q785">
        <f>VLOOKUP('full data'!$A785, Sheet11!$A$2:$AF$799, MATCH('full data'!Q$1, Sheet11!$A$1:$AF$1, 0), FALSE)</f>
        <v>2.25</v>
      </c>
      <c r="R785">
        <f>VLOOKUP('full data'!$A785, Sheet11!$A$2:$AF$799, MATCH('full data'!R$1, Sheet11!$A$1:$AF$1, 0), FALSE)</f>
        <v>8</v>
      </c>
      <c r="S785">
        <f>VLOOKUP('full data'!$A785, Sheet11!$A$2:$AF$799, MATCH('full data'!S$1, Sheet11!$A$1:$AF$1, 0), FALSE)</f>
        <v>8</v>
      </c>
      <c r="T785">
        <f>VLOOKUP('full data'!$A785, Sheet11!$A$2:$AF$799, MATCH('full data'!T$1, Sheet11!$A$1:$AF$1, 0), FALSE)</f>
        <v>0</v>
      </c>
      <c r="U785">
        <f>VLOOKUP('full data'!$A785, Sheet11!$A$2:$AF$799, MATCH('full data'!U$1, Sheet11!$A$1:$AF$1, 0), FALSE)</f>
        <v>0.5</v>
      </c>
      <c r="V785">
        <f>VLOOKUP('full data'!$A785, Sheet11!$A$2:$AF$799, MATCH('full data'!V$1, Sheet11!$A$1:$AF$1, 0), FALSE)</f>
        <v>0.5625</v>
      </c>
      <c r="W785">
        <f>VLOOKUP('full data'!$A785, Sheet11!$A$2:$AF$799, MATCH('full data'!W$1, Sheet11!$A$1:$AF$1, 0), FALSE)</f>
        <v>0.54296875</v>
      </c>
      <c r="X785" t="str">
        <f>VLOOKUP('full data'!$A785, Sheet11!$A$2:$AF$799, MATCH('full data'!X$1, Sheet11!$A$1:$AF$1, 0), FALSE)</f>
        <v>0</v>
      </c>
      <c r="Y785">
        <f>VLOOKUP('full data'!$A785, Sheet11!$A$2:$AF$799, MATCH('full data'!Y$1, Sheet11!$A$1:$AF$1, 0), FALSE)</f>
        <v>3</v>
      </c>
      <c r="Z785" t="str">
        <f>VLOOKUP('full data'!$A785, Sheet11!$A$2:$AF$799, MATCH('full data'!Z$1, Sheet11!$A$1:$AF$1, 0), FALSE)</f>
        <v>NFC East</v>
      </c>
      <c r="AA785" t="s">
        <v>892</v>
      </c>
      <c r="AB785">
        <f>VLOOKUP('full data'!$A785, Sheet11!$A$2:$AF$799, MATCH('full data'!AB$1, Sheet11!$A$1:$AF$1, 0), FALSE)</f>
        <v>0.2857142857142857</v>
      </c>
      <c r="AC785">
        <f>VLOOKUP('full data'!$A785, Sheet11!$A$2:$AF$799, MATCH('full data'!AC$1, Sheet11!$A$1:$AF$1, 0), FALSE)</f>
        <v>7.6923076923076927E-2</v>
      </c>
      <c r="AD785" t="str">
        <f>VLOOKUP('full data'!$A785, Sheet11!$A$2:$AF$799, MATCH('full data'!AD$1, Sheet11!$A$1:$AF$1, 0), FALSE)</f>
        <v>0</v>
      </c>
      <c r="AE785" t="str">
        <f>VLOOKUP('full data'!$A785, Sheet11!$A$2:$AF$799, MATCH('full data'!AE$1, Sheet11!$A$1:$AF$1, 0), FALSE)</f>
        <v>0</v>
      </c>
      <c r="AF785">
        <f>VLOOKUP('full data'!$A785, Sheet11!$A$2:$AF$799, MATCH('full data'!AF$1, Sheet11!$A$1:$AF$1, 0), FALSE)</f>
        <v>0.375</v>
      </c>
      <c r="AG785">
        <f>VLOOKUP('full data'!$A785, Sheet11!$A$2:$AF$799, MATCH('full data'!AG$1, Sheet11!$A$1:$AF$1, 0), FALSE)</f>
        <v>0.5</v>
      </c>
      <c r="AH785" s="3">
        <f>VLOOKUP('full data'!$A785, Sheet11!$A$2:$AF$799, MATCH('full data'!AH$1, Sheet11!$A$1:$AF$1, 0), FALSE)</f>
        <v>1.750821293041956E-2</v>
      </c>
      <c r="AI785" s="2">
        <f t="shared" si="12"/>
        <v>0.21292554031650171</v>
      </c>
      <c r="AJ785" s="2">
        <f>AH785/SUMIFS($AH$2:$AH$799, $B$2:$B$799, B785)</f>
        <v>1.0795620782295135E-2</v>
      </c>
      <c r="AK785">
        <f>IF(AJ785=_xlfn.MAXIFS($AJ$2:$AJ$799, $B$2:$B$799, B785, $AA$2:$AA$799, AA785), 1, 0)</f>
        <v>0</v>
      </c>
      <c r="AL785" s="2">
        <f>AJ785-AI785</f>
        <v>-0.20212991953420659</v>
      </c>
      <c r="AM785">
        <f>IF(AK785=AE785, 1, 0)</f>
        <v>0</v>
      </c>
    </row>
    <row r="786" spans="1:39" hidden="1" x14ac:dyDescent="0.45">
      <c r="A786" t="s">
        <v>87</v>
      </c>
      <c r="B786">
        <v>2000</v>
      </c>
      <c r="C786" t="s">
        <v>88</v>
      </c>
      <c r="D786" t="str">
        <f>VLOOKUP(C786, ids!$A$2:$B$37,2,FALSE)</f>
        <v>New York Jets</v>
      </c>
      <c r="E786">
        <f>VLOOKUP('full data'!$A786, Sheet11!$A$2:$AF$799, MATCH('full data'!E$1, Sheet11!$A$1:$AF$1, 0), FALSE)</f>
        <v>16</v>
      </c>
      <c r="F786">
        <f>VLOOKUP('full data'!$A786, Sheet11!$A$2:$AF$799, MATCH('full data'!F$1, Sheet11!$A$1:$AF$1, 0), FALSE)</f>
        <v>8.5403732711024083E-2</v>
      </c>
      <c r="G786">
        <f>VLOOKUP('full data'!$A786, Sheet11!$A$2:$AF$799, MATCH('full data'!G$1, Sheet11!$A$1:$AF$1, 0), FALSE)</f>
        <v>-3.903195110510977</v>
      </c>
      <c r="H786">
        <f>VLOOKUP('full data'!$A786, Sheet11!$A$2:$AF$799, MATCH('full data'!H$1, Sheet11!$A$1:$AF$1, 0), FALSE)</f>
        <v>0.8001844847542493</v>
      </c>
      <c r="I786">
        <f>VLOOKUP('full data'!$A786, Sheet11!$A$2:$AF$799, MATCH('full data'!I$1, Sheet11!$A$1:$AF$1, 0), FALSE)</f>
        <v>39.125</v>
      </c>
      <c r="J786">
        <f>VLOOKUP('full data'!$A786, Sheet11!$A$2:$AF$799, MATCH('full data'!J$1, Sheet11!$A$1:$AF$1, 0), FALSE)</f>
        <v>0.67647058823529416</v>
      </c>
      <c r="K786">
        <f>VLOOKUP('full data'!$A786, Sheet11!$A$2:$AF$799, MATCH('full data'!K$1, Sheet11!$A$1:$AF$1, 0), FALSE)</f>
        <v>-6.1875</v>
      </c>
      <c r="L786">
        <f>VLOOKUP('full data'!$A786, Sheet11!$A$2:$AF$799, MATCH('full data'!L$1, Sheet11!$A$1:$AF$1, 0), FALSE)</f>
        <v>1.8125</v>
      </c>
      <c r="M786">
        <f>VLOOKUP('full data'!$A786, Sheet11!$A$2:$AF$799, MATCH('full data'!M$1, Sheet11!$A$1:$AF$1, 0), FALSE)</f>
        <v>0.875</v>
      </c>
      <c r="N786">
        <f>VLOOKUP('full data'!$A786, Sheet11!$A$2:$AF$799, MATCH('full data'!N$1, Sheet11!$A$1:$AF$1, 0), FALSE)</f>
        <v>1.3125</v>
      </c>
      <c r="O786">
        <f>VLOOKUP('full data'!$A786, Sheet11!$A$2:$AF$799, MATCH('full data'!O$1, Sheet11!$A$1:$AF$1, 0), FALSE)</f>
        <v>14.625</v>
      </c>
      <c r="P786">
        <f>VLOOKUP('full data'!$A786, Sheet11!$A$2:$AF$799, MATCH('full data'!P$1, Sheet11!$A$1:$AF$1, 0), FALSE)</f>
        <v>2.25</v>
      </c>
      <c r="Q786">
        <f>VLOOKUP('full data'!$A786, Sheet11!$A$2:$AF$799, MATCH('full data'!Q$1, Sheet11!$A$1:$AF$1, 0), FALSE)</f>
        <v>2.1875</v>
      </c>
      <c r="R786">
        <f>VLOOKUP('full data'!$A786, Sheet11!$A$2:$AF$799, MATCH('full data'!R$1, Sheet11!$A$1:$AF$1, 0), FALSE)</f>
        <v>9</v>
      </c>
      <c r="S786">
        <f>VLOOKUP('full data'!$A786, Sheet11!$A$2:$AF$799, MATCH('full data'!S$1, Sheet11!$A$1:$AF$1, 0), FALSE)</f>
        <v>7</v>
      </c>
      <c r="T786">
        <f>VLOOKUP('full data'!$A786, Sheet11!$A$2:$AF$799, MATCH('full data'!T$1, Sheet11!$A$1:$AF$1, 0), FALSE)</f>
        <v>0</v>
      </c>
      <c r="U786">
        <f>VLOOKUP('full data'!$A786, Sheet11!$A$2:$AF$799, MATCH('full data'!U$1, Sheet11!$A$1:$AF$1, 0), FALSE)</f>
        <v>0.5625</v>
      </c>
      <c r="V786">
        <f>VLOOKUP('full data'!$A786, Sheet11!$A$2:$AF$799, MATCH('full data'!V$1, Sheet11!$A$1:$AF$1, 0), FALSE)</f>
        <v>0.51388888888888884</v>
      </c>
      <c r="W786">
        <f>VLOOKUP('full data'!$A786, Sheet11!$A$2:$AF$799, MATCH('full data'!W$1, Sheet11!$A$1:$AF$1, 0), FALSE)</f>
        <v>0.56640625</v>
      </c>
      <c r="X786" t="str">
        <f>VLOOKUP('full data'!$A786, Sheet11!$A$2:$AF$799, MATCH('full data'!X$1, Sheet11!$A$1:$AF$1, 0), FALSE)</f>
        <v>0</v>
      </c>
      <c r="Y786">
        <f>VLOOKUP('full data'!$A786, Sheet11!$A$2:$AF$799, MATCH('full data'!Y$1, Sheet11!$A$1:$AF$1, 0), FALSE)</f>
        <v>2</v>
      </c>
      <c r="Z786" t="str">
        <f>VLOOKUP('full data'!$A786, Sheet11!$A$2:$AF$799, MATCH('full data'!Z$1, Sheet11!$A$1:$AF$1, 0), FALSE)</f>
        <v>AFC East</v>
      </c>
      <c r="AA786" t="s">
        <v>891</v>
      </c>
      <c r="AB786">
        <f>VLOOKUP('full data'!$A786, Sheet11!$A$2:$AF$799, MATCH('full data'!AB$1, Sheet11!$A$1:$AF$1, 0), FALSE)</f>
        <v>0.19354838709677419</v>
      </c>
      <c r="AC786">
        <f>VLOOKUP('full data'!$A786, Sheet11!$A$2:$AF$799, MATCH('full data'!AC$1, Sheet11!$A$1:$AF$1, 0), FALSE)</f>
        <v>0.14583333333333329</v>
      </c>
      <c r="AD786" t="str">
        <f>VLOOKUP('full data'!$A786, Sheet11!$A$2:$AF$799, MATCH('full data'!AD$1, Sheet11!$A$1:$AF$1, 0), FALSE)</f>
        <v>0</v>
      </c>
      <c r="AE786" t="str">
        <f>VLOOKUP('full data'!$A786, Sheet11!$A$2:$AF$799, MATCH('full data'!AE$1, Sheet11!$A$1:$AF$1, 0), FALSE)</f>
        <v>0</v>
      </c>
      <c r="AF786">
        <f>VLOOKUP('full data'!$A786, Sheet11!$A$2:$AF$799, MATCH('full data'!AF$1, Sheet11!$A$1:$AF$1, 0), FALSE)</f>
        <v>0.4375</v>
      </c>
      <c r="AG786">
        <f>VLOOKUP('full data'!$A786, Sheet11!$A$2:$AF$799, MATCH('full data'!AG$1, Sheet11!$A$1:$AF$1, 0), FALSE)</f>
        <v>0.5</v>
      </c>
      <c r="AH786" s="3">
        <f>VLOOKUP('full data'!$A786, Sheet11!$A$2:$AF$799, MATCH('full data'!AH$1, Sheet11!$A$1:$AF$1, 0), FALSE)</f>
        <v>8.7921835230009328E-3</v>
      </c>
      <c r="AI786" s="2">
        <f t="shared" si="12"/>
        <v>0.31769672138709598</v>
      </c>
      <c r="AJ786" s="2">
        <f>AH786/SUMIFS($AH$2:$AH$799, $B$2:$B$799, B786)</f>
        <v>5.4212888282703323E-3</v>
      </c>
      <c r="AK786">
        <f>IF(AJ786=_xlfn.MAXIFS($AJ$2:$AJ$799, $B$2:$B$799, B786, $AA$2:$AA$799, AA786), 1, 0)</f>
        <v>0</v>
      </c>
      <c r="AL786" s="2">
        <f>AJ786-AI786</f>
        <v>-0.31227543255882567</v>
      </c>
      <c r="AM786">
        <f>IF(AK786=AE786, 1, 0)</f>
        <v>0</v>
      </c>
    </row>
    <row r="787" spans="1:39" hidden="1" x14ac:dyDescent="0.45">
      <c r="A787" t="s">
        <v>47</v>
      </c>
      <c r="B787">
        <v>2000</v>
      </c>
      <c r="C787" t="s">
        <v>48</v>
      </c>
      <c r="D787" t="str">
        <f>VLOOKUP(C787, ids!$A$2:$B$37,2,FALSE)</f>
        <v>Carolina Panthers</v>
      </c>
      <c r="E787">
        <f>VLOOKUP('full data'!$A787, Sheet11!$A$2:$AF$799, MATCH('full data'!E$1, Sheet11!$A$1:$AF$1, 0), FALSE)</f>
        <v>16</v>
      </c>
      <c r="F787">
        <f>VLOOKUP('full data'!$A787, Sheet11!$A$2:$AF$799, MATCH('full data'!F$1, Sheet11!$A$1:$AF$1, 0), FALSE)</f>
        <v>-1.139854698197782</v>
      </c>
      <c r="G787">
        <f>VLOOKUP('full data'!$A787, Sheet11!$A$2:$AF$799, MATCH('full data'!G$1, Sheet11!$A$1:$AF$1, 0), FALSE)</f>
        <v>-2.7645284294717349</v>
      </c>
      <c r="H787">
        <f>VLOOKUP('full data'!$A787, Sheet11!$A$2:$AF$799, MATCH('full data'!H$1, Sheet11!$A$1:$AF$1, 0), FALSE)</f>
        <v>5.1844219522226753</v>
      </c>
      <c r="I787">
        <f>VLOOKUP('full data'!$A787, Sheet11!$A$2:$AF$799, MATCH('full data'!I$1, Sheet11!$A$1:$AF$1, 0), FALSE)</f>
        <v>42.6875</v>
      </c>
      <c r="J787">
        <f>VLOOKUP('full data'!$A787, Sheet11!$A$2:$AF$799, MATCH('full data'!J$1, Sheet11!$A$1:$AF$1, 0), FALSE)</f>
        <v>0.88571428571428568</v>
      </c>
      <c r="K787">
        <f>VLOOKUP('full data'!$A787, Sheet11!$A$2:$AF$799, MATCH('full data'!K$1, Sheet11!$A$1:$AF$1, 0), FALSE)</f>
        <v>-23.875</v>
      </c>
      <c r="L787">
        <f>VLOOKUP('full data'!$A787, Sheet11!$A$2:$AF$799, MATCH('full data'!L$1, Sheet11!$A$1:$AF$1, 0), FALSE)</f>
        <v>1.1875</v>
      </c>
      <c r="M787">
        <f>VLOOKUP('full data'!$A787, Sheet11!$A$2:$AF$799, MATCH('full data'!M$1, Sheet11!$A$1:$AF$1, 0), FALSE)</f>
        <v>1.25</v>
      </c>
      <c r="N787">
        <f>VLOOKUP('full data'!$A787, Sheet11!$A$2:$AF$799, MATCH('full data'!N$1, Sheet11!$A$1:$AF$1, 0), FALSE)</f>
        <v>1.0625</v>
      </c>
      <c r="O787">
        <f>VLOOKUP('full data'!$A787, Sheet11!$A$2:$AF$799, MATCH('full data'!O$1, Sheet11!$A$1:$AF$1, 0), FALSE)</f>
        <v>14.125</v>
      </c>
      <c r="P787">
        <f>VLOOKUP('full data'!$A787, Sheet11!$A$2:$AF$799, MATCH('full data'!P$1, Sheet11!$A$1:$AF$1, 0), FALSE)</f>
        <v>1.75</v>
      </c>
      <c r="Q787">
        <f>VLOOKUP('full data'!$A787, Sheet11!$A$2:$AF$799, MATCH('full data'!Q$1, Sheet11!$A$1:$AF$1, 0), FALSE)</f>
        <v>2.3125</v>
      </c>
      <c r="R787">
        <f>VLOOKUP('full data'!$A787, Sheet11!$A$2:$AF$799, MATCH('full data'!R$1, Sheet11!$A$1:$AF$1, 0), FALSE)</f>
        <v>7</v>
      </c>
      <c r="S787">
        <f>VLOOKUP('full data'!$A787, Sheet11!$A$2:$AF$799, MATCH('full data'!S$1, Sheet11!$A$1:$AF$1, 0), FALSE)</f>
        <v>9</v>
      </c>
      <c r="T787">
        <f>VLOOKUP('full data'!$A787, Sheet11!$A$2:$AF$799, MATCH('full data'!T$1, Sheet11!$A$1:$AF$1, 0), FALSE)</f>
        <v>0</v>
      </c>
      <c r="U787">
        <f>VLOOKUP('full data'!$A787, Sheet11!$A$2:$AF$799, MATCH('full data'!U$1, Sheet11!$A$1:$AF$1, 0), FALSE)</f>
        <v>0.4375</v>
      </c>
      <c r="V787">
        <f>VLOOKUP('full data'!$A787, Sheet11!$A$2:$AF$799, MATCH('full data'!V$1, Sheet11!$A$1:$AF$1, 0), FALSE)</f>
        <v>0.42857142857142849</v>
      </c>
      <c r="W787">
        <f>VLOOKUP('full data'!$A787, Sheet11!$A$2:$AF$799, MATCH('full data'!W$1, Sheet11!$A$1:$AF$1, 0), FALSE)</f>
        <v>0.46484375</v>
      </c>
      <c r="X787" t="str">
        <f>VLOOKUP('full data'!$A787, Sheet11!$A$2:$AF$799, MATCH('full data'!X$1, Sheet11!$A$1:$AF$1, 0), FALSE)</f>
        <v>0</v>
      </c>
      <c r="Y787">
        <f>VLOOKUP('full data'!$A787, Sheet11!$A$2:$AF$799, MATCH('full data'!Y$1, Sheet11!$A$1:$AF$1, 0), FALSE)</f>
        <v>3</v>
      </c>
      <c r="Z787" t="str">
        <f>VLOOKUP('full data'!$A787, Sheet11!$A$2:$AF$799, MATCH('full data'!Z$1, Sheet11!$A$1:$AF$1, 0), FALSE)</f>
        <v>NFC South</v>
      </c>
      <c r="AA787" t="s">
        <v>892</v>
      </c>
      <c r="AB787">
        <f>VLOOKUP('full data'!$A787, Sheet11!$A$2:$AF$799, MATCH('full data'!AB$1, Sheet11!$A$1:$AF$1, 0), FALSE)</f>
        <v>0.1785714285714286</v>
      </c>
      <c r="AC787">
        <f>VLOOKUP('full data'!$A787, Sheet11!$A$2:$AF$799, MATCH('full data'!AC$1, Sheet11!$A$1:$AF$1, 0), FALSE)</f>
        <v>0.38709677419354838</v>
      </c>
      <c r="AD787" t="str">
        <f>VLOOKUP('full data'!$A787, Sheet11!$A$2:$AF$799, MATCH('full data'!AD$1, Sheet11!$A$1:$AF$1, 0), FALSE)</f>
        <v>0</v>
      </c>
      <c r="AE787" t="str">
        <f>VLOOKUP('full data'!$A787, Sheet11!$A$2:$AF$799, MATCH('full data'!AE$1, Sheet11!$A$1:$AF$1, 0), FALSE)</f>
        <v>0</v>
      </c>
      <c r="AF787">
        <f>VLOOKUP('full data'!$A787, Sheet11!$A$2:$AF$799, MATCH('full data'!AF$1, Sheet11!$A$1:$AF$1, 0), FALSE)</f>
        <v>0.5625</v>
      </c>
      <c r="AG787">
        <f>VLOOKUP('full data'!$A787, Sheet11!$A$2:$AF$799, MATCH('full data'!AG$1, Sheet11!$A$1:$AF$1, 0), FALSE)</f>
        <v>0.5</v>
      </c>
      <c r="AH787" s="3">
        <f>VLOOKUP('full data'!$A787, Sheet11!$A$2:$AF$799, MATCH('full data'!AH$1, Sheet11!$A$1:$AF$1, 0), FALSE)</f>
        <v>5.1168661137058497E-3</v>
      </c>
      <c r="AI787" s="2">
        <f t="shared" si="12"/>
        <v>0.21292554031650171</v>
      </c>
      <c r="AJ787" s="2">
        <f>AH787/SUMIFS($AH$2:$AH$799, $B$2:$B$799, B787)</f>
        <v>3.1550762134819931E-3</v>
      </c>
      <c r="AK787">
        <f>IF(AJ787=_xlfn.MAXIFS($AJ$2:$AJ$799, $B$2:$B$799, B787, $AA$2:$AA$799, AA787), 1, 0)</f>
        <v>0</v>
      </c>
      <c r="AL787" s="2">
        <f>AJ787-AI787</f>
        <v>-0.20977046410301972</v>
      </c>
      <c r="AM787">
        <f>IF(AK787=AE787, 1, 0)</f>
        <v>0</v>
      </c>
    </row>
    <row r="788" spans="1:39" hidden="1" x14ac:dyDescent="0.45">
      <c r="A788" t="s">
        <v>71</v>
      </c>
      <c r="B788">
        <v>2000</v>
      </c>
      <c r="C788" t="s">
        <v>72</v>
      </c>
      <c r="D788" t="str">
        <f>VLOOKUP(C788, ids!$A$2:$B$37,2,FALSE)</f>
        <v>Jacksonville Jaguars</v>
      </c>
      <c r="E788">
        <f>VLOOKUP('full data'!$A788, Sheet11!$A$2:$AF$799, MATCH('full data'!E$1, Sheet11!$A$1:$AF$1, 0), FALSE)</f>
        <v>16</v>
      </c>
      <c r="F788">
        <f>VLOOKUP('full data'!$A788, Sheet11!$A$2:$AF$799, MATCH('full data'!F$1, Sheet11!$A$1:$AF$1, 0), FALSE)</f>
        <v>3.5307321379338799</v>
      </c>
      <c r="G788">
        <f>VLOOKUP('full data'!$A788, Sheet11!$A$2:$AF$799, MATCH('full data'!G$1, Sheet11!$A$1:$AF$1, 0), FALSE)</f>
        <v>-1.457392113094111</v>
      </c>
      <c r="H788">
        <f>VLOOKUP('full data'!$A788, Sheet11!$A$2:$AF$799, MATCH('full data'!H$1, Sheet11!$A$1:$AF$1, 0), FALSE)</f>
        <v>7.2591817054644041</v>
      </c>
      <c r="I788">
        <f>VLOOKUP('full data'!$A788, Sheet11!$A$2:$AF$799, MATCH('full data'!I$1, Sheet11!$A$1:$AF$1, 0), FALSE)</f>
        <v>43.9375</v>
      </c>
      <c r="J788">
        <f>VLOOKUP('full data'!$A788, Sheet11!$A$2:$AF$799, MATCH('full data'!J$1, Sheet11!$A$1:$AF$1, 0), FALSE)</f>
        <v>0.87878787878787878</v>
      </c>
      <c r="K788">
        <f>VLOOKUP('full data'!$A788, Sheet11!$A$2:$AF$799, MATCH('full data'!K$1, Sheet11!$A$1:$AF$1, 0), FALSE)</f>
        <v>-18.0625</v>
      </c>
      <c r="L788">
        <f>VLOOKUP('full data'!$A788, Sheet11!$A$2:$AF$799, MATCH('full data'!L$1, Sheet11!$A$1:$AF$1, 0), FALSE)</f>
        <v>0.9375</v>
      </c>
      <c r="M788">
        <f>VLOOKUP('full data'!$A788, Sheet11!$A$2:$AF$799, MATCH('full data'!M$1, Sheet11!$A$1:$AF$1, 0), FALSE)</f>
        <v>1.125</v>
      </c>
      <c r="N788">
        <f>VLOOKUP('full data'!$A788, Sheet11!$A$2:$AF$799, MATCH('full data'!N$1, Sheet11!$A$1:$AF$1, 0), FALSE)</f>
        <v>0.75</v>
      </c>
      <c r="O788">
        <f>VLOOKUP('full data'!$A788, Sheet11!$A$2:$AF$799, MATCH('full data'!O$1, Sheet11!$A$1:$AF$1, 0), FALSE)</f>
        <v>15.4375</v>
      </c>
      <c r="P788">
        <f>VLOOKUP('full data'!$A788, Sheet11!$A$2:$AF$799, MATCH('full data'!P$1, Sheet11!$A$1:$AF$1, 0), FALSE)</f>
        <v>1.3125</v>
      </c>
      <c r="Q788">
        <f>VLOOKUP('full data'!$A788, Sheet11!$A$2:$AF$799, MATCH('full data'!Q$1, Sheet11!$A$1:$AF$1, 0), FALSE)</f>
        <v>1.875</v>
      </c>
      <c r="R788">
        <f>VLOOKUP('full data'!$A788, Sheet11!$A$2:$AF$799, MATCH('full data'!R$1, Sheet11!$A$1:$AF$1, 0), FALSE)</f>
        <v>7</v>
      </c>
      <c r="S788">
        <f>VLOOKUP('full data'!$A788, Sheet11!$A$2:$AF$799, MATCH('full data'!S$1, Sheet11!$A$1:$AF$1, 0), FALSE)</f>
        <v>9</v>
      </c>
      <c r="T788">
        <f>VLOOKUP('full data'!$A788, Sheet11!$A$2:$AF$799, MATCH('full data'!T$1, Sheet11!$A$1:$AF$1, 0), FALSE)</f>
        <v>0</v>
      </c>
      <c r="U788">
        <f>VLOOKUP('full data'!$A788, Sheet11!$A$2:$AF$799, MATCH('full data'!U$1, Sheet11!$A$1:$AF$1, 0), FALSE)</f>
        <v>0.4375</v>
      </c>
      <c r="V788">
        <f>VLOOKUP('full data'!$A788, Sheet11!$A$2:$AF$799, MATCH('full data'!V$1, Sheet11!$A$1:$AF$1, 0), FALSE)</f>
        <v>0.35714285714285721</v>
      </c>
      <c r="W788">
        <f>VLOOKUP('full data'!$A788, Sheet11!$A$2:$AF$799, MATCH('full data'!W$1, Sheet11!$A$1:$AF$1, 0), FALSE)</f>
        <v>0.4921875</v>
      </c>
      <c r="X788" t="str">
        <f>VLOOKUP('full data'!$A788, Sheet11!$A$2:$AF$799, MATCH('full data'!X$1, Sheet11!$A$1:$AF$1, 0), FALSE)</f>
        <v>0</v>
      </c>
      <c r="Y788">
        <f>VLOOKUP('full data'!$A788, Sheet11!$A$2:$AF$799, MATCH('full data'!Y$1, Sheet11!$A$1:$AF$1, 0), FALSE)</f>
        <v>3</v>
      </c>
      <c r="Z788" t="str">
        <f>VLOOKUP('full data'!$A788, Sheet11!$A$2:$AF$799, MATCH('full data'!Z$1, Sheet11!$A$1:$AF$1, 0), FALSE)</f>
        <v>AFC South</v>
      </c>
      <c r="AA788" t="s">
        <v>891</v>
      </c>
      <c r="AB788">
        <f>VLOOKUP('full data'!$A788, Sheet11!$A$2:$AF$799, MATCH('full data'!AB$1, Sheet11!$A$1:$AF$1, 0), FALSE)</f>
        <v>0.2</v>
      </c>
      <c r="AC788">
        <f>VLOOKUP('full data'!$A788, Sheet11!$A$2:$AF$799, MATCH('full data'!AC$1, Sheet11!$A$1:$AF$1, 0), FALSE)</f>
        <v>0.34482758620689657</v>
      </c>
      <c r="AD788" t="str">
        <f>VLOOKUP('full data'!$A788, Sheet11!$A$2:$AF$799, MATCH('full data'!AD$1, Sheet11!$A$1:$AF$1, 0), FALSE)</f>
        <v>0</v>
      </c>
      <c r="AE788" t="str">
        <f>VLOOKUP('full data'!$A788, Sheet11!$A$2:$AF$799, MATCH('full data'!AE$1, Sheet11!$A$1:$AF$1, 0), FALSE)</f>
        <v>0</v>
      </c>
      <c r="AF788">
        <f>VLOOKUP('full data'!$A788, Sheet11!$A$2:$AF$799, MATCH('full data'!AF$1, Sheet11!$A$1:$AF$1, 0), FALSE)</f>
        <v>0.375</v>
      </c>
      <c r="AG788">
        <f>VLOOKUP('full data'!$A788, Sheet11!$A$2:$AF$799, MATCH('full data'!AG$1, Sheet11!$A$1:$AF$1, 0), FALSE)</f>
        <v>0.5</v>
      </c>
      <c r="AH788" s="3">
        <f>VLOOKUP('full data'!$A788, Sheet11!$A$2:$AF$799, MATCH('full data'!AH$1, Sheet11!$A$1:$AF$1, 0), FALSE)</f>
        <v>4.2776882952226944E-3</v>
      </c>
      <c r="AI788" s="2">
        <f t="shared" si="12"/>
        <v>0.31769672138709598</v>
      </c>
      <c r="AJ788" s="2">
        <f>AH788/SUMIFS($AH$2:$AH$799, $B$2:$B$799, B788)</f>
        <v>2.6376364534527125E-3</v>
      </c>
      <c r="AK788">
        <f>IF(AJ788=_xlfn.MAXIFS($AJ$2:$AJ$799, $B$2:$B$799, B788, $AA$2:$AA$799, AA788), 1, 0)</f>
        <v>0</v>
      </c>
      <c r="AL788" s="2">
        <f>AJ788-AI788</f>
        <v>-0.31505908493364326</v>
      </c>
      <c r="AM788">
        <f>IF(AK788=AE788, 1, 0)</f>
        <v>0</v>
      </c>
    </row>
    <row r="789" spans="1:39" hidden="1" x14ac:dyDescent="0.45">
      <c r="A789" t="s">
        <v>73</v>
      </c>
      <c r="B789">
        <v>2000</v>
      </c>
      <c r="C789" t="s">
        <v>74</v>
      </c>
      <c r="D789" t="str">
        <f>VLOOKUP(C789, ids!$A$2:$B$37,2,FALSE)</f>
        <v>Kansas City Chiefs</v>
      </c>
      <c r="E789">
        <f>VLOOKUP('full data'!$A789, Sheet11!$A$2:$AF$799, MATCH('full data'!E$1, Sheet11!$A$1:$AF$1, 0), FALSE)</f>
        <v>15</v>
      </c>
      <c r="F789">
        <f>VLOOKUP('full data'!$A789, Sheet11!$A$2:$AF$799, MATCH('full data'!F$1, Sheet11!$A$1:$AF$1, 0), FALSE)</f>
        <v>3.2682297273522019</v>
      </c>
      <c r="G789">
        <f>VLOOKUP('full data'!$A789, Sheet11!$A$2:$AF$799, MATCH('full data'!G$1, Sheet11!$A$1:$AF$1, 0), FALSE)</f>
        <v>-2.9653968827962029</v>
      </c>
      <c r="H789">
        <f>VLOOKUP('full data'!$A789, Sheet11!$A$2:$AF$799, MATCH('full data'!H$1, Sheet11!$A$1:$AF$1, 0), FALSE)</f>
        <v>7.1230645446365877</v>
      </c>
      <c r="I789">
        <f>VLOOKUP('full data'!$A789, Sheet11!$A$2:$AF$799, MATCH('full data'!I$1, Sheet11!$A$1:$AF$1, 0), FALSE)</f>
        <v>54.533333333333331</v>
      </c>
      <c r="J789">
        <f>VLOOKUP('full data'!$A789, Sheet11!$A$2:$AF$799, MATCH('full data'!J$1, Sheet11!$A$1:$AF$1, 0), FALSE)</f>
        <v>0.70833333333333337</v>
      </c>
      <c r="K789">
        <f>VLOOKUP('full data'!$A789, Sheet11!$A$2:$AF$799, MATCH('full data'!K$1, Sheet11!$A$1:$AF$1, 0), FALSE)</f>
        <v>-17.06666666666667</v>
      </c>
      <c r="L789">
        <f>VLOOKUP('full data'!$A789, Sheet11!$A$2:$AF$799, MATCH('full data'!L$1, Sheet11!$A$1:$AF$1, 0), FALSE)</f>
        <v>0.93333333333333335</v>
      </c>
      <c r="M789">
        <f>VLOOKUP('full data'!$A789, Sheet11!$A$2:$AF$799, MATCH('full data'!M$1, Sheet11!$A$1:$AF$1, 0), FALSE)</f>
        <v>0.8666666666666667</v>
      </c>
      <c r="N789">
        <f>VLOOKUP('full data'!$A789, Sheet11!$A$2:$AF$799, MATCH('full data'!N$1, Sheet11!$A$1:$AF$1, 0), FALSE)</f>
        <v>0.93333333333333335</v>
      </c>
      <c r="O789">
        <f>VLOOKUP('full data'!$A789, Sheet11!$A$2:$AF$799, MATCH('full data'!O$1, Sheet11!$A$1:$AF$1, 0), FALSE)</f>
        <v>15.66666666666667</v>
      </c>
      <c r="P789">
        <f>VLOOKUP('full data'!$A789, Sheet11!$A$2:$AF$799, MATCH('full data'!P$1, Sheet11!$A$1:$AF$1, 0), FALSE)</f>
        <v>1.333333333333333</v>
      </c>
      <c r="Q789">
        <f>VLOOKUP('full data'!$A789, Sheet11!$A$2:$AF$799, MATCH('full data'!Q$1, Sheet11!$A$1:$AF$1, 0), FALSE)</f>
        <v>1.8</v>
      </c>
      <c r="R789">
        <f>VLOOKUP('full data'!$A789, Sheet11!$A$2:$AF$799, MATCH('full data'!R$1, Sheet11!$A$1:$AF$1, 0), FALSE)</f>
        <v>7</v>
      </c>
      <c r="S789">
        <f>VLOOKUP('full data'!$A789, Sheet11!$A$2:$AF$799, MATCH('full data'!S$1, Sheet11!$A$1:$AF$1, 0), FALSE)</f>
        <v>9</v>
      </c>
      <c r="T789">
        <f>VLOOKUP('full data'!$A789, Sheet11!$A$2:$AF$799, MATCH('full data'!T$1, Sheet11!$A$1:$AF$1, 0), FALSE)</f>
        <v>0</v>
      </c>
      <c r="U789">
        <f>VLOOKUP('full data'!$A789, Sheet11!$A$2:$AF$799, MATCH('full data'!U$1, Sheet11!$A$1:$AF$1, 0), FALSE)</f>
        <v>0.4375</v>
      </c>
      <c r="V789">
        <f>VLOOKUP('full data'!$A789, Sheet11!$A$2:$AF$799, MATCH('full data'!V$1, Sheet11!$A$1:$AF$1, 0), FALSE)</f>
        <v>0.4642857142857143</v>
      </c>
      <c r="W789">
        <f>VLOOKUP('full data'!$A789, Sheet11!$A$2:$AF$799, MATCH('full data'!W$1, Sheet11!$A$1:$AF$1, 0), FALSE)</f>
        <v>0.48046875</v>
      </c>
      <c r="X789" t="str">
        <f>VLOOKUP('full data'!$A789, Sheet11!$A$2:$AF$799, MATCH('full data'!X$1, Sheet11!$A$1:$AF$1, 0), FALSE)</f>
        <v>0</v>
      </c>
      <c r="Y789">
        <f>VLOOKUP('full data'!$A789, Sheet11!$A$2:$AF$799, MATCH('full data'!Y$1, Sheet11!$A$1:$AF$1, 0), FALSE)</f>
        <v>3</v>
      </c>
      <c r="Z789" t="str">
        <f>VLOOKUP('full data'!$A789, Sheet11!$A$2:$AF$799, MATCH('full data'!Z$1, Sheet11!$A$1:$AF$1, 0), FALSE)</f>
        <v>AFC West</v>
      </c>
      <c r="AA789" t="s">
        <v>891</v>
      </c>
      <c r="AB789">
        <f>VLOOKUP('full data'!$A789, Sheet11!$A$2:$AF$799, MATCH('full data'!AB$1, Sheet11!$A$1:$AF$1, 0), FALSE)</f>
        <v>0.13043478260869559</v>
      </c>
      <c r="AC789">
        <f>VLOOKUP('full data'!$A789, Sheet11!$A$2:$AF$799, MATCH('full data'!AC$1, Sheet11!$A$1:$AF$1, 0), FALSE)</f>
        <v>0.2068965517241379</v>
      </c>
      <c r="AD789" t="str">
        <f>VLOOKUP('full data'!$A789, Sheet11!$A$2:$AF$799, MATCH('full data'!AD$1, Sheet11!$A$1:$AF$1, 0), FALSE)</f>
        <v>0</v>
      </c>
      <c r="AE789" t="str">
        <f>VLOOKUP('full data'!$A789, Sheet11!$A$2:$AF$799, MATCH('full data'!AE$1, Sheet11!$A$1:$AF$1, 0), FALSE)</f>
        <v>0</v>
      </c>
      <c r="AF789">
        <f>VLOOKUP('full data'!$A789, Sheet11!$A$2:$AF$799, MATCH('full data'!AF$1, Sheet11!$A$1:$AF$1, 0), FALSE)</f>
        <v>0.4</v>
      </c>
      <c r="AG789">
        <f>VLOOKUP('full data'!$A789, Sheet11!$A$2:$AF$799, MATCH('full data'!AG$1, Sheet11!$A$1:$AF$1, 0), FALSE)</f>
        <v>0.5</v>
      </c>
      <c r="AH789" s="3">
        <f>VLOOKUP('full data'!$A789, Sheet11!$A$2:$AF$799, MATCH('full data'!AH$1, Sheet11!$A$1:$AF$1, 0), FALSE)</f>
        <v>2.4744795521137179E-3</v>
      </c>
      <c r="AI789" s="2">
        <f t="shared" si="12"/>
        <v>0.31769672138709598</v>
      </c>
      <c r="AJ789" s="2">
        <f>AH789/SUMIFS($AH$2:$AH$799, $B$2:$B$799, B789)</f>
        <v>1.5257721038878787E-3</v>
      </c>
      <c r="AK789">
        <f>IF(AJ789=_xlfn.MAXIFS($AJ$2:$AJ$799, $B$2:$B$799, B789, $AA$2:$AA$799, AA789), 1, 0)</f>
        <v>0</v>
      </c>
      <c r="AL789" s="2">
        <f>AJ789-AI789</f>
        <v>-0.3161709492832081</v>
      </c>
      <c r="AM789">
        <f>IF(AK789=AE789, 1, 0)</f>
        <v>0</v>
      </c>
    </row>
    <row r="790" spans="1:39" hidden="1" x14ac:dyDescent="0.45">
      <c r="A790" t="s">
        <v>97</v>
      </c>
      <c r="B790">
        <v>2000</v>
      </c>
      <c r="C790" t="s">
        <v>98</v>
      </c>
      <c r="D790" t="str">
        <f>VLOOKUP(C790, ids!$A$2:$B$37,2,FALSE)</f>
        <v>Seattle Seahawks</v>
      </c>
      <c r="E790">
        <f>VLOOKUP('full data'!$A790, Sheet11!$A$2:$AF$799, MATCH('full data'!E$1, Sheet11!$A$1:$AF$1, 0), FALSE)</f>
        <v>16</v>
      </c>
      <c r="F790">
        <f>VLOOKUP('full data'!$A790, Sheet11!$A$2:$AF$799, MATCH('full data'!F$1, Sheet11!$A$1:$AF$1, 0), FALSE)</f>
        <v>-1.287006631548818</v>
      </c>
      <c r="G790">
        <f>VLOOKUP('full data'!$A790, Sheet11!$A$2:$AF$799, MATCH('full data'!G$1, Sheet11!$A$1:$AF$1, 0), FALSE)</f>
        <v>-1.4612606469186249</v>
      </c>
      <c r="H790">
        <f>VLOOKUP('full data'!$A790, Sheet11!$A$2:$AF$799, MATCH('full data'!H$1, Sheet11!$A$1:$AF$1, 0), FALSE)</f>
        <v>3.3293009881379629</v>
      </c>
      <c r="I790">
        <f>VLOOKUP('full data'!$A790, Sheet11!$A$2:$AF$799, MATCH('full data'!I$1, Sheet11!$A$1:$AF$1, 0), FALSE)</f>
        <v>45.5</v>
      </c>
      <c r="J790">
        <f>VLOOKUP('full data'!$A790, Sheet11!$A$2:$AF$799, MATCH('full data'!J$1, Sheet11!$A$1:$AF$1, 0), FALSE)</f>
        <v>0.80769230769230771</v>
      </c>
      <c r="K790">
        <f>VLOOKUP('full data'!$A790, Sheet11!$A$2:$AF$799, MATCH('full data'!K$1, Sheet11!$A$1:$AF$1, 0), FALSE)</f>
        <v>-14.875</v>
      </c>
      <c r="L790">
        <f>VLOOKUP('full data'!$A790, Sheet11!$A$2:$AF$799, MATCH('full data'!L$1, Sheet11!$A$1:$AF$1, 0), FALSE)</f>
        <v>1.3125</v>
      </c>
      <c r="M790">
        <f>VLOOKUP('full data'!$A790, Sheet11!$A$2:$AF$799, MATCH('full data'!M$1, Sheet11!$A$1:$AF$1, 0), FALSE)</f>
        <v>0.625</v>
      </c>
      <c r="N790">
        <f>VLOOKUP('full data'!$A790, Sheet11!$A$2:$AF$799, MATCH('full data'!N$1, Sheet11!$A$1:$AF$1, 0), FALSE)</f>
        <v>1.0625</v>
      </c>
      <c r="O790">
        <f>VLOOKUP('full data'!$A790, Sheet11!$A$2:$AF$799, MATCH('full data'!O$1, Sheet11!$A$1:$AF$1, 0), FALSE)</f>
        <v>9.5</v>
      </c>
      <c r="P790">
        <f>VLOOKUP('full data'!$A790, Sheet11!$A$2:$AF$799, MATCH('full data'!P$1, Sheet11!$A$1:$AF$1, 0), FALSE)</f>
        <v>2</v>
      </c>
      <c r="Q790">
        <f>VLOOKUP('full data'!$A790, Sheet11!$A$2:$AF$799, MATCH('full data'!Q$1, Sheet11!$A$1:$AF$1, 0), FALSE)</f>
        <v>1.6875</v>
      </c>
      <c r="R790">
        <f>VLOOKUP('full data'!$A790, Sheet11!$A$2:$AF$799, MATCH('full data'!R$1, Sheet11!$A$1:$AF$1, 0), FALSE)</f>
        <v>6</v>
      </c>
      <c r="S790">
        <f>VLOOKUP('full data'!$A790, Sheet11!$A$2:$AF$799, MATCH('full data'!S$1, Sheet11!$A$1:$AF$1, 0), FALSE)</f>
        <v>10</v>
      </c>
      <c r="T790">
        <f>VLOOKUP('full data'!$A790, Sheet11!$A$2:$AF$799, MATCH('full data'!T$1, Sheet11!$A$1:$AF$1, 0), FALSE)</f>
        <v>0</v>
      </c>
      <c r="U790">
        <f>VLOOKUP('full data'!$A790, Sheet11!$A$2:$AF$799, MATCH('full data'!U$1, Sheet11!$A$1:$AF$1, 0), FALSE)</f>
        <v>0.375</v>
      </c>
      <c r="V790">
        <f>VLOOKUP('full data'!$A790, Sheet11!$A$2:$AF$799, MATCH('full data'!V$1, Sheet11!$A$1:$AF$1, 0), FALSE)</f>
        <v>0.36458333333333331</v>
      </c>
      <c r="W790">
        <f>VLOOKUP('full data'!$A790, Sheet11!$A$2:$AF$799, MATCH('full data'!W$1, Sheet11!$A$1:$AF$1, 0), FALSE)</f>
        <v>0.50390625</v>
      </c>
      <c r="X790" t="str">
        <f>VLOOKUP('full data'!$A790, Sheet11!$A$2:$AF$799, MATCH('full data'!X$1, Sheet11!$A$1:$AF$1, 0), FALSE)</f>
        <v>0</v>
      </c>
      <c r="Y790">
        <f>VLOOKUP('full data'!$A790, Sheet11!$A$2:$AF$799, MATCH('full data'!Y$1, Sheet11!$A$1:$AF$1, 0), FALSE)</f>
        <v>3</v>
      </c>
      <c r="Z790" t="str">
        <f>VLOOKUP('full data'!$A790, Sheet11!$A$2:$AF$799, MATCH('full data'!Z$1, Sheet11!$A$1:$AF$1, 0), FALSE)</f>
        <v>NFC West</v>
      </c>
      <c r="AA790" t="s">
        <v>892</v>
      </c>
      <c r="AB790">
        <f>VLOOKUP('full data'!$A790, Sheet11!$A$2:$AF$799, MATCH('full data'!AB$1, Sheet11!$A$1:$AF$1, 0), FALSE)</f>
        <v>0.32</v>
      </c>
      <c r="AC790">
        <f>VLOOKUP('full data'!$A790, Sheet11!$A$2:$AF$799, MATCH('full data'!AC$1, Sheet11!$A$1:$AF$1, 0), FALSE)</f>
        <v>0.21875</v>
      </c>
      <c r="AD790" t="str">
        <f>VLOOKUP('full data'!$A790, Sheet11!$A$2:$AF$799, MATCH('full data'!AD$1, Sheet11!$A$1:$AF$1, 0), FALSE)</f>
        <v>0</v>
      </c>
      <c r="AE790" t="str">
        <f>VLOOKUP('full data'!$A790, Sheet11!$A$2:$AF$799, MATCH('full data'!AE$1, Sheet11!$A$1:$AF$1, 0), FALSE)</f>
        <v>0</v>
      </c>
      <c r="AF790">
        <f>VLOOKUP('full data'!$A790, Sheet11!$A$2:$AF$799, MATCH('full data'!AF$1, Sheet11!$A$1:$AF$1, 0), FALSE)</f>
        <v>0.6875</v>
      </c>
      <c r="AG790">
        <f>VLOOKUP('full data'!$A790, Sheet11!$A$2:$AF$799, MATCH('full data'!AG$1, Sheet11!$A$1:$AF$1, 0), FALSE)</f>
        <v>0.5</v>
      </c>
      <c r="AH790" s="3">
        <f>VLOOKUP('full data'!$A790, Sheet11!$A$2:$AF$799, MATCH('full data'!AH$1, Sheet11!$A$1:$AF$1, 0), FALSE)</f>
        <v>2.2315905711617129E-3</v>
      </c>
      <c r="AI790" s="2">
        <f t="shared" si="12"/>
        <v>0.21292554031650171</v>
      </c>
      <c r="AJ790" s="2">
        <f>AH790/SUMIFS($AH$2:$AH$799, $B$2:$B$799, B790)</f>
        <v>1.3760059717888033E-3</v>
      </c>
      <c r="AK790">
        <f>IF(AJ790=_xlfn.MAXIFS($AJ$2:$AJ$799, $B$2:$B$799, B790, $AA$2:$AA$799, AA790), 1, 0)</f>
        <v>0</v>
      </c>
      <c r="AL790" s="2">
        <f>AJ790-AI790</f>
        <v>-0.21154953434471291</v>
      </c>
      <c r="AM790">
        <f>IF(AK790=AE790, 1, 0)</f>
        <v>0</v>
      </c>
    </row>
    <row r="791" spans="1:39" hidden="1" x14ac:dyDescent="0.45">
      <c r="A791" t="s">
        <v>99</v>
      </c>
      <c r="B791">
        <v>2000</v>
      </c>
      <c r="C791" t="s">
        <v>100</v>
      </c>
      <c r="D791" t="str">
        <f>VLOOKUP(C791, ids!$A$2:$B$37,2,FALSE)</f>
        <v>San Francisco 49ers</v>
      </c>
      <c r="E791">
        <f>VLOOKUP('full data'!$A791, Sheet11!$A$2:$AF$799, MATCH('full data'!E$1, Sheet11!$A$1:$AF$1, 0), FALSE)</f>
        <v>16</v>
      </c>
      <c r="F791">
        <f>VLOOKUP('full data'!$A791, Sheet11!$A$2:$AF$799, MATCH('full data'!F$1, Sheet11!$A$1:$AF$1, 0), FALSE)</f>
        <v>8.628291885106437</v>
      </c>
      <c r="G791">
        <f>VLOOKUP('full data'!$A791, Sheet11!$A$2:$AF$799, MATCH('full data'!G$1, Sheet11!$A$1:$AF$1, 0), FALSE)</f>
        <v>-1.155085413601173</v>
      </c>
      <c r="H791">
        <f>VLOOKUP('full data'!$A791, Sheet11!$A$2:$AF$799, MATCH('full data'!H$1, Sheet11!$A$1:$AF$1, 0), FALSE)</f>
        <v>10.450612410493489</v>
      </c>
      <c r="I791">
        <f>VLOOKUP('full data'!$A791, Sheet11!$A$2:$AF$799, MATCH('full data'!I$1, Sheet11!$A$1:$AF$1, 0), FALSE)</f>
        <v>70.9375</v>
      </c>
      <c r="J791">
        <f>VLOOKUP('full data'!$A791, Sheet11!$A$2:$AF$799, MATCH('full data'!J$1, Sheet11!$A$1:$AF$1, 0), FALSE)</f>
        <v>0.68181818181818177</v>
      </c>
      <c r="K791">
        <f>VLOOKUP('full data'!$A791, Sheet11!$A$2:$AF$799, MATCH('full data'!K$1, Sheet11!$A$1:$AF$1, 0), FALSE)</f>
        <v>-10.0625</v>
      </c>
      <c r="L791">
        <f>VLOOKUP('full data'!$A791, Sheet11!$A$2:$AF$799, MATCH('full data'!L$1, Sheet11!$A$1:$AF$1, 0), FALSE)</f>
        <v>0.625</v>
      </c>
      <c r="M791">
        <f>VLOOKUP('full data'!$A791, Sheet11!$A$2:$AF$799, MATCH('full data'!M$1, Sheet11!$A$1:$AF$1, 0), FALSE)</f>
        <v>0.5</v>
      </c>
      <c r="N791">
        <f>VLOOKUP('full data'!$A791, Sheet11!$A$2:$AF$799, MATCH('full data'!N$1, Sheet11!$A$1:$AF$1, 0), FALSE)</f>
        <v>0.8125</v>
      </c>
      <c r="O791">
        <f>VLOOKUP('full data'!$A791, Sheet11!$A$2:$AF$799, MATCH('full data'!O$1, Sheet11!$A$1:$AF$1, 0), FALSE)</f>
        <v>16.875</v>
      </c>
      <c r="P791">
        <f>VLOOKUP('full data'!$A791, Sheet11!$A$2:$AF$799, MATCH('full data'!P$1, Sheet11!$A$1:$AF$1, 0), FALSE)</f>
        <v>0.9375</v>
      </c>
      <c r="Q791">
        <f>VLOOKUP('full data'!$A791, Sheet11!$A$2:$AF$799, MATCH('full data'!Q$1, Sheet11!$A$1:$AF$1, 0), FALSE)</f>
        <v>1.3125</v>
      </c>
      <c r="R791">
        <f>VLOOKUP('full data'!$A791, Sheet11!$A$2:$AF$799, MATCH('full data'!R$1, Sheet11!$A$1:$AF$1, 0), FALSE)</f>
        <v>6</v>
      </c>
      <c r="S791">
        <f>VLOOKUP('full data'!$A791, Sheet11!$A$2:$AF$799, MATCH('full data'!S$1, Sheet11!$A$1:$AF$1, 0), FALSE)</f>
        <v>10</v>
      </c>
      <c r="T791">
        <f>VLOOKUP('full data'!$A791, Sheet11!$A$2:$AF$799, MATCH('full data'!T$1, Sheet11!$A$1:$AF$1, 0), FALSE)</f>
        <v>0</v>
      </c>
      <c r="U791">
        <f>VLOOKUP('full data'!$A791, Sheet11!$A$2:$AF$799, MATCH('full data'!U$1, Sheet11!$A$1:$AF$1, 0), FALSE)</f>
        <v>0.375</v>
      </c>
      <c r="V791">
        <f>VLOOKUP('full data'!$A791, Sheet11!$A$2:$AF$799, MATCH('full data'!V$1, Sheet11!$A$1:$AF$1, 0), FALSE)</f>
        <v>0.26041666666666669</v>
      </c>
      <c r="W791">
        <f>VLOOKUP('full data'!$A791, Sheet11!$A$2:$AF$799, MATCH('full data'!W$1, Sheet11!$A$1:$AF$1, 0), FALSE)</f>
        <v>0.44921875</v>
      </c>
      <c r="X791" t="str">
        <f>VLOOKUP('full data'!$A791, Sheet11!$A$2:$AF$799, MATCH('full data'!X$1, Sheet11!$A$1:$AF$1, 0), FALSE)</f>
        <v>0</v>
      </c>
      <c r="Y791">
        <f>VLOOKUP('full data'!$A791, Sheet11!$A$2:$AF$799, MATCH('full data'!Y$1, Sheet11!$A$1:$AF$1, 0), FALSE)</f>
        <v>2</v>
      </c>
      <c r="Z791" t="str">
        <f>VLOOKUP('full data'!$A791, Sheet11!$A$2:$AF$799, MATCH('full data'!Z$1, Sheet11!$A$1:$AF$1, 0), FALSE)</f>
        <v>NFC West</v>
      </c>
      <c r="AA791" t="s">
        <v>892</v>
      </c>
      <c r="AB791">
        <f>VLOOKUP('full data'!$A791, Sheet11!$A$2:$AF$799, MATCH('full data'!AB$1, Sheet11!$A$1:$AF$1, 0), FALSE)</f>
        <v>0.13114754098360659</v>
      </c>
      <c r="AC791">
        <f>VLOOKUP('full data'!$A791, Sheet11!$A$2:$AF$799, MATCH('full data'!AC$1, Sheet11!$A$1:$AF$1, 0), FALSE)</f>
        <v>0.27450980392156871</v>
      </c>
      <c r="AD791" t="str">
        <f>VLOOKUP('full data'!$A791, Sheet11!$A$2:$AF$799, MATCH('full data'!AD$1, Sheet11!$A$1:$AF$1, 0), FALSE)</f>
        <v>0</v>
      </c>
      <c r="AE791" t="str">
        <f>VLOOKUP('full data'!$A791, Sheet11!$A$2:$AF$799, MATCH('full data'!AE$1, Sheet11!$A$1:$AF$1, 0), FALSE)</f>
        <v>0</v>
      </c>
      <c r="AF791">
        <f>VLOOKUP('full data'!$A791, Sheet11!$A$2:$AF$799, MATCH('full data'!AF$1, Sheet11!$A$1:$AF$1, 0), FALSE)</f>
        <v>0.3125</v>
      </c>
      <c r="AG791">
        <f>VLOOKUP('full data'!$A791, Sheet11!$A$2:$AF$799, MATCH('full data'!AG$1, Sheet11!$A$1:$AF$1, 0), FALSE)</f>
        <v>0.5</v>
      </c>
      <c r="AH791" s="3">
        <f>VLOOKUP('full data'!$A791, Sheet11!$A$2:$AF$799, MATCH('full data'!AH$1, Sheet11!$A$1:$AF$1, 0), FALSE)</f>
        <v>6.9658338913998832E-4</v>
      </c>
      <c r="AI791" s="2">
        <f t="shared" si="12"/>
        <v>0.21292554031650171</v>
      </c>
      <c r="AJ791" s="2">
        <f>AH791/SUMIFS($AH$2:$AH$799, $B$2:$B$799, B791)</f>
        <v>4.2951557319339905E-4</v>
      </c>
      <c r="AK791">
        <f>IF(AJ791=_xlfn.MAXIFS($AJ$2:$AJ$799, $B$2:$B$799, B791, $AA$2:$AA$799, AA791), 1, 0)</f>
        <v>0</v>
      </c>
      <c r="AL791" s="2">
        <f>AJ791-AI791</f>
        <v>-0.21249602474330831</v>
      </c>
      <c r="AM791">
        <f>IF(AK791=AE791, 1, 0)</f>
        <v>0</v>
      </c>
    </row>
    <row r="792" spans="1:39" hidden="1" x14ac:dyDescent="0.45">
      <c r="A792" t="s">
        <v>80</v>
      </c>
      <c r="B792">
        <v>2000</v>
      </c>
      <c r="C792" t="s">
        <v>81</v>
      </c>
      <c r="D792" t="str">
        <f>VLOOKUP(C792, ids!$A$2:$B$37,2,FALSE)</f>
        <v>New England Patriots</v>
      </c>
      <c r="E792">
        <f>VLOOKUP('full data'!$A792, Sheet11!$A$2:$AF$799, MATCH('full data'!E$1, Sheet11!$A$1:$AF$1, 0), FALSE)</f>
        <v>16</v>
      </c>
      <c r="F792">
        <f>VLOOKUP('full data'!$A792, Sheet11!$A$2:$AF$799, MATCH('full data'!F$1, Sheet11!$A$1:$AF$1, 0), FALSE)</f>
        <v>-1.158087623372889</v>
      </c>
      <c r="G792">
        <f>VLOOKUP('full data'!$A792, Sheet11!$A$2:$AF$799, MATCH('full data'!G$1, Sheet11!$A$1:$AF$1, 0), FALSE)</f>
        <v>-4.5611403735566647</v>
      </c>
      <c r="H792">
        <f>VLOOKUP('full data'!$A792, Sheet11!$A$2:$AF$799, MATCH('full data'!H$1, Sheet11!$A$1:$AF$1, 0), FALSE)</f>
        <v>2.8331353854564889</v>
      </c>
      <c r="I792">
        <f>VLOOKUP('full data'!$A792, Sheet11!$A$2:$AF$799, MATCH('full data'!I$1, Sheet11!$A$1:$AF$1, 0), FALSE)</f>
        <v>50.9375</v>
      </c>
      <c r="J792">
        <f>VLOOKUP('full data'!$A792, Sheet11!$A$2:$AF$799, MATCH('full data'!J$1, Sheet11!$A$1:$AF$1, 0), FALSE)</f>
        <v>0.81818181818181823</v>
      </c>
      <c r="K792">
        <f>VLOOKUP('full data'!$A792, Sheet11!$A$2:$AF$799, MATCH('full data'!K$1, Sheet11!$A$1:$AF$1, 0), FALSE)</f>
        <v>-17.5</v>
      </c>
      <c r="L792">
        <f>VLOOKUP('full data'!$A792, Sheet11!$A$2:$AF$799, MATCH('full data'!L$1, Sheet11!$A$1:$AF$1, 0), FALSE)</f>
        <v>0.9375</v>
      </c>
      <c r="M792">
        <f>VLOOKUP('full data'!$A792, Sheet11!$A$2:$AF$799, MATCH('full data'!M$1, Sheet11!$A$1:$AF$1, 0), FALSE)</f>
        <v>0.8125</v>
      </c>
      <c r="N792">
        <f>VLOOKUP('full data'!$A792, Sheet11!$A$2:$AF$799, MATCH('full data'!N$1, Sheet11!$A$1:$AF$1, 0), FALSE)</f>
        <v>0.625</v>
      </c>
      <c r="O792">
        <f>VLOOKUP('full data'!$A792, Sheet11!$A$2:$AF$799, MATCH('full data'!O$1, Sheet11!$A$1:$AF$1, 0), FALSE)</f>
        <v>10.75</v>
      </c>
      <c r="P792">
        <f>VLOOKUP('full data'!$A792, Sheet11!$A$2:$AF$799, MATCH('full data'!P$1, Sheet11!$A$1:$AF$1, 0), FALSE)</f>
        <v>1.3125</v>
      </c>
      <c r="Q792">
        <f>VLOOKUP('full data'!$A792, Sheet11!$A$2:$AF$799, MATCH('full data'!Q$1, Sheet11!$A$1:$AF$1, 0), FALSE)</f>
        <v>1.4375</v>
      </c>
      <c r="R792">
        <f>VLOOKUP('full data'!$A792, Sheet11!$A$2:$AF$799, MATCH('full data'!R$1, Sheet11!$A$1:$AF$1, 0), FALSE)</f>
        <v>5</v>
      </c>
      <c r="S792">
        <f>VLOOKUP('full data'!$A792, Sheet11!$A$2:$AF$799, MATCH('full data'!S$1, Sheet11!$A$1:$AF$1, 0), FALSE)</f>
        <v>11</v>
      </c>
      <c r="T792">
        <f>VLOOKUP('full data'!$A792, Sheet11!$A$2:$AF$799, MATCH('full data'!T$1, Sheet11!$A$1:$AF$1, 0), FALSE)</f>
        <v>0</v>
      </c>
      <c r="U792">
        <f>VLOOKUP('full data'!$A792, Sheet11!$A$2:$AF$799, MATCH('full data'!U$1, Sheet11!$A$1:$AF$1, 0), FALSE)</f>
        <v>0.3125</v>
      </c>
      <c r="V792">
        <f>VLOOKUP('full data'!$A792, Sheet11!$A$2:$AF$799, MATCH('full data'!V$1, Sheet11!$A$1:$AF$1, 0), FALSE)</f>
        <v>0.5</v>
      </c>
      <c r="W792">
        <f>VLOOKUP('full data'!$A792, Sheet11!$A$2:$AF$799, MATCH('full data'!W$1, Sheet11!$A$1:$AF$1, 0), FALSE)</f>
        <v>0.53125</v>
      </c>
      <c r="X792" t="str">
        <f>VLOOKUP('full data'!$A792, Sheet11!$A$2:$AF$799, MATCH('full data'!X$1, Sheet11!$A$1:$AF$1, 0), FALSE)</f>
        <v>0</v>
      </c>
      <c r="Y792">
        <f>VLOOKUP('full data'!$A792, Sheet11!$A$2:$AF$799, MATCH('full data'!Y$1, Sheet11!$A$1:$AF$1, 0), FALSE)</f>
        <v>4</v>
      </c>
      <c r="Z792" t="str">
        <f>VLOOKUP('full data'!$A792, Sheet11!$A$2:$AF$799, MATCH('full data'!Z$1, Sheet11!$A$1:$AF$1, 0), FALSE)</f>
        <v>AFC East</v>
      </c>
      <c r="AA792" t="s">
        <v>891</v>
      </c>
      <c r="AB792">
        <f>VLOOKUP('full data'!$A792, Sheet11!$A$2:$AF$799, MATCH('full data'!AB$1, Sheet11!$A$1:$AF$1, 0), FALSE)</f>
        <v>0.1785714285714286</v>
      </c>
      <c r="AC792">
        <f>VLOOKUP('full data'!$A792, Sheet11!$A$2:$AF$799, MATCH('full data'!AC$1, Sheet11!$A$1:$AF$1, 0), FALSE)</f>
        <v>0.27272727272727271</v>
      </c>
      <c r="AD792" t="str">
        <f>VLOOKUP('full data'!$A792, Sheet11!$A$2:$AF$799, MATCH('full data'!AD$1, Sheet11!$A$1:$AF$1, 0), FALSE)</f>
        <v>0</v>
      </c>
      <c r="AE792" t="str">
        <f>VLOOKUP('full data'!$A792, Sheet11!$A$2:$AF$799, MATCH('full data'!AE$1, Sheet11!$A$1:$AF$1, 0), FALSE)</f>
        <v>0</v>
      </c>
      <c r="AF792">
        <f>VLOOKUP('full data'!$A792, Sheet11!$A$2:$AF$799, MATCH('full data'!AF$1, Sheet11!$A$1:$AF$1, 0), FALSE)</f>
        <v>0.375</v>
      </c>
      <c r="AG792">
        <f>VLOOKUP('full data'!$A792, Sheet11!$A$2:$AF$799, MATCH('full data'!AG$1, Sheet11!$A$1:$AF$1, 0), FALSE)</f>
        <v>0.5</v>
      </c>
      <c r="AH792" s="3">
        <f>VLOOKUP('full data'!$A792, Sheet11!$A$2:$AF$799, MATCH('full data'!AH$1, Sheet11!$A$1:$AF$1, 0), FALSE)</f>
        <v>4.6546654310838887E-4</v>
      </c>
      <c r="AI792" s="2">
        <f t="shared" si="12"/>
        <v>0.31769672138709598</v>
      </c>
      <c r="AJ792" s="2">
        <f>AH792/SUMIFS($AH$2:$AH$799, $B$2:$B$799, B792)</f>
        <v>2.8700817760294288E-4</v>
      </c>
      <c r="AK792">
        <f>IF(AJ792=_xlfn.MAXIFS($AJ$2:$AJ$799, $B$2:$B$799, B792, $AA$2:$AA$799, AA792), 1, 0)</f>
        <v>0</v>
      </c>
      <c r="AL792" s="2">
        <f>AJ792-AI792</f>
        <v>-0.31740971320949302</v>
      </c>
      <c r="AM792">
        <f>IF(AK792=AE792, 1, 0)</f>
        <v>0</v>
      </c>
    </row>
    <row r="793" spans="1:39" hidden="1" x14ac:dyDescent="0.45">
      <c r="A793" t="s">
        <v>49</v>
      </c>
      <c r="B793">
        <v>2000</v>
      </c>
      <c r="C793" t="s">
        <v>50</v>
      </c>
      <c r="D793" t="str">
        <f>VLOOKUP(C793, ids!$A$2:$B$37,2,FALSE)</f>
        <v>Chicago Bears</v>
      </c>
      <c r="E793">
        <f>VLOOKUP('full data'!$A793, Sheet11!$A$2:$AF$799, MATCH('full data'!E$1, Sheet11!$A$1:$AF$1, 0), FALSE)</f>
        <v>16</v>
      </c>
      <c r="F793">
        <f>VLOOKUP('full data'!$A793, Sheet11!$A$2:$AF$799, MATCH('full data'!F$1, Sheet11!$A$1:$AF$1, 0), FALSE)</f>
        <v>-5.2113266029138003</v>
      </c>
      <c r="G793">
        <f>VLOOKUP('full data'!$A793, Sheet11!$A$2:$AF$799, MATCH('full data'!G$1, Sheet11!$A$1:$AF$1, 0), FALSE)</f>
        <v>-2.444561437069372</v>
      </c>
      <c r="H793">
        <f>VLOOKUP('full data'!$A793, Sheet11!$A$2:$AF$799, MATCH('full data'!H$1, Sheet11!$A$1:$AF$1, 0), FALSE)</f>
        <v>-2.0457336463710001</v>
      </c>
      <c r="I793">
        <f>VLOOKUP('full data'!$A793, Sheet11!$A$2:$AF$799, MATCH('full data'!I$1, Sheet11!$A$1:$AF$1, 0), FALSE)</f>
        <v>43.5</v>
      </c>
      <c r="J793">
        <f>VLOOKUP('full data'!$A793, Sheet11!$A$2:$AF$799, MATCH('full data'!J$1, Sheet11!$A$1:$AF$1, 0), FALSE)</f>
        <v>0.77777777777777779</v>
      </c>
      <c r="K793">
        <f>VLOOKUP('full data'!$A793, Sheet11!$A$2:$AF$799, MATCH('full data'!K$1, Sheet11!$A$1:$AF$1, 0), FALSE)</f>
        <v>-12.5</v>
      </c>
      <c r="L793">
        <f>VLOOKUP('full data'!$A793, Sheet11!$A$2:$AF$799, MATCH('full data'!L$1, Sheet11!$A$1:$AF$1, 0), FALSE)</f>
        <v>1</v>
      </c>
      <c r="M793">
        <f>VLOOKUP('full data'!$A793, Sheet11!$A$2:$AF$799, MATCH('full data'!M$1, Sheet11!$A$1:$AF$1, 0), FALSE)</f>
        <v>0.5625</v>
      </c>
      <c r="N793">
        <f>VLOOKUP('full data'!$A793, Sheet11!$A$2:$AF$799, MATCH('full data'!N$1, Sheet11!$A$1:$AF$1, 0), FALSE)</f>
        <v>0.6875</v>
      </c>
      <c r="O793">
        <f>VLOOKUP('full data'!$A793, Sheet11!$A$2:$AF$799, MATCH('full data'!O$1, Sheet11!$A$1:$AF$1, 0), FALSE)</f>
        <v>14.375</v>
      </c>
      <c r="P793">
        <f>VLOOKUP('full data'!$A793, Sheet11!$A$2:$AF$799, MATCH('full data'!P$1, Sheet11!$A$1:$AF$1, 0), FALSE)</f>
        <v>1.5625</v>
      </c>
      <c r="Q793">
        <f>VLOOKUP('full data'!$A793, Sheet11!$A$2:$AF$799, MATCH('full data'!Q$1, Sheet11!$A$1:$AF$1, 0), FALSE)</f>
        <v>1.25</v>
      </c>
      <c r="R793">
        <f>VLOOKUP('full data'!$A793, Sheet11!$A$2:$AF$799, MATCH('full data'!R$1, Sheet11!$A$1:$AF$1, 0), FALSE)</f>
        <v>5</v>
      </c>
      <c r="S793">
        <f>VLOOKUP('full data'!$A793, Sheet11!$A$2:$AF$799, MATCH('full data'!S$1, Sheet11!$A$1:$AF$1, 0), FALSE)</f>
        <v>11</v>
      </c>
      <c r="T793">
        <f>VLOOKUP('full data'!$A793, Sheet11!$A$2:$AF$799, MATCH('full data'!T$1, Sheet11!$A$1:$AF$1, 0), FALSE)</f>
        <v>0</v>
      </c>
      <c r="U793">
        <f>VLOOKUP('full data'!$A793, Sheet11!$A$2:$AF$799, MATCH('full data'!U$1, Sheet11!$A$1:$AF$1, 0), FALSE)</f>
        <v>0.3125</v>
      </c>
      <c r="V793">
        <f>VLOOKUP('full data'!$A793, Sheet11!$A$2:$AF$799, MATCH('full data'!V$1, Sheet11!$A$1:$AF$1, 0), FALSE)</f>
        <v>0.53749999999999998</v>
      </c>
      <c r="W793">
        <f>VLOOKUP('full data'!$A793, Sheet11!$A$2:$AF$799, MATCH('full data'!W$1, Sheet11!$A$1:$AF$1, 0), FALSE)</f>
        <v>0.58203125</v>
      </c>
      <c r="X793" t="str">
        <f>VLOOKUP('full data'!$A793, Sheet11!$A$2:$AF$799, MATCH('full data'!X$1, Sheet11!$A$1:$AF$1, 0), FALSE)</f>
        <v>0</v>
      </c>
      <c r="Y793">
        <f>VLOOKUP('full data'!$A793, Sheet11!$A$2:$AF$799, MATCH('full data'!Y$1, Sheet11!$A$1:$AF$1, 0), FALSE)</f>
        <v>4</v>
      </c>
      <c r="Z793" t="str">
        <f>VLOOKUP('full data'!$A793, Sheet11!$A$2:$AF$799, MATCH('full data'!Z$1, Sheet11!$A$1:$AF$1, 0), FALSE)</f>
        <v>NFC North</v>
      </c>
      <c r="AA793" t="s">
        <v>892</v>
      </c>
      <c r="AB793">
        <f>VLOOKUP('full data'!$A793, Sheet11!$A$2:$AF$799, MATCH('full data'!AB$1, Sheet11!$A$1:$AF$1, 0), FALSE)</f>
        <v>0.186046511627907</v>
      </c>
      <c r="AC793">
        <f>VLOOKUP('full data'!$A793, Sheet11!$A$2:$AF$799, MATCH('full data'!AC$1, Sheet11!$A$1:$AF$1, 0), FALSE)</f>
        <v>0.171875</v>
      </c>
      <c r="AD793" t="str">
        <f>VLOOKUP('full data'!$A793, Sheet11!$A$2:$AF$799, MATCH('full data'!AD$1, Sheet11!$A$1:$AF$1, 0), FALSE)</f>
        <v>0</v>
      </c>
      <c r="AE793" t="str">
        <f>VLOOKUP('full data'!$A793, Sheet11!$A$2:$AF$799, MATCH('full data'!AE$1, Sheet11!$A$1:$AF$1, 0), FALSE)</f>
        <v>0</v>
      </c>
      <c r="AF793">
        <f>VLOOKUP('full data'!$A793, Sheet11!$A$2:$AF$799, MATCH('full data'!AF$1, Sheet11!$A$1:$AF$1, 0), FALSE)</f>
        <v>0.5625</v>
      </c>
      <c r="AG793">
        <f>VLOOKUP('full data'!$A793, Sheet11!$A$2:$AF$799, MATCH('full data'!AG$1, Sheet11!$A$1:$AF$1, 0), FALSE)</f>
        <v>0.5</v>
      </c>
      <c r="AH793" s="3">
        <f>VLOOKUP('full data'!$A793, Sheet11!$A$2:$AF$799, MATCH('full data'!AH$1, Sheet11!$A$1:$AF$1, 0), FALSE)</f>
        <v>4.4044701072476852E-4</v>
      </c>
      <c r="AI793" s="2">
        <f t="shared" si="12"/>
        <v>0.21292554031650171</v>
      </c>
      <c r="AJ793" s="2">
        <f>AH793/SUMIFS($AH$2:$AH$799, $B$2:$B$799, B793)</f>
        <v>2.7158105292509341E-4</v>
      </c>
      <c r="AK793">
        <f>IF(AJ793=_xlfn.MAXIFS($AJ$2:$AJ$799, $B$2:$B$799, B793, $AA$2:$AA$799, AA793), 1, 0)</f>
        <v>0</v>
      </c>
      <c r="AL793" s="2">
        <f>AJ793-AI793</f>
        <v>-0.21265395926357661</v>
      </c>
      <c r="AM793">
        <f>IF(AK793=AE793, 1, 0)</f>
        <v>0</v>
      </c>
    </row>
    <row r="794" spans="1:39" hidden="1" x14ac:dyDescent="0.45">
      <c r="A794" t="s">
        <v>56</v>
      </c>
      <c r="B794">
        <v>2000</v>
      </c>
      <c r="C794" t="s">
        <v>57</v>
      </c>
      <c r="D794" t="str">
        <f>VLOOKUP(C794, ids!$A$2:$B$37,2,FALSE)</f>
        <v>Dallas Cowboys</v>
      </c>
      <c r="E794">
        <f>VLOOKUP('full data'!$A794, Sheet11!$A$2:$AF$799, MATCH('full data'!E$1, Sheet11!$A$1:$AF$1, 0), FALSE)</f>
        <v>16</v>
      </c>
      <c r="F794">
        <f>VLOOKUP('full data'!$A794, Sheet11!$A$2:$AF$799, MATCH('full data'!F$1, Sheet11!$A$1:$AF$1, 0), FALSE)</f>
        <v>-3.975118692480796</v>
      </c>
      <c r="G794">
        <f>VLOOKUP('full data'!$A794, Sheet11!$A$2:$AF$799, MATCH('full data'!G$1, Sheet11!$A$1:$AF$1, 0), FALSE)</f>
        <v>-0.82430141421954573</v>
      </c>
      <c r="H794">
        <f>VLOOKUP('full data'!$A794, Sheet11!$A$2:$AF$799, MATCH('full data'!H$1, Sheet11!$A$1:$AF$1, 0), FALSE)</f>
        <v>-0.32526840464103701</v>
      </c>
      <c r="I794">
        <f>VLOOKUP('full data'!$A794, Sheet11!$A$2:$AF$799, MATCH('full data'!I$1, Sheet11!$A$1:$AF$1, 0), FALSE)</f>
        <v>60.1875</v>
      </c>
      <c r="J794">
        <f>VLOOKUP('full data'!$A794, Sheet11!$A$2:$AF$799, MATCH('full data'!J$1, Sheet11!$A$1:$AF$1, 0), FALSE)</f>
        <v>0.75757575757575757</v>
      </c>
      <c r="K794">
        <f>VLOOKUP('full data'!$A794, Sheet11!$A$2:$AF$799, MATCH('full data'!K$1, Sheet11!$A$1:$AF$1, 0), FALSE)</f>
        <v>-15.5625</v>
      </c>
      <c r="L794">
        <f>VLOOKUP('full data'!$A794, Sheet11!$A$2:$AF$799, MATCH('full data'!L$1, Sheet11!$A$1:$AF$1, 0), FALSE)</f>
        <v>1.3125</v>
      </c>
      <c r="M794">
        <f>VLOOKUP('full data'!$A794, Sheet11!$A$2:$AF$799, MATCH('full data'!M$1, Sheet11!$A$1:$AF$1, 0), FALSE)</f>
        <v>0.5625</v>
      </c>
      <c r="N794">
        <f>VLOOKUP('full data'!$A794, Sheet11!$A$2:$AF$799, MATCH('full data'!N$1, Sheet11!$A$1:$AF$1, 0), FALSE)</f>
        <v>1</v>
      </c>
      <c r="O794">
        <f>VLOOKUP('full data'!$A794, Sheet11!$A$2:$AF$799, MATCH('full data'!O$1, Sheet11!$A$1:$AF$1, 0), FALSE)</f>
        <v>11.8125</v>
      </c>
      <c r="P794">
        <f>VLOOKUP('full data'!$A794, Sheet11!$A$2:$AF$799, MATCH('full data'!P$1, Sheet11!$A$1:$AF$1, 0), FALSE)</f>
        <v>2.0625</v>
      </c>
      <c r="Q794">
        <f>VLOOKUP('full data'!$A794, Sheet11!$A$2:$AF$799, MATCH('full data'!Q$1, Sheet11!$A$1:$AF$1, 0), FALSE)</f>
        <v>1.5625</v>
      </c>
      <c r="R794">
        <f>VLOOKUP('full data'!$A794, Sheet11!$A$2:$AF$799, MATCH('full data'!R$1, Sheet11!$A$1:$AF$1, 0), FALSE)</f>
        <v>5</v>
      </c>
      <c r="S794">
        <f>VLOOKUP('full data'!$A794, Sheet11!$A$2:$AF$799, MATCH('full data'!S$1, Sheet11!$A$1:$AF$1, 0), FALSE)</f>
        <v>11</v>
      </c>
      <c r="T794">
        <f>VLOOKUP('full data'!$A794, Sheet11!$A$2:$AF$799, MATCH('full data'!T$1, Sheet11!$A$1:$AF$1, 0), FALSE)</f>
        <v>0</v>
      </c>
      <c r="U794">
        <f>VLOOKUP('full data'!$A794, Sheet11!$A$2:$AF$799, MATCH('full data'!U$1, Sheet11!$A$1:$AF$1, 0), FALSE)</f>
        <v>0.3125</v>
      </c>
      <c r="V794">
        <f>VLOOKUP('full data'!$A794, Sheet11!$A$2:$AF$799, MATCH('full data'!V$1, Sheet11!$A$1:$AF$1, 0), FALSE)</f>
        <v>0.375</v>
      </c>
      <c r="W794">
        <f>VLOOKUP('full data'!$A794, Sheet11!$A$2:$AF$799, MATCH('full data'!W$1, Sheet11!$A$1:$AF$1, 0), FALSE)</f>
        <v>0.5390625</v>
      </c>
      <c r="X794" t="str">
        <f>VLOOKUP('full data'!$A794, Sheet11!$A$2:$AF$799, MATCH('full data'!X$1, Sheet11!$A$1:$AF$1, 0), FALSE)</f>
        <v>0</v>
      </c>
      <c r="Y794">
        <f>VLOOKUP('full data'!$A794, Sheet11!$A$2:$AF$799, MATCH('full data'!Y$1, Sheet11!$A$1:$AF$1, 0), FALSE)</f>
        <v>4</v>
      </c>
      <c r="Z794" t="str">
        <f>VLOOKUP('full data'!$A794, Sheet11!$A$2:$AF$799, MATCH('full data'!Z$1, Sheet11!$A$1:$AF$1, 0), FALSE)</f>
        <v>NFC East</v>
      </c>
      <c r="AA794" t="s">
        <v>892</v>
      </c>
      <c r="AB794">
        <f>VLOOKUP('full data'!$A794, Sheet11!$A$2:$AF$799, MATCH('full data'!AB$1, Sheet11!$A$1:$AF$1, 0), FALSE)</f>
        <v>0.16666666666666671</v>
      </c>
      <c r="AC794">
        <f>VLOOKUP('full data'!$A794, Sheet11!$A$2:$AF$799, MATCH('full data'!AC$1, Sheet11!$A$1:$AF$1, 0), FALSE)</f>
        <v>0.16363636363636361</v>
      </c>
      <c r="AD794" t="str">
        <f>VLOOKUP('full data'!$A794, Sheet11!$A$2:$AF$799, MATCH('full data'!AD$1, Sheet11!$A$1:$AF$1, 0), FALSE)</f>
        <v>0</v>
      </c>
      <c r="AE794" t="str">
        <f>VLOOKUP('full data'!$A794, Sheet11!$A$2:$AF$799, MATCH('full data'!AE$1, Sheet11!$A$1:$AF$1, 0), FALSE)</f>
        <v>0</v>
      </c>
      <c r="AF794">
        <f>VLOOKUP('full data'!$A794, Sheet11!$A$2:$AF$799, MATCH('full data'!AF$1, Sheet11!$A$1:$AF$1, 0), FALSE)</f>
        <v>0.75</v>
      </c>
      <c r="AG794">
        <f>VLOOKUP('full data'!$A794, Sheet11!$A$2:$AF$799, MATCH('full data'!AG$1, Sheet11!$A$1:$AF$1, 0), FALSE)</f>
        <v>0.5</v>
      </c>
      <c r="AH794" s="3">
        <f>VLOOKUP('full data'!$A794, Sheet11!$A$2:$AF$799, MATCH('full data'!AH$1, Sheet11!$A$1:$AF$1, 0), FALSE)</f>
        <v>4.0044503000659121E-4</v>
      </c>
      <c r="AI794" s="2">
        <f t="shared" si="12"/>
        <v>0.21292554031650171</v>
      </c>
      <c r="AJ794" s="2">
        <f>AH794/SUMIFS($AH$2:$AH$799, $B$2:$B$799, B794)</f>
        <v>2.4691570209286687E-4</v>
      </c>
      <c r="AK794">
        <f>IF(AJ794=_xlfn.MAXIFS($AJ$2:$AJ$799, $B$2:$B$799, B794, $AA$2:$AA$799, AA794), 1, 0)</f>
        <v>0</v>
      </c>
      <c r="AL794" s="2">
        <f>AJ794-AI794</f>
        <v>-0.21267862461440884</v>
      </c>
      <c r="AM794">
        <f>IF(AK794=AE794, 1, 0)</f>
        <v>0</v>
      </c>
    </row>
    <row r="795" spans="1:39" hidden="1" x14ac:dyDescent="0.45">
      <c r="A795" t="s">
        <v>36</v>
      </c>
      <c r="B795">
        <v>2000</v>
      </c>
      <c r="C795" t="s">
        <v>37</v>
      </c>
      <c r="D795" t="str">
        <f>VLOOKUP(C795, ids!$A$2:$B$37,2,FALSE)</f>
        <v>Atlanta Falcons</v>
      </c>
      <c r="E795">
        <f>VLOOKUP('full data'!$A795, Sheet11!$A$2:$AF$799, MATCH('full data'!E$1, Sheet11!$A$1:$AF$1, 0), FALSE)</f>
        <v>16</v>
      </c>
      <c r="F795">
        <f>VLOOKUP('full data'!$A795, Sheet11!$A$2:$AF$799, MATCH('full data'!F$1, Sheet11!$A$1:$AF$1, 0), FALSE)</f>
        <v>-7.9417318674008923</v>
      </c>
      <c r="G795">
        <f>VLOOKUP('full data'!$A795, Sheet11!$A$2:$AF$799, MATCH('full data'!G$1, Sheet11!$A$1:$AF$1, 0), FALSE)</f>
        <v>-4.2826928198570684</v>
      </c>
      <c r="H795">
        <f>VLOOKUP('full data'!$A795, Sheet11!$A$2:$AF$799, MATCH('full data'!H$1, Sheet11!$A$1:$AF$1, 0), FALSE)</f>
        <v>-0.74860278195851637</v>
      </c>
      <c r="I795">
        <f>VLOOKUP('full data'!$A795, Sheet11!$A$2:$AF$799, MATCH('full data'!I$1, Sheet11!$A$1:$AF$1, 0), FALSE)</f>
        <v>45</v>
      </c>
      <c r="J795">
        <f>VLOOKUP('full data'!$A795, Sheet11!$A$2:$AF$799, MATCH('full data'!J$1, Sheet11!$A$1:$AF$1, 0), FALSE)</f>
        <v>0.80645161290322576</v>
      </c>
      <c r="K795">
        <f>VLOOKUP('full data'!$A795, Sheet11!$A$2:$AF$799, MATCH('full data'!K$1, Sheet11!$A$1:$AF$1, 0), FALSE)</f>
        <v>-24.125</v>
      </c>
      <c r="L795">
        <f>VLOOKUP('full data'!$A795, Sheet11!$A$2:$AF$799, MATCH('full data'!L$1, Sheet11!$A$1:$AF$1, 0), FALSE)</f>
        <v>1.25</v>
      </c>
      <c r="M795">
        <f>VLOOKUP('full data'!$A795, Sheet11!$A$2:$AF$799, MATCH('full data'!M$1, Sheet11!$A$1:$AF$1, 0), FALSE)</f>
        <v>0.625</v>
      </c>
      <c r="N795">
        <f>VLOOKUP('full data'!$A795, Sheet11!$A$2:$AF$799, MATCH('full data'!N$1, Sheet11!$A$1:$AF$1, 0), FALSE)</f>
        <v>0.9375</v>
      </c>
      <c r="O795">
        <f>VLOOKUP('full data'!$A795, Sheet11!$A$2:$AF$799, MATCH('full data'!O$1, Sheet11!$A$1:$AF$1, 0), FALSE)</f>
        <v>8.625</v>
      </c>
      <c r="P795">
        <f>VLOOKUP('full data'!$A795, Sheet11!$A$2:$AF$799, MATCH('full data'!P$1, Sheet11!$A$1:$AF$1, 0), FALSE)</f>
        <v>1.75</v>
      </c>
      <c r="Q795">
        <f>VLOOKUP('full data'!$A795, Sheet11!$A$2:$AF$799, MATCH('full data'!Q$1, Sheet11!$A$1:$AF$1, 0), FALSE)</f>
        <v>1.5625</v>
      </c>
      <c r="R795">
        <f>VLOOKUP('full data'!$A795, Sheet11!$A$2:$AF$799, MATCH('full data'!R$1, Sheet11!$A$1:$AF$1, 0), FALSE)</f>
        <v>4</v>
      </c>
      <c r="S795">
        <f>VLOOKUP('full data'!$A795, Sheet11!$A$2:$AF$799, MATCH('full data'!S$1, Sheet11!$A$1:$AF$1, 0), FALSE)</f>
        <v>12</v>
      </c>
      <c r="T795">
        <f>VLOOKUP('full data'!$A795, Sheet11!$A$2:$AF$799, MATCH('full data'!T$1, Sheet11!$A$1:$AF$1, 0), FALSE)</f>
        <v>0</v>
      </c>
      <c r="U795">
        <f>VLOOKUP('full data'!$A795, Sheet11!$A$2:$AF$799, MATCH('full data'!U$1, Sheet11!$A$1:$AF$1, 0), FALSE)</f>
        <v>0.25</v>
      </c>
      <c r="V795">
        <f>VLOOKUP('full data'!$A795, Sheet11!$A$2:$AF$799, MATCH('full data'!V$1, Sheet11!$A$1:$AF$1, 0), FALSE)</f>
        <v>0.421875</v>
      </c>
      <c r="W795">
        <f>VLOOKUP('full data'!$A795, Sheet11!$A$2:$AF$799, MATCH('full data'!W$1, Sheet11!$A$1:$AF$1, 0), FALSE)</f>
        <v>0.5625</v>
      </c>
      <c r="X795" t="str">
        <f>VLOOKUP('full data'!$A795, Sheet11!$A$2:$AF$799, MATCH('full data'!X$1, Sheet11!$A$1:$AF$1, 0), FALSE)</f>
        <v>0</v>
      </c>
      <c r="Y795">
        <f>VLOOKUP('full data'!$A795, Sheet11!$A$2:$AF$799, MATCH('full data'!Y$1, Sheet11!$A$1:$AF$1, 0), FALSE)</f>
        <v>4</v>
      </c>
      <c r="Z795" t="str">
        <f>VLOOKUP('full data'!$A795, Sheet11!$A$2:$AF$799, MATCH('full data'!Z$1, Sheet11!$A$1:$AF$1, 0), FALSE)</f>
        <v>NFC South</v>
      </c>
      <c r="AA795" t="s">
        <v>892</v>
      </c>
      <c r="AB795">
        <f>VLOOKUP('full data'!$A795, Sheet11!$A$2:$AF$799, MATCH('full data'!AB$1, Sheet11!$A$1:$AF$1, 0), FALSE)</f>
        <v>0.2068965517241379</v>
      </c>
      <c r="AC795">
        <f>VLOOKUP('full data'!$A795, Sheet11!$A$2:$AF$799, MATCH('full data'!AC$1, Sheet11!$A$1:$AF$1, 0), FALSE)</f>
        <v>0.13043478260869559</v>
      </c>
      <c r="AD795" t="str">
        <f>VLOOKUP('full data'!$A795, Sheet11!$A$2:$AF$799, MATCH('full data'!AD$1, Sheet11!$A$1:$AF$1, 0), FALSE)</f>
        <v>0</v>
      </c>
      <c r="AE795" t="str">
        <f>VLOOKUP('full data'!$A795, Sheet11!$A$2:$AF$799, MATCH('full data'!AE$1, Sheet11!$A$1:$AF$1, 0), FALSE)</f>
        <v>0</v>
      </c>
      <c r="AF795">
        <f>VLOOKUP('full data'!$A795, Sheet11!$A$2:$AF$799, MATCH('full data'!AF$1, Sheet11!$A$1:$AF$1, 0), FALSE)</f>
        <v>0.5</v>
      </c>
      <c r="AG795">
        <f>VLOOKUP('full data'!$A795, Sheet11!$A$2:$AF$799, MATCH('full data'!AG$1, Sheet11!$A$1:$AF$1, 0), FALSE)</f>
        <v>0.5</v>
      </c>
      <c r="AH795" s="3">
        <f>VLOOKUP('full data'!$A795, Sheet11!$A$2:$AF$799, MATCH('full data'!AH$1, Sheet11!$A$1:$AF$1, 0), FALSE)</f>
        <v>3.4002794834068508E-4</v>
      </c>
      <c r="AI795" s="2">
        <f t="shared" si="12"/>
        <v>0.21292554031650171</v>
      </c>
      <c r="AJ795" s="2">
        <f>AH795/SUMIFS($AH$2:$AH$799, $B$2:$B$799, B795)</f>
        <v>2.0966233391473329E-4</v>
      </c>
      <c r="AK795">
        <f>IF(AJ795=_xlfn.MAXIFS($AJ$2:$AJ$799, $B$2:$B$799, B795, $AA$2:$AA$799, AA795), 1, 0)</f>
        <v>0</v>
      </c>
      <c r="AL795" s="2">
        <f>AJ795-AI795</f>
        <v>-0.21271587798258698</v>
      </c>
      <c r="AM795">
        <f>IF(AK795=AE795, 1, 0)</f>
        <v>0</v>
      </c>
    </row>
    <row r="796" spans="1:39" hidden="1" x14ac:dyDescent="0.45">
      <c r="A796" t="s">
        <v>54</v>
      </c>
      <c r="B796">
        <v>2000</v>
      </c>
      <c r="C796" t="s">
        <v>55</v>
      </c>
      <c r="D796" t="str">
        <f>VLOOKUP(C796, ids!$A$2:$B$37,2,FALSE)</f>
        <v>Cleveland Browns</v>
      </c>
      <c r="E796">
        <f>VLOOKUP('full data'!$A796, Sheet11!$A$2:$AF$799, MATCH('full data'!E$1, Sheet11!$A$1:$AF$1, 0), FALSE)</f>
        <v>16</v>
      </c>
      <c r="F796">
        <f>VLOOKUP('full data'!$A796, Sheet11!$A$2:$AF$799, MATCH('full data'!F$1, Sheet11!$A$1:$AF$1, 0), FALSE)</f>
        <v>-6.7126714518520769</v>
      </c>
      <c r="G796">
        <f>VLOOKUP('full data'!$A796, Sheet11!$A$2:$AF$799, MATCH('full data'!G$1, Sheet11!$A$1:$AF$1, 0), FALSE)</f>
        <v>-4.1977199988226266</v>
      </c>
      <c r="H796">
        <f>VLOOKUP('full data'!$A796, Sheet11!$A$2:$AF$799, MATCH('full data'!H$1, Sheet11!$A$1:$AF$1, 0), FALSE)</f>
        <v>-3.1417675801143208</v>
      </c>
      <c r="I796">
        <f>VLOOKUP('full data'!$A796, Sheet11!$A$2:$AF$799, MATCH('full data'!I$1, Sheet11!$A$1:$AF$1, 0), FALSE)</f>
        <v>57.8125</v>
      </c>
      <c r="J796">
        <f>VLOOKUP('full data'!$A796, Sheet11!$A$2:$AF$799, MATCH('full data'!J$1, Sheet11!$A$1:$AF$1, 0), FALSE)</f>
        <v>0.82352941176470584</v>
      </c>
      <c r="K796">
        <f>VLOOKUP('full data'!$A796, Sheet11!$A$2:$AF$799, MATCH('full data'!K$1, Sheet11!$A$1:$AF$1, 0), FALSE)</f>
        <v>-17.6875</v>
      </c>
      <c r="L796">
        <f>VLOOKUP('full data'!$A796, Sheet11!$A$2:$AF$799, MATCH('full data'!L$1, Sheet11!$A$1:$AF$1, 0), FALSE)</f>
        <v>1.1875</v>
      </c>
      <c r="M796">
        <f>VLOOKUP('full data'!$A796, Sheet11!$A$2:$AF$799, MATCH('full data'!M$1, Sheet11!$A$1:$AF$1, 0), FALSE)</f>
        <v>0.8125</v>
      </c>
      <c r="N796">
        <f>VLOOKUP('full data'!$A796, Sheet11!$A$2:$AF$799, MATCH('full data'!N$1, Sheet11!$A$1:$AF$1, 0), FALSE)</f>
        <v>0.75</v>
      </c>
      <c r="O796">
        <f>VLOOKUP('full data'!$A796, Sheet11!$A$2:$AF$799, MATCH('full data'!O$1, Sheet11!$A$1:$AF$1, 0), FALSE)</f>
        <v>16.875</v>
      </c>
      <c r="P796">
        <f>VLOOKUP('full data'!$A796, Sheet11!$A$2:$AF$799, MATCH('full data'!P$1, Sheet11!$A$1:$AF$1, 0), FALSE)</f>
        <v>1.4375</v>
      </c>
      <c r="Q796">
        <f>VLOOKUP('full data'!$A796, Sheet11!$A$2:$AF$799, MATCH('full data'!Q$1, Sheet11!$A$1:$AF$1, 0), FALSE)</f>
        <v>1.5625</v>
      </c>
      <c r="R796">
        <f>VLOOKUP('full data'!$A796, Sheet11!$A$2:$AF$799, MATCH('full data'!R$1, Sheet11!$A$1:$AF$1, 0), FALSE)</f>
        <v>3</v>
      </c>
      <c r="S796">
        <f>VLOOKUP('full data'!$A796, Sheet11!$A$2:$AF$799, MATCH('full data'!S$1, Sheet11!$A$1:$AF$1, 0), FALSE)</f>
        <v>13</v>
      </c>
      <c r="T796">
        <f>VLOOKUP('full data'!$A796, Sheet11!$A$2:$AF$799, MATCH('full data'!T$1, Sheet11!$A$1:$AF$1, 0), FALSE)</f>
        <v>0</v>
      </c>
      <c r="U796">
        <f>VLOOKUP('full data'!$A796, Sheet11!$A$2:$AF$799, MATCH('full data'!U$1, Sheet11!$A$1:$AF$1, 0), FALSE)</f>
        <v>0.1875</v>
      </c>
      <c r="V796">
        <f>VLOOKUP('full data'!$A796, Sheet11!$A$2:$AF$799, MATCH('full data'!V$1, Sheet11!$A$1:$AF$1, 0), FALSE)</f>
        <v>0.375</v>
      </c>
      <c r="W796">
        <f>VLOOKUP('full data'!$A796, Sheet11!$A$2:$AF$799, MATCH('full data'!W$1, Sheet11!$A$1:$AF$1, 0), FALSE)</f>
        <v>0.5625</v>
      </c>
      <c r="X796" t="str">
        <f>VLOOKUP('full data'!$A796, Sheet11!$A$2:$AF$799, MATCH('full data'!X$1, Sheet11!$A$1:$AF$1, 0), FALSE)</f>
        <v>0</v>
      </c>
      <c r="Y796">
        <f>VLOOKUP('full data'!$A796, Sheet11!$A$2:$AF$799, MATCH('full data'!Y$1, Sheet11!$A$1:$AF$1, 0), FALSE)</f>
        <v>4</v>
      </c>
      <c r="Z796" t="str">
        <f>VLOOKUP('full data'!$A796, Sheet11!$A$2:$AF$799, MATCH('full data'!Z$1, Sheet11!$A$1:$AF$1, 0), FALSE)</f>
        <v>AFC North</v>
      </c>
      <c r="AA796" t="s">
        <v>891</v>
      </c>
      <c r="AB796">
        <f>VLOOKUP('full data'!$A796, Sheet11!$A$2:$AF$799, MATCH('full data'!AB$1, Sheet11!$A$1:$AF$1, 0), FALSE)</f>
        <v>0.18719686303339331</v>
      </c>
      <c r="AC796">
        <f>VLOOKUP('full data'!$A796, Sheet11!$A$2:$AF$799, MATCH('full data'!AC$1, Sheet11!$A$1:$AF$1, 0), FALSE)</f>
        <v>0.2164904594719689</v>
      </c>
      <c r="AD796" t="str">
        <f>VLOOKUP('full data'!$A796, Sheet11!$A$2:$AF$799, MATCH('full data'!AD$1, Sheet11!$A$1:$AF$1, 0), FALSE)</f>
        <v>0</v>
      </c>
      <c r="AE796" t="str">
        <f>VLOOKUP('full data'!$A796, Sheet11!$A$2:$AF$799, MATCH('full data'!AE$1, Sheet11!$A$1:$AF$1, 0), FALSE)</f>
        <v>0</v>
      </c>
      <c r="AF796">
        <f>VLOOKUP('full data'!$A796, Sheet11!$A$2:$AF$799, MATCH('full data'!AF$1, Sheet11!$A$1:$AF$1, 0), FALSE)</f>
        <v>0.25</v>
      </c>
      <c r="AG796">
        <f>VLOOKUP('full data'!$A796, Sheet11!$A$2:$AF$799, MATCH('full data'!AG$1, Sheet11!$A$1:$AF$1, 0), FALSE)</f>
        <v>0.5</v>
      </c>
      <c r="AH796" s="3">
        <f>VLOOKUP('full data'!$A796, Sheet11!$A$2:$AF$799, MATCH('full data'!AH$1, Sheet11!$A$1:$AF$1, 0), FALSE)</f>
        <v>1.4209189012305429E-4</v>
      </c>
      <c r="AI796" s="2">
        <f t="shared" si="12"/>
        <v>0.31769672138709598</v>
      </c>
      <c r="AJ796" s="2">
        <f>AH796/SUMIFS($AH$2:$AH$799, $B$2:$B$799, B796)</f>
        <v>8.7614319525601201E-5</v>
      </c>
      <c r="AK796">
        <f>IF(AJ796=_xlfn.MAXIFS($AJ$2:$AJ$799, $B$2:$B$799, B796, $AA$2:$AA$799, AA796), 1, 0)</f>
        <v>0</v>
      </c>
      <c r="AL796" s="2">
        <f>AJ796-AI796</f>
        <v>-0.3176091070675704</v>
      </c>
      <c r="AM796">
        <f>IF(AK796=AE796, 1, 0)</f>
        <v>0</v>
      </c>
    </row>
    <row r="797" spans="1:39" hidden="1" x14ac:dyDescent="0.45">
      <c r="A797" t="s">
        <v>52</v>
      </c>
      <c r="B797">
        <v>2000</v>
      </c>
      <c r="C797" t="s">
        <v>53</v>
      </c>
      <c r="D797" t="str">
        <f>VLOOKUP(C797, ids!$A$2:$B$37,2,FALSE)</f>
        <v>Cincinnati Bengals</v>
      </c>
      <c r="E797">
        <f>VLOOKUP('full data'!$A797, Sheet11!$A$2:$AF$799, MATCH('full data'!E$1, Sheet11!$A$1:$AF$1, 0), FALSE)</f>
        <v>16</v>
      </c>
      <c r="F797">
        <f>VLOOKUP('full data'!$A797, Sheet11!$A$2:$AF$799, MATCH('full data'!F$1, Sheet11!$A$1:$AF$1, 0), FALSE)</f>
        <v>-8.5673406373754748</v>
      </c>
      <c r="G797">
        <f>VLOOKUP('full data'!$A797, Sheet11!$A$2:$AF$799, MATCH('full data'!G$1, Sheet11!$A$1:$AF$1, 0), FALSE)</f>
        <v>-1.6404155957714821</v>
      </c>
      <c r="H797">
        <f>VLOOKUP('full data'!$A797, Sheet11!$A$2:$AF$799, MATCH('full data'!H$1, Sheet11!$A$1:$AF$1, 0), FALSE)</f>
        <v>-2.2817756074399038</v>
      </c>
      <c r="I797">
        <f>VLOOKUP('full data'!$A797, Sheet11!$A$2:$AF$799, MATCH('full data'!I$1, Sheet11!$A$1:$AF$1, 0), FALSE)</f>
        <v>54.875</v>
      </c>
      <c r="J797">
        <f>VLOOKUP('full data'!$A797, Sheet11!$A$2:$AF$799, MATCH('full data'!J$1, Sheet11!$A$1:$AF$1, 0), FALSE)</f>
        <v>0.5714285714285714</v>
      </c>
      <c r="K797">
        <f>VLOOKUP('full data'!$A797, Sheet11!$A$2:$AF$799, MATCH('full data'!K$1, Sheet11!$A$1:$AF$1, 0), FALSE)</f>
        <v>-17.0625</v>
      </c>
      <c r="L797">
        <f>VLOOKUP('full data'!$A797, Sheet11!$A$2:$AF$799, MATCH('full data'!L$1, Sheet11!$A$1:$AF$1, 0), FALSE)</f>
        <v>0.875</v>
      </c>
      <c r="M797">
        <f>VLOOKUP('full data'!$A797, Sheet11!$A$2:$AF$799, MATCH('full data'!M$1, Sheet11!$A$1:$AF$1, 0), FALSE)</f>
        <v>0.75</v>
      </c>
      <c r="N797">
        <f>VLOOKUP('full data'!$A797, Sheet11!$A$2:$AF$799, MATCH('full data'!N$1, Sheet11!$A$1:$AF$1, 0), FALSE)</f>
        <v>0.5625</v>
      </c>
      <c r="O797">
        <f>VLOOKUP('full data'!$A797, Sheet11!$A$2:$AF$799, MATCH('full data'!O$1, Sheet11!$A$1:$AF$1, 0), FALSE)</f>
        <v>10.5</v>
      </c>
      <c r="P797">
        <f>VLOOKUP('full data'!$A797, Sheet11!$A$2:$AF$799, MATCH('full data'!P$1, Sheet11!$A$1:$AF$1, 0), FALSE)</f>
        <v>1.75</v>
      </c>
      <c r="Q797">
        <f>VLOOKUP('full data'!$A797, Sheet11!$A$2:$AF$799, MATCH('full data'!Q$1, Sheet11!$A$1:$AF$1, 0), FALSE)</f>
        <v>1.3125</v>
      </c>
      <c r="R797">
        <f>VLOOKUP('full data'!$A797, Sheet11!$A$2:$AF$799, MATCH('full data'!R$1, Sheet11!$A$1:$AF$1, 0), FALSE)</f>
        <v>4</v>
      </c>
      <c r="S797">
        <f>VLOOKUP('full data'!$A797, Sheet11!$A$2:$AF$799, MATCH('full data'!S$1, Sheet11!$A$1:$AF$1, 0), FALSE)</f>
        <v>12</v>
      </c>
      <c r="T797">
        <f>VLOOKUP('full data'!$A797, Sheet11!$A$2:$AF$799, MATCH('full data'!T$1, Sheet11!$A$1:$AF$1, 0), FALSE)</f>
        <v>0</v>
      </c>
      <c r="U797">
        <f>VLOOKUP('full data'!$A797, Sheet11!$A$2:$AF$799, MATCH('full data'!U$1, Sheet11!$A$1:$AF$1, 0), FALSE)</f>
        <v>0.25</v>
      </c>
      <c r="V797">
        <f>VLOOKUP('full data'!$A797, Sheet11!$A$2:$AF$799, MATCH('full data'!V$1, Sheet11!$A$1:$AF$1, 0), FALSE)</f>
        <v>0.375</v>
      </c>
      <c r="W797">
        <f>VLOOKUP('full data'!$A797, Sheet11!$A$2:$AF$799, MATCH('full data'!W$1, Sheet11!$A$1:$AF$1, 0), FALSE)</f>
        <v>0.5234375</v>
      </c>
      <c r="X797" t="str">
        <f>VLOOKUP('full data'!$A797, Sheet11!$A$2:$AF$799, MATCH('full data'!X$1, Sheet11!$A$1:$AF$1, 0), FALSE)</f>
        <v>0</v>
      </c>
      <c r="Y797">
        <f>VLOOKUP('full data'!$A797, Sheet11!$A$2:$AF$799, MATCH('full data'!Y$1, Sheet11!$A$1:$AF$1, 0), FALSE)</f>
        <v>3</v>
      </c>
      <c r="Z797" t="str">
        <f>VLOOKUP('full data'!$A797, Sheet11!$A$2:$AF$799, MATCH('full data'!Z$1, Sheet11!$A$1:$AF$1, 0), FALSE)</f>
        <v>AFC North</v>
      </c>
      <c r="AA797" t="s">
        <v>891</v>
      </c>
      <c r="AB797">
        <f>VLOOKUP('full data'!$A797, Sheet11!$A$2:$AF$799, MATCH('full data'!AB$1, Sheet11!$A$1:$AF$1, 0), FALSE)</f>
        <v>0.1153846153846154</v>
      </c>
      <c r="AC797">
        <f>VLOOKUP('full data'!$A797, Sheet11!$A$2:$AF$799, MATCH('full data'!AC$1, Sheet11!$A$1:$AF$1, 0), FALSE)</f>
        <v>0.27272727272727271</v>
      </c>
      <c r="AD797" t="str">
        <f>VLOOKUP('full data'!$A797, Sheet11!$A$2:$AF$799, MATCH('full data'!AD$1, Sheet11!$A$1:$AF$1, 0), FALSE)</f>
        <v>0</v>
      </c>
      <c r="AE797" t="str">
        <f>VLOOKUP('full data'!$A797, Sheet11!$A$2:$AF$799, MATCH('full data'!AE$1, Sheet11!$A$1:$AF$1, 0), FALSE)</f>
        <v>0</v>
      </c>
      <c r="AF797">
        <f>VLOOKUP('full data'!$A797, Sheet11!$A$2:$AF$799, MATCH('full data'!AF$1, Sheet11!$A$1:$AF$1, 0), FALSE)</f>
        <v>0.875</v>
      </c>
      <c r="AG797">
        <f>VLOOKUP('full data'!$A797, Sheet11!$A$2:$AF$799, MATCH('full data'!AG$1, Sheet11!$A$1:$AF$1, 0), FALSE)</f>
        <v>0.5</v>
      </c>
      <c r="AH797" s="3">
        <f>VLOOKUP('full data'!$A797, Sheet11!$A$2:$AF$799, MATCH('full data'!AH$1, Sheet11!$A$1:$AF$1, 0), FALSE)</f>
        <v>1.21264653862466E-4</v>
      </c>
      <c r="AI797" s="2">
        <f t="shared" si="12"/>
        <v>0.31769672138709598</v>
      </c>
      <c r="AJ797" s="2">
        <f>AH797/SUMIFS($AH$2:$AH$799, $B$2:$B$799, B797)</f>
        <v>7.4772178211342596E-5</v>
      </c>
      <c r="AK797">
        <f>IF(AJ797=_xlfn.MAXIFS($AJ$2:$AJ$799, $B$2:$B$799, B797, $AA$2:$AA$799, AA797), 1, 0)</f>
        <v>0</v>
      </c>
      <c r="AL797" s="2">
        <f>AJ797-AI797</f>
        <v>-0.31762194920888465</v>
      </c>
      <c r="AM797">
        <f>IF(AK797=AE797, 1, 0)</f>
        <v>0</v>
      </c>
    </row>
    <row r="798" spans="1:39" hidden="1" x14ac:dyDescent="0.45">
      <c r="A798" t="s">
        <v>32</v>
      </c>
      <c r="B798">
        <v>2000</v>
      </c>
      <c r="C798" t="s">
        <v>33</v>
      </c>
      <c r="D798" t="str">
        <f>VLOOKUP(C798, ids!$A$2:$B$37,2,FALSE)</f>
        <v>Arizona Cardinals</v>
      </c>
      <c r="E798">
        <f>VLOOKUP('full data'!$A798, Sheet11!$A$2:$AF$799, MATCH('full data'!E$1, Sheet11!$A$1:$AF$1, 0), FALSE)</f>
        <v>16</v>
      </c>
      <c r="F798">
        <f>VLOOKUP('full data'!$A798, Sheet11!$A$2:$AF$799, MATCH('full data'!F$1, Sheet11!$A$1:$AF$1, 0), FALSE)</f>
        <v>-3.9060893976439131</v>
      </c>
      <c r="G798">
        <f>VLOOKUP('full data'!$A798, Sheet11!$A$2:$AF$799, MATCH('full data'!G$1, Sheet11!$A$1:$AF$1, 0), FALSE)</f>
        <v>-4.4224949684285839</v>
      </c>
      <c r="H798">
        <f>VLOOKUP('full data'!$A798, Sheet11!$A$2:$AF$799, MATCH('full data'!H$1, Sheet11!$A$1:$AF$1, 0), FALSE)</f>
        <v>0.1189644722449428</v>
      </c>
      <c r="I798">
        <f>VLOOKUP('full data'!$A798, Sheet11!$A$2:$AF$799, MATCH('full data'!I$1, Sheet11!$A$1:$AF$1, 0), FALSE)</f>
        <v>47.8125</v>
      </c>
      <c r="J798">
        <f>VLOOKUP('full data'!$A798, Sheet11!$A$2:$AF$799, MATCH('full data'!J$1, Sheet11!$A$1:$AF$1, 0), FALSE)</f>
        <v>0.69565217391304346</v>
      </c>
      <c r="K798">
        <f>VLOOKUP('full data'!$A798, Sheet11!$A$2:$AF$799, MATCH('full data'!K$1, Sheet11!$A$1:$AF$1, 0), FALSE)</f>
        <v>-14.25</v>
      </c>
      <c r="L798">
        <f>VLOOKUP('full data'!$A798, Sheet11!$A$2:$AF$799, MATCH('full data'!L$1, Sheet11!$A$1:$AF$1, 0), FALSE)</f>
        <v>1.5</v>
      </c>
      <c r="M798">
        <f>VLOOKUP('full data'!$A798, Sheet11!$A$2:$AF$799, MATCH('full data'!M$1, Sheet11!$A$1:$AF$1, 0), FALSE)</f>
        <v>0.625</v>
      </c>
      <c r="N798">
        <f>VLOOKUP('full data'!$A798, Sheet11!$A$2:$AF$799, MATCH('full data'!N$1, Sheet11!$A$1:$AF$1, 0), FALSE)</f>
        <v>0.625</v>
      </c>
      <c r="O798">
        <f>VLOOKUP('full data'!$A798, Sheet11!$A$2:$AF$799, MATCH('full data'!O$1, Sheet11!$A$1:$AF$1, 0), FALSE)</f>
        <v>8.4375</v>
      </c>
      <c r="P798">
        <f>VLOOKUP('full data'!$A798, Sheet11!$A$2:$AF$799, MATCH('full data'!P$1, Sheet11!$A$1:$AF$1, 0), FALSE)</f>
        <v>2.1875</v>
      </c>
      <c r="Q798">
        <f>VLOOKUP('full data'!$A798, Sheet11!$A$2:$AF$799, MATCH('full data'!Q$1, Sheet11!$A$1:$AF$1, 0), FALSE)</f>
        <v>1.25</v>
      </c>
      <c r="R798">
        <f>VLOOKUP('full data'!$A798, Sheet11!$A$2:$AF$799, MATCH('full data'!R$1, Sheet11!$A$1:$AF$1, 0), FALSE)</f>
        <v>3</v>
      </c>
      <c r="S798">
        <f>VLOOKUP('full data'!$A798, Sheet11!$A$2:$AF$799, MATCH('full data'!S$1, Sheet11!$A$1:$AF$1, 0), FALSE)</f>
        <v>13</v>
      </c>
      <c r="T798">
        <f>VLOOKUP('full data'!$A798, Sheet11!$A$2:$AF$799, MATCH('full data'!T$1, Sheet11!$A$1:$AF$1, 0), FALSE)</f>
        <v>0</v>
      </c>
      <c r="U798">
        <f>VLOOKUP('full data'!$A798, Sheet11!$A$2:$AF$799, MATCH('full data'!U$1, Sheet11!$A$1:$AF$1, 0), FALSE)</f>
        <v>0.1875</v>
      </c>
      <c r="V798">
        <f>VLOOKUP('full data'!$A798, Sheet11!$A$2:$AF$799, MATCH('full data'!V$1, Sheet11!$A$1:$AF$1, 0), FALSE)</f>
        <v>0.33333333333333331</v>
      </c>
      <c r="W798">
        <f>VLOOKUP('full data'!$A798, Sheet11!$A$2:$AF$799, MATCH('full data'!W$1, Sheet11!$A$1:$AF$1, 0), FALSE)</f>
        <v>0.5234375</v>
      </c>
      <c r="X798" t="str">
        <f>VLOOKUP('full data'!$A798, Sheet11!$A$2:$AF$799, MATCH('full data'!X$1, Sheet11!$A$1:$AF$1, 0), FALSE)</f>
        <v>0</v>
      </c>
      <c r="Y798">
        <f>VLOOKUP('full data'!$A798, Sheet11!$A$2:$AF$799, MATCH('full data'!Y$1, Sheet11!$A$1:$AF$1, 0), FALSE)</f>
        <v>4</v>
      </c>
      <c r="Z798" t="str">
        <f>VLOOKUP('full data'!$A798, Sheet11!$A$2:$AF$799, MATCH('full data'!Z$1, Sheet11!$A$1:$AF$1, 0), FALSE)</f>
        <v>NFC West</v>
      </c>
      <c r="AA798" t="s">
        <v>892</v>
      </c>
      <c r="AB798">
        <f>VLOOKUP('full data'!$A798, Sheet11!$A$2:$AF$799, MATCH('full data'!AB$1, Sheet11!$A$1:$AF$1, 0), FALSE)</f>
        <v>0.1785714285714286</v>
      </c>
      <c r="AC798">
        <f>VLOOKUP('full data'!$A798, Sheet11!$A$2:$AF$799, MATCH('full data'!AC$1, Sheet11!$A$1:$AF$1, 0), FALSE)</f>
        <v>0.25925925925925919</v>
      </c>
      <c r="AD798" t="str">
        <f>VLOOKUP('full data'!$A798, Sheet11!$A$2:$AF$799, MATCH('full data'!AD$1, Sheet11!$A$1:$AF$1, 0), FALSE)</f>
        <v>0</v>
      </c>
      <c r="AE798" t="str">
        <f>VLOOKUP('full data'!$A798, Sheet11!$A$2:$AF$799, MATCH('full data'!AE$1, Sheet11!$A$1:$AF$1, 0), FALSE)</f>
        <v>0</v>
      </c>
      <c r="AF798">
        <f>VLOOKUP('full data'!$A798, Sheet11!$A$2:$AF$799, MATCH('full data'!AF$1, Sheet11!$A$1:$AF$1, 0), FALSE)</f>
        <v>0.6875</v>
      </c>
      <c r="AG798">
        <f>VLOOKUP('full data'!$A798, Sheet11!$A$2:$AF$799, MATCH('full data'!AG$1, Sheet11!$A$1:$AF$1, 0), FALSE)</f>
        <v>0.5</v>
      </c>
      <c r="AH798" s="3">
        <f>VLOOKUP('full data'!$A798, Sheet11!$A$2:$AF$799, MATCH('full data'!AH$1, Sheet11!$A$1:$AF$1, 0), FALSE)</f>
        <v>5.7132134894095962E-5</v>
      </c>
      <c r="AI798" s="2">
        <f t="shared" si="12"/>
        <v>0.21292554031650171</v>
      </c>
      <c r="AJ798" s="2">
        <f>AH798/SUMIFS($AH$2:$AH$799, $B$2:$B$799, B798)</f>
        <v>3.5227859362389606E-5</v>
      </c>
      <c r="AK798">
        <f>IF(AJ798=_xlfn.MAXIFS($AJ$2:$AJ$799, $B$2:$B$799, B798, $AA$2:$AA$799, AA798), 1, 0)</f>
        <v>0</v>
      </c>
      <c r="AL798" s="2">
        <f>AJ798-AI798</f>
        <v>-0.21289031245713932</v>
      </c>
      <c r="AM798">
        <f>IF(AK798=AE798, 1, 0)</f>
        <v>0</v>
      </c>
    </row>
    <row r="799" spans="1:39" hidden="1" x14ac:dyDescent="0.45">
      <c r="A799" t="s">
        <v>95</v>
      </c>
      <c r="B799">
        <v>2000</v>
      </c>
      <c r="C799" t="s">
        <v>96</v>
      </c>
      <c r="D799" t="str">
        <f>VLOOKUP(C799, ids!$A$2:$B$37,2,FALSE)</f>
        <v>San Diego Chargers</v>
      </c>
      <c r="E799">
        <f>VLOOKUP('full data'!$A799, Sheet11!$A$2:$AF$799, MATCH('full data'!E$1, Sheet11!$A$1:$AF$1, 0), FALSE)</f>
        <v>15</v>
      </c>
      <c r="F799">
        <f>VLOOKUP('full data'!$A799, Sheet11!$A$2:$AF$799, MATCH('full data'!F$1, Sheet11!$A$1:$AF$1, 0), FALSE)</f>
        <v>-8.3275310996835223</v>
      </c>
      <c r="G799">
        <f>VLOOKUP('full data'!$A799, Sheet11!$A$2:$AF$799, MATCH('full data'!G$1, Sheet11!$A$1:$AF$1, 0), FALSE)</f>
        <v>-3.7109974550815639</v>
      </c>
      <c r="H799">
        <f>VLOOKUP('full data'!$A799, Sheet11!$A$2:$AF$799, MATCH('full data'!H$1, Sheet11!$A$1:$AF$1, 0), FALSE)</f>
        <v>3.455626807022512</v>
      </c>
      <c r="I799">
        <f>VLOOKUP('full data'!$A799, Sheet11!$A$2:$AF$799, MATCH('full data'!I$1, Sheet11!$A$1:$AF$1, 0), FALSE)</f>
        <v>63.333333333333343</v>
      </c>
      <c r="J799">
        <f>VLOOKUP('full data'!$A799, Sheet11!$A$2:$AF$799, MATCH('full data'!J$1, Sheet11!$A$1:$AF$1, 0), FALSE)</f>
        <v>0.73913043478260865</v>
      </c>
      <c r="K799">
        <f>VLOOKUP('full data'!$A799, Sheet11!$A$2:$AF$799, MATCH('full data'!K$1, Sheet11!$A$1:$AF$1, 0), FALSE)</f>
        <v>-18.06666666666667</v>
      </c>
      <c r="L799">
        <f>VLOOKUP('full data'!$A799, Sheet11!$A$2:$AF$799, MATCH('full data'!L$1, Sheet11!$A$1:$AF$1, 0), FALSE)</f>
        <v>1.9333333333333329</v>
      </c>
      <c r="M799">
        <f>VLOOKUP('full data'!$A799, Sheet11!$A$2:$AF$799, MATCH('full data'!M$1, Sheet11!$A$1:$AF$1, 0), FALSE)</f>
        <v>0.4</v>
      </c>
      <c r="N799">
        <f>VLOOKUP('full data'!$A799, Sheet11!$A$2:$AF$799, MATCH('full data'!N$1, Sheet11!$A$1:$AF$1, 0), FALSE)</f>
        <v>1</v>
      </c>
      <c r="O799">
        <f>VLOOKUP('full data'!$A799, Sheet11!$A$2:$AF$799, MATCH('full data'!O$1, Sheet11!$A$1:$AF$1, 0), FALSE)</f>
        <v>16.399999999999999</v>
      </c>
      <c r="P799">
        <f>VLOOKUP('full data'!$A799, Sheet11!$A$2:$AF$799, MATCH('full data'!P$1, Sheet11!$A$1:$AF$1, 0), FALSE)</f>
        <v>2.7333333333333329</v>
      </c>
      <c r="Q799">
        <f>VLOOKUP('full data'!$A799, Sheet11!$A$2:$AF$799, MATCH('full data'!Q$1, Sheet11!$A$1:$AF$1, 0), FALSE)</f>
        <v>1.4</v>
      </c>
      <c r="R799">
        <f>VLOOKUP('full data'!$A799, Sheet11!$A$2:$AF$799, MATCH('full data'!R$1, Sheet11!$A$1:$AF$1, 0), FALSE)</f>
        <v>1</v>
      </c>
      <c r="S799">
        <f>VLOOKUP('full data'!$A799, Sheet11!$A$2:$AF$799, MATCH('full data'!S$1, Sheet11!$A$1:$AF$1, 0), FALSE)</f>
        <v>15</v>
      </c>
      <c r="T799">
        <f>VLOOKUP('full data'!$A799, Sheet11!$A$2:$AF$799, MATCH('full data'!T$1, Sheet11!$A$1:$AF$1, 0), FALSE)</f>
        <v>0</v>
      </c>
      <c r="U799">
        <f>VLOOKUP('full data'!$A799, Sheet11!$A$2:$AF$799, MATCH('full data'!U$1, Sheet11!$A$1:$AF$1, 0), FALSE)</f>
        <v>6.25E-2</v>
      </c>
      <c r="V799">
        <f>VLOOKUP('full data'!$A799, Sheet11!$A$2:$AF$799, MATCH('full data'!V$1, Sheet11!$A$1:$AF$1, 0), FALSE)</f>
        <v>0.4375</v>
      </c>
      <c r="W799">
        <f>VLOOKUP('full data'!$A799, Sheet11!$A$2:$AF$799, MATCH('full data'!W$1, Sheet11!$A$1:$AF$1, 0), FALSE)</f>
        <v>0.56640625</v>
      </c>
      <c r="X799" t="str">
        <f>VLOOKUP('full data'!$A799, Sheet11!$A$2:$AF$799, MATCH('full data'!X$1, Sheet11!$A$1:$AF$1, 0), FALSE)</f>
        <v>0</v>
      </c>
      <c r="Y799">
        <f>VLOOKUP('full data'!$A799, Sheet11!$A$2:$AF$799, MATCH('full data'!Y$1, Sheet11!$A$1:$AF$1, 0), FALSE)</f>
        <v>4</v>
      </c>
      <c r="Z799" t="str">
        <f>VLOOKUP('full data'!$A799, Sheet11!$A$2:$AF$799, MATCH('full data'!Z$1, Sheet11!$A$1:$AF$1, 0), FALSE)</f>
        <v>AFC West</v>
      </c>
      <c r="AA799" t="s">
        <v>891</v>
      </c>
      <c r="AB799">
        <f>VLOOKUP('full data'!$A799, Sheet11!$A$2:$AF$799, MATCH('full data'!AB$1, Sheet11!$A$1:$AF$1, 0), FALSE)</f>
        <v>0.23529411764705879</v>
      </c>
      <c r="AC799">
        <f>VLOOKUP('full data'!$A799, Sheet11!$A$2:$AF$799, MATCH('full data'!AC$1, Sheet11!$A$1:$AF$1, 0), FALSE)</f>
        <v>0.3125</v>
      </c>
      <c r="AD799" t="str">
        <f>VLOOKUP('full data'!$A799, Sheet11!$A$2:$AF$799, MATCH('full data'!AD$1, Sheet11!$A$1:$AF$1, 0), FALSE)</f>
        <v>0</v>
      </c>
      <c r="AE799" t="str">
        <f>VLOOKUP('full data'!$A799, Sheet11!$A$2:$AF$799, MATCH('full data'!AE$1, Sheet11!$A$1:$AF$1, 0), FALSE)</f>
        <v>0</v>
      </c>
      <c r="AF799">
        <f>VLOOKUP('full data'!$A799, Sheet11!$A$2:$AF$799, MATCH('full data'!AF$1, Sheet11!$A$1:$AF$1, 0), FALSE)</f>
        <v>0.8</v>
      </c>
      <c r="AG799">
        <f>VLOOKUP('full data'!$A799, Sheet11!$A$2:$AF$799, MATCH('full data'!AG$1, Sheet11!$A$1:$AF$1, 0), FALSE)</f>
        <v>0.5</v>
      </c>
      <c r="AH799" s="3">
        <f>VLOOKUP('full data'!$A799, Sheet11!$A$2:$AF$799, MATCH('full data'!AH$1, Sheet11!$A$1:$AF$1, 0), FALSE)</f>
        <v>3.6409189602119442E-5</v>
      </c>
      <c r="AI799" s="2">
        <f t="shared" si="12"/>
        <v>0.31769672138709598</v>
      </c>
      <c r="AJ799" s="2">
        <f>AH799/SUMIFS($AH$2:$AH$799, $B$2:$B$799, B799)</f>
        <v>2.2450024197058101E-5</v>
      </c>
      <c r="AK799">
        <f>IF(AJ799=_xlfn.MAXIFS($AJ$2:$AJ$799, $B$2:$B$799, B799, $AA$2:$AA$799, AA799), 1, 0)</f>
        <v>0</v>
      </c>
      <c r="AL799" s="2">
        <f>AJ799-AI799</f>
        <v>-0.31767427136289894</v>
      </c>
      <c r="AM799">
        <f>IF(AK799=AE799, 1, 0)</f>
        <v>0</v>
      </c>
    </row>
  </sheetData>
  <autoFilter ref="A1:AM799" xr:uid="{00000000-0001-0000-0000-000000000000}">
    <filterColumn colId="36">
      <filters>
        <filter val="1"/>
      </filters>
    </filterColumn>
    <sortState xmlns:xlrd2="http://schemas.microsoft.com/office/spreadsheetml/2017/richdata2" ref="A2:AM799">
      <sortCondition descending="1" ref="B1:B7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0A6D-52C8-4D58-B9E6-311A9F77E44A}">
  <dimension ref="A1:AF799"/>
  <sheetViews>
    <sheetView topLeftCell="L1" workbookViewId="0">
      <selection sqref="A1:AF799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5">
      <c r="A2" t="s">
        <v>32</v>
      </c>
      <c r="B2">
        <v>2000</v>
      </c>
      <c r="C2" t="s">
        <v>33</v>
      </c>
      <c r="D2">
        <v>16</v>
      </c>
      <c r="E2">
        <v>-3.9060893976439131</v>
      </c>
      <c r="F2">
        <v>-4.4224949684285839</v>
      </c>
      <c r="G2">
        <v>0.1189644722449428</v>
      </c>
      <c r="H2">
        <v>47.8125</v>
      </c>
      <c r="I2">
        <v>0.69565217391304346</v>
      </c>
      <c r="J2">
        <v>-14.25</v>
      </c>
      <c r="K2">
        <v>1.5</v>
      </c>
      <c r="L2">
        <v>0.625</v>
      </c>
      <c r="M2">
        <v>0.625</v>
      </c>
      <c r="N2">
        <v>8.4375</v>
      </c>
      <c r="O2">
        <v>2.1875</v>
      </c>
      <c r="P2">
        <v>1.25</v>
      </c>
      <c r="Q2">
        <v>3</v>
      </c>
      <c r="R2">
        <v>13</v>
      </c>
      <c r="S2">
        <v>0</v>
      </c>
      <c r="T2">
        <v>0.1875</v>
      </c>
      <c r="U2">
        <v>0.33333333333333331</v>
      </c>
      <c r="V2">
        <v>0.5234375</v>
      </c>
      <c r="W2" t="s">
        <v>34</v>
      </c>
      <c r="X2">
        <v>4</v>
      </c>
      <c r="Y2" t="s">
        <v>35</v>
      </c>
      <c r="Z2">
        <v>0.1785714285714286</v>
      </c>
      <c r="AA2">
        <v>0.25925925925925919</v>
      </c>
      <c r="AB2" t="s">
        <v>34</v>
      </c>
      <c r="AC2" t="s">
        <v>34</v>
      </c>
      <c r="AD2">
        <v>0.6875</v>
      </c>
      <c r="AE2">
        <v>0.5</v>
      </c>
      <c r="AF2">
        <v>5.7132134894095962E-5</v>
      </c>
    </row>
    <row r="3" spans="1:32" x14ac:dyDescent="0.45">
      <c r="A3" t="s">
        <v>36</v>
      </c>
      <c r="B3">
        <v>2000</v>
      </c>
      <c r="C3" t="s">
        <v>37</v>
      </c>
      <c r="D3">
        <v>16</v>
      </c>
      <c r="E3">
        <v>-7.9417318674008923</v>
      </c>
      <c r="F3">
        <v>-4.2826928198570684</v>
      </c>
      <c r="G3">
        <v>-0.74860278195851637</v>
      </c>
      <c r="H3">
        <v>45</v>
      </c>
      <c r="I3">
        <v>0.80645161290322576</v>
      </c>
      <c r="J3">
        <v>-24.125</v>
      </c>
      <c r="K3">
        <v>1.25</v>
      </c>
      <c r="L3">
        <v>0.625</v>
      </c>
      <c r="M3">
        <v>0.9375</v>
      </c>
      <c r="N3">
        <v>8.625</v>
      </c>
      <c r="O3">
        <v>1.75</v>
      </c>
      <c r="P3">
        <v>1.5625</v>
      </c>
      <c r="Q3">
        <v>4</v>
      </c>
      <c r="R3">
        <v>12</v>
      </c>
      <c r="S3">
        <v>0</v>
      </c>
      <c r="T3">
        <v>0.25</v>
      </c>
      <c r="U3">
        <v>0.421875</v>
      </c>
      <c r="V3">
        <v>0.5625</v>
      </c>
      <c r="W3" t="s">
        <v>34</v>
      </c>
      <c r="X3">
        <v>4</v>
      </c>
      <c r="Y3" t="s">
        <v>38</v>
      </c>
      <c r="Z3">
        <v>0.2068965517241379</v>
      </c>
      <c r="AA3">
        <v>0.13043478260869559</v>
      </c>
      <c r="AB3" t="s">
        <v>34</v>
      </c>
      <c r="AC3" t="s">
        <v>34</v>
      </c>
      <c r="AD3">
        <v>0.5</v>
      </c>
      <c r="AE3">
        <v>0.5</v>
      </c>
      <c r="AF3">
        <v>3.4002794834068508E-4</v>
      </c>
    </row>
    <row r="4" spans="1:32" x14ac:dyDescent="0.45">
      <c r="A4" t="s">
        <v>39</v>
      </c>
      <c r="B4">
        <v>2000</v>
      </c>
      <c r="C4" t="s">
        <v>40</v>
      </c>
      <c r="D4">
        <v>16</v>
      </c>
      <c r="E4">
        <v>-2.0540211963499302</v>
      </c>
      <c r="F4">
        <v>-1.099046605998051</v>
      </c>
      <c r="G4">
        <v>2.1391726958730088</v>
      </c>
      <c r="H4">
        <v>45.625</v>
      </c>
      <c r="I4">
        <v>0.89743589743589747</v>
      </c>
      <c r="J4">
        <v>-17.9375</v>
      </c>
      <c r="K4">
        <v>1.1875</v>
      </c>
      <c r="L4">
        <v>1.625</v>
      </c>
      <c r="M4">
        <v>1.4375</v>
      </c>
      <c r="N4">
        <v>11.125</v>
      </c>
      <c r="O4">
        <v>1.375</v>
      </c>
      <c r="P4">
        <v>3.0625</v>
      </c>
      <c r="Q4">
        <v>12</v>
      </c>
      <c r="R4">
        <v>4</v>
      </c>
      <c r="S4">
        <v>0</v>
      </c>
      <c r="T4">
        <v>0.75</v>
      </c>
      <c r="U4">
        <v>0.35416666666666669</v>
      </c>
      <c r="V4">
        <v>0.42578125</v>
      </c>
      <c r="W4" t="s">
        <v>41</v>
      </c>
      <c r="X4">
        <v>1</v>
      </c>
      <c r="Y4" t="s">
        <v>42</v>
      </c>
      <c r="Z4">
        <v>0.1726618705035971</v>
      </c>
      <c r="AA4">
        <v>0.17613636363636359</v>
      </c>
      <c r="AB4" t="s">
        <v>43</v>
      </c>
      <c r="AC4" t="s">
        <v>43</v>
      </c>
      <c r="AD4">
        <v>0.1875</v>
      </c>
      <c r="AE4">
        <v>9.5</v>
      </c>
      <c r="AF4">
        <v>0.1521419054406323</v>
      </c>
    </row>
    <row r="5" spans="1:32" x14ac:dyDescent="0.45">
      <c r="A5" t="s">
        <v>44</v>
      </c>
      <c r="B5">
        <v>2000</v>
      </c>
      <c r="C5" t="s">
        <v>45</v>
      </c>
      <c r="D5">
        <v>15</v>
      </c>
      <c r="E5">
        <v>0.91096655493995193</v>
      </c>
      <c r="F5">
        <v>-3.9343716751436841</v>
      </c>
      <c r="G5">
        <v>5.4527340474696784</v>
      </c>
      <c r="H5">
        <v>58.2</v>
      </c>
      <c r="I5">
        <v>0.72727272727272729</v>
      </c>
      <c r="J5">
        <v>-21.06666666666667</v>
      </c>
      <c r="K5">
        <v>0.6</v>
      </c>
      <c r="L5">
        <v>0.8666666666666667</v>
      </c>
      <c r="M5">
        <v>1</v>
      </c>
      <c r="N5">
        <v>20</v>
      </c>
      <c r="O5">
        <v>1</v>
      </c>
      <c r="P5">
        <v>1.8666666666666669</v>
      </c>
      <c r="Q5">
        <v>8</v>
      </c>
      <c r="R5">
        <v>8</v>
      </c>
      <c r="S5">
        <v>0</v>
      </c>
      <c r="T5">
        <v>0.5</v>
      </c>
      <c r="U5">
        <v>0.4296875</v>
      </c>
      <c r="V5">
        <v>0.515625</v>
      </c>
      <c r="W5" t="s">
        <v>34</v>
      </c>
      <c r="X5">
        <v>3</v>
      </c>
      <c r="Y5" t="s">
        <v>46</v>
      </c>
      <c r="Z5">
        <v>0.21875</v>
      </c>
      <c r="AA5">
        <v>0.32</v>
      </c>
      <c r="AB5" t="s">
        <v>34</v>
      </c>
      <c r="AC5" t="s">
        <v>34</v>
      </c>
      <c r="AD5">
        <v>0.4</v>
      </c>
      <c r="AE5">
        <v>0.5</v>
      </c>
      <c r="AF5">
        <v>1.9347375921906992E-2</v>
      </c>
    </row>
    <row r="6" spans="1:32" x14ac:dyDescent="0.45">
      <c r="A6" t="s">
        <v>47</v>
      </c>
      <c r="B6">
        <v>2000</v>
      </c>
      <c r="C6" t="s">
        <v>48</v>
      </c>
      <c r="D6">
        <v>16</v>
      </c>
      <c r="E6">
        <v>-1.139854698197782</v>
      </c>
      <c r="F6">
        <v>-2.7645284294717349</v>
      </c>
      <c r="G6">
        <v>5.1844219522226753</v>
      </c>
      <c r="H6">
        <v>42.6875</v>
      </c>
      <c r="I6">
        <v>0.88571428571428568</v>
      </c>
      <c r="J6">
        <v>-23.875</v>
      </c>
      <c r="K6">
        <v>1.1875</v>
      </c>
      <c r="L6">
        <v>1.25</v>
      </c>
      <c r="M6">
        <v>1.0625</v>
      </c>
      <c r="N6">
        <v>14.125</v>
      </c>
      <c r="O6">
        <v>1.75</v>
      </c>
      <c r="P6">
        <v>2.3125</v>
      </c>
      <c r="Q6">
        <v>7</v>
      </c>
      <c r="R6">
        <v>9</v>
      </c>
      <c r="S6">
        <v>0</v>
      </c>
      <c r="T6">
        <v>0.4375</v>
      </c>
      <c r="U6">
        <v>0.42857142857142849</v>
      </c>
      <c r="V6">
        <v>0.46484375</v>
      </c>
      <c r="W6" t="s">
        <v>34</v>
      </c>
      <c r="X6">
        <v>3</v>
      </c>
      <c r="Y6" t="s">
        <v>38</v>
      </c>
      <c r="Z6">
        <v>0.1785714285714286</v>
      </c>
      <c r="AA6">
        <v>0.38709677419354838</v>
      </c>
      <c r="AB6" t="s">
        <v>34</v>
      </c>
      <c r="AC6" t="s">
        <v>34</v>
      </c>
      <c r="AD6">
        <v>0.5625</v>
      </c>
      <c r="AE6">
        <v>0.5</v>
      </c>
      <c r="AF6">
        <v>5.1168661137058497E-3</v>
      </c>
    </row>
    <row r="7" spans="1:32" x14ac:dyDescent="0.45">
      <c r="A7" t="s">
        <v>49</v>
      </c>
      <c r="B7">
        <v>2000</v>
      </c>
      <c r="C7" t="s">
        <v>50</v>
      </c>
      <c r="D7">
        <v>16</v>
      </c>
      <c r="E7">
        <v>-5.2113266029138003</v>
      </c>
      <c r="F7">
        <v>-2.444561437069372</v>
      </c>
      <c r="G7">
        <v>-2.0457336463710001</v>
      </c>
      <c r="H7">
        <v>43.5</v>
      </c>
      <c r="I7">
        <v>0.77777777777777779</v>
      </c>
      <c r="J7">
        <v>-12.5</v>
      </c>
      <c r="K7">
        <v>1</v>
      </c>
      <c r="L7">
        <v>0.5625</v>
      </c>
      <c r="M7">
        <v>0.6875</v>
      </c>
      <c r="N7">
        <v>14.375</v>
      </c>
      <c r="O7">
        <v>1.5625</v>
      </c>
      <c r="P7">
        <v>1.25</v>
      </c>
      <c r="Q7">
        <v>5</v>
      </c>
      <c r="R7">
        <v>11</v>
      </c>
      <c r="S7">
        <v>0</v>
      </c>
      <c r="T7">
        <v>0.3125</v>
      </c>
      <c r="U7">
        <v>0.53749999999999998</v>
      </c>
      <c r="V7">
        <v>0.58203125</v>
      </c>
      <c r="W7" t="s">
        <v>34</v>
      </c>
      <c r="X7">
        <v>4</v>
      </c>
      <c r="Y7" t="s">
        <v>51</v>
      </c>
      <c r="Z7">
        <v>0.186046511627907</v>
      </c>
      <c r="AA7">
        <v>0.171875</v>
      </c>
      <c r="AB7" t="s">
        <v>34</v>
      </c>
      <c r="AC7" t="s">
        <v>34</v>
      </c>
      <c r="AD7">
        <v>0.5625</v>
      </c>
      <c r="AE7">
        <v>0.5</v>
      </c>
      <c r="AF7">
        <v>4.4044701072476852E-4</v>
      </c>
    </row>
    <row r="8" spans="1:32" x14ac:dyDescent="0.45">
      <c r="A8" t="s">
        <v>52</v>
      </c>
      <c r="B8">
        <v>2000</v>
      </c>
      <c r="C8" t="s">
        <v>53</v>
      </c>
      <c r="D8">
        <v>16</v>
      </c>
      <c r="E8">
        <v>-8.5673406373754748</v>
      </c>
      <c r="F8">
        <v>-1.6404155957714821</v>
      </c>
      <c r="G8">
        <v>-2.2817756074399038</v>
      </c>
      <c r="H8">
        <v>54.875</v>
      </c>
      <c r="I8">
        <v>0.5714285714285714</v>
      </c>
      <c r="J8">
        <v>-17.0625</v>
      </c>
      <c r="K8">
        <v>0.875</v>
      </c>
      <c r="L8">
        <v>0.75</v>
      </c>
      <c r="M8">
        <v>0.5625</v>
      </c>
      <c r="N8">
        <v>10.5</v>
      </c>
      <c r="O8">
        <v>1.75</v>
      </c>
      <c r="P8">
        <v>1.3125</v>
      </c>
      <c r="Q8">
        <v>4</v>
      </c>
      <c r="R8">
        <v>12</v>
      </c>
      <c r="S8">
        <v>0</v>
      </c>
      <c r="T8">
        <v>0.25</v>
      </c>
      <c r="U8">
        <v>0.375</v>
      </c>
      <c r="V8">
        <v>0.5234375</v>
      </c>
      <c r="W8" t="s">
        <v>34</v>
      </c>
      <c r="X8">
        <v>3</v>
      </c>
      <c r="Y8" t="s">
        <v>42</v>
      </c>
      <c r="Z8">
        <v>0.1153846153846154</v>
      </c>
      <c r="AA8">
        <v>0.27272727272727271</v>
      </c>
      <c r="AB8" t="s">
        <v>34</v>
      </c>
      <c r="AC8" t="s">
        <v>34</v>
      </c>
      <c r="AD8">
        <v>0.875</v>
      </c>
      <c r="AE8">
        <v>0.5</v>
      </c>
      <c r="AF8">
        <v>1.21264653862466E-4</v>
      </c>
    </row>
    <row r="9" spans="1:32" x14ac:dyDescent="0.45">
      <c r="A9" t="s">
        <v>54</v>
      </c>
      <c r="B9">
        <v>2000</v>
      </c>
      <c r="C9" t="s">
        <v>55</v>
      </c>
      <c r="D9">
        <v>16</v>
      </c>
      <c r="E9">
        <v>-6.7126714518520769</v>
      </c>
      <c r="F9">
        <v>-4.1977199988226266</v>
      </c>
      <c r="G9">
        <v>-3.1417675801143208</v>
      </c>
      <c r="H9">
        <v>57.8125</v>
      </c>
      <c r="I9">
        <v>0.82352941176470584</v>
      </c>
      <c r="J9">
        <v>-17.6875</v>
      </c>
      <c r="K9">
        <v>1.1875</v>
      </c>
      <c r="L9">
        <v>0.8125</v>
      </c>
      <c r="M9">
        <v>0.75</v>
      </c>
      <c r="N9">
        <v>16.875</v>
      </c>
      <c r="O9">
        <v>1.4375</v>
      </c>
      <c r="P9">
        <v>1.5625</v>
      </c>
      <c r="Q9">
        <v>3</v>
      </c>
      <c r="R9">
        <v>13</v>
      </c>
      <c r="S9">
        <v>0</v>
      </c>
      <c r="T9">
        <v>0.1875</v>
      </c>
      <c r="U9">
        <v>0.375</v>
      </c>
      <c r="V9">
        <v>0.5625</v>
      </c>
      <c r="W9" t="s">
        <v>34</v>
      </c>
      <c r="X9">
        <v>4</v>
      </c>
      <c r="Y9" t="s">
        <v>42</v>
      </c>
      <c r="Z9">
        <v>0.18719686303339331</v>
      </c>
      <c r="AA9">
        <v>0.2164904594719689</v>
      </c>
      <c r="AB9" t="s">
        <v>34</v>
      </c>
      <c r="AC9" t="s">
        <v>34</v>
      </c>
      <c r="AD9">
        <v>0.25</v>
      </c>
      <c r="AE9">
        <v>0.5</v>
      </c>
      <c r="AF9">
        <v>1.4209189012305429E-4</v>
      </c>
    </row>
    <row r="10" spans="1:32" x14ac:dyDescent="0.45">
      <c r="A10" t="s">
        <v>56</v>
      </c>
      <c r="B10">
        <v>2000</v>
      </c>
      <c r="C10" t="s">
        <v>57</v>
      </c>
      <c r="D10">
        <v>16</v>
      </c>
      <c r="E10">
        <v>-3.975118692480796</v>
      </c>
      <c r="F10">
        <v>-0.82430141421954573</v>
      </c>
      <c r="G10">
        <v>-0.32526840464103701</v>
      </c>
      <c r="H10">
        <v>60.1875</v>
      </c>
      <c r="I10">
        <v>0.75757575757575757</v>
      </c>
      <c r="J10">
        <v>-15.5625</v>
      </c>
      <c r="K10">
        <v>1.3125</v>
      </c>
      <c r="L10">
        <v>0.5625</v>
      </c>
      <c r="M10">
        <v>1</v>
      </c>
      <c r="N10">
        <v>11.8125</v>
      </c>
      <c r="O10">
        <v>2.0625</v>
      </c>
      <c r="P10">
        <v>1.5625</v>
      </c>
      <c r="Q10">
        <v>5</v>
      </c>
      <c r="R10">
        <v>11</v>
      </c>
      <c r="S10">
        <v>0</v>
      </c>
      <c r="T10">
        <v>0.3125</v>
      </c>
      <c r="U10">
        <v>0.375</v>
      </c>
      <c r="V10">
        <v>0.5390625</v>
      </c>
      <c r="W10" t="s">
        <v>34</v>
      </c>
      <c r="X10">
        <v>4</v>
      </c>
      <c r="Y10" t="s">
        <v>58</v>
      </c>
      <c r="Z10">
        <v>0.16666666666666671</v>
      </c>
      <c r="AA10">
        <v>0.16363636363636361</v>
      </c>
      <c r="AB10" t="s">
        <v>34</v>
      </c>
      <c r="AC10" t="s">
        <v>34</v>
      </c>
      <c r="AD10">
        <v>0.75</v>
      </c>
      <c r="AE10">
        <v>0.5</v>
      </c>
      <c r="AF10">
        <v>4.0044503000659121E-4</v>
      </c>
    </row>
    <row r="11" spans="1:32" x14ac:dyDescent="0.45">
      <c r="A11" t="s">
        <v>59</v>
      </c>
      <c r="B11">
        <v>2000</v>
      </c>
      <c r="C11" t="s">
        <v>60</v>
      </c>
      <c r="D11">
        <v>16</v>
      </c>
      <c r="E11">
        <v>5.4375634473472187</v>
      </c>
      <c r="F11">
        <v>0.26718568159942302</v>
      </c>
      <c r="G11">
        <v>9.8266117095076737</v>
      </c>
      <c r="H11">
        <v>49.5</v>
      </c>
      <c r="I11">
        <v>0.78378378378378377</v>
      </c>
      <c r="J11">
        <v>-13.8125</v>
      </c>
      <c r="K11">
        <v>0.75</v>
      </c>
      <c r="L11">
        <v>1.0625</v>
      </c>
      <c r="M11">
        <v>1.6875</v>
      </c>
      <c r="N11">
        <v>15.6875</v>
      </c>
      <c r="O11">
        <v>1.375</v>
      </c>
      <c r="P11">
        <v>2.75</v>
      </c>
      <c r="Q11">
        <v>11</v>
      </c>
      <c r="R11">
        <v>5</v>
      </c>
      <c r="S11">
        <v>0</v>
      </c>
      <c r="T11">
        <v>0.6875</v>
      </c>
      <c r="U11">
        <v>0.39772727272727271</v>
      </c>
      <c r="V11">
        <v>0.40234375</v>
      </c>
      <c r="W11" t="s">
        <v>61</v>
      </c>
      <c r="X11">
        <v>2</v>
      </c>
      <c r="Y11" t="s">
        <v>62</v>
      </c>
      <c r="Z11">
        <v>0.25</v>
      </c>
      <c r="AA11">
        <v>0.16326530612244899</v>
      </c>
      <c r="AB11" t="s">
        <v>34</v>
      </c>
      <c r="AC11" t="s">
        <v>34</v>
      </c>
      <c r="AD11">
        <v>0.625</v>
      </c>
      <c r="AE11">
        <v>0.5</v>
      </c>
      <c r="AF11">
        <v>0.11961308805023051</v>
      </c>
    </row>
    <row r="12" spans="1:32" x14ac:dyDescent="0.45">
      <c r="A12" t="s">
        <v>63</v>
      </c>
      <c r="B12">
        <v>2000</v>
      </c>
      <c r="C12" t="s">
        <v>64</v>
      </c>
      <c r="D12">
        <v>16</v>
      </c>
      <c r="E12">
        <v>-6.0337953093726977</v>
      </c>
      <c r="F12">
        <v>-2.2106576782691341</v>
      </c>
      <c r="G12">
        <v>-1.595362634889727</v>
      </c>
      <c r="H12">
        <v>50.3125</v>
      </c>
      <c r="I12">
        <v>0.8</v>
      </c>
      <c r="J12">
        <v>-19.8125</v>
      </c>
      <c r="K12">
        <v>1.1875</v>
      </c>
      <c r="L12">
        <v>1.0625</v>
      </c>
      <c r="M12">
        <v>1.5625</v>
      </c>
      <c r="N12">
        <v>10.125</v>
      </c>
      <c r="O12">
        <v>1.6875</v>
      </c>
      <c r="P12">
        <v>2.625</v>
      </c>
      <c r="Q12">
        <v>9</v>
      </c>
      <c r="R12">
        <v>7</v>
      </c>
      <c r="S12">
        <v>0</v>
      </c>
      <c r="T12">
        <v>0.5625</v>
      </c>
      <c r="U12">
        <v>0.5</v>
      </c>
      <c r="V12">
        <v>0.54296875</v>
      </c>
      <c r="W12" t="s">
        <v>34</v>
      </c>
      <c r="X12">
        <v>3</v>
      </c>
      <c r="Y12" t="s">
        <v>51</v>
      </c>
      <c r="Z12">
        <v>0.2142857142857143</v>
      </c>
      <c r="AA12">
        <v>0.1875</v>
      </c>
      <c r="AB12" t="s">
        <v>34</v>
      </c>
      <c r="AC12" t="s">
        <v>34</v>
      </c>
      <c r="AD12">
        <v>0.5</v>
      </c>
      <c r="AE12">
        <v>0.5</v>
      </c>
      <c r="AF12">
        <v>1.9808909134715849E-2</v>
      </c>
    </row>
    <row r="13" spans="1:32" x14ac:dyDescent="0.45">
      <c r="A13" t="s">
        <v>65</v>
      </c>
      <c r="B13">
        <v>2000</v>
      </c>
      <c r="C13" t="s">
        <v>66</v>
      </c>
      <c r="D13">
        <v>16</v>
      </c>
      <c r="E13">
        <v>1.4156139089990769</v>
      </c>
      <c r="F13">
        <v>-0.8806589698332572</v>
      </c>
      <c r="G13">
        <v>3.601677297138667</v>
      </c>
      <c r="H13">
        <v>44.0625</v>
      </c>
      <c r="I13">
        <v>0.86842105263157898</v>
      </c>
      <c r="J13">
        <v>-14.875</v>
      </c>
      <c r="K13">
        <v>1</v>
      </c>
      <c r="L13">
        <v>0.4375</v>
      </c>
      <c r="M13">
        <v>1.3125</v>
      </c>
      <c r="N13">
        <v>14.875</v>
      </c>
      <c r="O13">
        <v>1.5</v>
      </c>
      <c r="P13">
        <v>1.75</v>
      </c>
      <c r="Q13">
        <v>9</v>
      </c>
      <c r="R13">
        <v>7</v>
      </c>
      <c r="S13">
        <v>0</v>
      </c>
      <c r="T13">
        <v>0.5625</v>
      </c>
      <c r="U13">
        <v>0.52777777777777779</v>
      </c>
      <c r="V13">
        <v>0.52734375</v>
      </c>
      <c r="W13" t="s">
        <v>34</v>
      </c>
      <c r="X13">
        <v>2</v>
      </c>
      <c r="Y13" t="s">
        <v>51</v>
      </c>
      <c r="Z13">
        <v>0.2</v>
      </c>
      <c r="AA13">
        <v>6.6666666666666666E-2</v>
      </c>
      <c r="AB13" t="s">
        <v>34</v>
      </c>
      <c r="AC13" t="s">
        <v>34</v>
      </c>
      <c r="AD13">
        <v>0.5</v>
      </c>
      <c r="AE13">
        <v>0.5</v>
      </c>
      <c r="AF13">
        <v>1.7522552728169341E-2</v>
      </c>
    </row>
    <row r="14" spans="1:32" x14ac:dyDescent="0.45">
      <c r="A14" t="s">
        <v>67</v>
      </c>
      <c r="B14">
        <v>2000</v>
      </c>
      <c r="C14" t="s">
        <v>68</v>
      </c>
      <c r="D14">
        <v>16</v>
      </c>
      <c r="E14">
        <v>8.8146167952645307</v>
      </c>
      <c r="F14">
        <v>-0.92404534526900262</v>
      </c>
      <c r="G14">
        <v>10.955545198793001</v>
      </c>
      <c r="H14">
        <v>54.125</v>
      </c>
      <c r="I14">
        <v>0.92592592592592593</v>
      </c>
      <c r="J14">
        <v>-8.1875</v>
      </c>
      <c r="K14">
        <v>0.9375</v>
      </c>
      <c r="L14">
        <v>0.5</v>
      </c>
      <c r="M14">
        <v>0.875</v>
      </c>
      <c r="N14">
        <v>15.75</v>
      </c>
      <c r="O14">
        <v>1.4375</v>
      </c>
      <c r="P14">
        <v>1.375</v>
      </c>
      <c r="Q14">
        <v>10</v>
      </c>
      <c r="R14">
        <v>6</v>
      </c>
      <c r="S14">
        <v>0</v>
      </c>
      <c r="T14">
        <v>0.625</v>
      </c>
      <c r="U14">
        <v>0.50624999999999998</v>
      </c>
      <c r="V14">
        <v>0.515625</v>
      </c>
      <c r="W14" t="s">
        <v>69</v>
      </c>
      <c r="X14">
        <v>2</v>
      </c>
      <c r="Y14" t="s">
        <v>70</v>
      </c>
      <c r="Z14">
        <v>0.18390804597701149</v>
      </c>
      <c r="AA14">
        <v>0.17721518987341769</v>
      </c>
      <c r="AB14" t="s">
        <v>34</v>
      </c>
      <c r="AC14" t="s">
        <v>34</v>
      </c>
      <c r="AD14">
        <v>0.5</v>
      </c>
      <c r="AE14">
        <v>0.5</v>
      </c>
      <c r="AF14">
        <v>2.368138874257358E-2</v>
      </c>
    </row>
    <row r="15" spans="1:32" x14ac:dyDescent="0.45">
      <c r="A15" t="s">
        <v>71</v>
      </c>
      <c r="B15">
        <v>2000</v>
      </c>
      <c r="C15" t="s">
        <v>72</v>
      </c>
      <c r="D15">
        <v>16</v>
      </c>
      <c r="E15">
        <v>3.5307321379338799</v>
      </c>
      <c r="F15">
        <v>-1.457392113094111</v>
      </c>
      <c r="G15">
        <v>7.2591817054644041</v>
      </c>
      <c r="H15">
        <v>43.9375</v>
      </c>
      <c r="I15">
        <v>0.87878787878787878</v>
      </c>
      <c r="J15">
        <v>-18.0625</v>
      </c>
      <c r="K15">
        <v>0.9375</v>
      </c>
      <c r="L15">
        <v>1.125</v>
      </c>
      <c r="M15">
        <v>0.75</v>
      </c>
      <c r="N15">
        <v>15.4375</v>
      </c>
      <c r="O15">
        <v>1.3125</v>
      </c>
      <c r="P15">
        <v>1.875</v>
      </c>
      <c r="Q15">
        <v>7</v>
      </c>
      <c r="R15">
        <v>9</v>
      </c>
      <c r="S15">
        <v>0</v>
      </c>
      <c r="T15">
        <v>0.4375</v>
      </c>
      <c r="U15">
        <v>0.35714285714285721</v>
      </c>
      <c r="V15">
        <v>0.4921875</v>
      </c>
      <c r="W15" t="s">
        <v>34</v>
      </c>
      <c r="X15">
        <v>3</v>
      </c>
      <c r="Y15" t="s">
        <v>70</v>
      </c>
      <c r="Z15">
        <v>0.2</v>
      </c>
      <c r="AA15">
        <v>0.34482758620689657</v>
      </c>
      <c r="AB15" t="s">
        <v>34</v>
      </c>
      <c r="AC15" t="s">
        <v>34</v>
      </c>
      <c r="AD15">
        <v>0.375</v>
      </c>
      <c r="AE15">
        <v>0.5</v>
      </c>
      <c r="AF15">
        <v>4.2776882952226944E-3</v>
      </c>
    </row>
    <row r="16" spans="1:32" x14ac:dyDescent="0.45">
      <c r="A16" t="s">
        <v>73</v>
      </c>
      <c r="B16">
        <v>2000</v>
      </c>
      <c r="C16" t="s">
        <v>74</v>
      </c>
      <c r="D16">
        <v>15</v>
      </c>
      <c r="E16">
        <v>3.2682297273522019</v>
      </c>
      <c r="F16">
        <v>-2.9653968827962029</v>
      </c>
      <c r="G16">
        <v>7.1230645446365877</v>
      </c>
      <c r="H16">
        <v>54.533333333333331</v>
      </c>
      <c r="I16">
        <v>0.70833333333333337</v>
      </c>
      <c r="J16">
        <v>-17.06666666666667</v>
      </c>
      <c r="K16">
        <v>0.93333333333333335</v>
      </c>
      <c r="L16">
        <v>0.8666666666666667</v>
      </c>
      <c r="M16">
        <v>0.93333333333333335</v>
      </c>
      <c r="N16">
        <v>15.66666666666667</v>
      </c>
      <c r="O16">
        <v>1.333333333333333</v>
      </c>
      <c r="P16">
        <v>1.8</v>
      </c>
      <c r="Q16">
        <v>7</v>
      </c>
      <c r="R16">
        <v>9</v>
      </c>
      <c r="S16">
        <v>0</v>
      </c>
      <c r="T16">
        <v>0.4375</v>
      </c>
      <c r="U16">
        <v>0.4642857142857143</v>
      </c>
      <c r="V16">
        <v>0.48046875</v>
      </c>
      <c r="W16" t="s">
        <v>34</v>
      </c>
      <c r="X16">
        <v>3</v>
      </c>
      <c r="Y16" t="s">
        <v>62</v>
      </c>
      <c r="Z16">
        <v>0.13043478260869559</v>
      </c>
      <c r="AA16">
        <v>0.2068965517241379</v>
      </c>
      <c r="AB16" t="s">
        <v>34</v>
      </c>
      <c r="AC16" t="s">
        <v>34</v>
      </c>
      <c r="AD16">
        <v>0.4</v>
      </c>
      <c r="AE16">
        <v>0.5</v>
      </c>
      <c r="AF16">
        <v>2.4744795521137179E-3</v>
      </c>
    </row>
    <row r="17" spans="1:32" x14ac:dyDescent="0.45">
      <c r="A17" t="s">
        <v>75</v>
      </c>
      <c r="B17">
        <v>2000</v>
      </c>
      <c r="C17" t="s">
        <v>76</v>
      </c>
      <c r="D17">
        <v>15</v>
      </c>
      <c r="E17">
        <v>1.2841891783804751</v>
      </c>
      <c r="F17">
        <v>-3.546252073012965</v>
      </c>
      <c r="G17">
        <v>3.4687199263192339</v>
      </c>
      <c r="H17">
        <v>57.06666666666667</v>
      </c>
      <c r="I17">
        <v>0.89655172413793105</v>
      </c>
      <c r="J17">
        <v>-9.6666666666666661</v>
      </c>
      <c r="K17">
        <v>1.0666666666666671</v>
      </c>
      <c r="L17">
        <v>0.8</v>
      </c>
      <c r="M17">
        <v>1.8</v>
      </c>
      <c r="N17">
        <v>15.06666666666667</v>
      </c>
      <c r="O17">
        <v>1.533333333333333</v>
      </c>
      <c r="P17">
        <v>2.6</v>
      </c>
      <c r="Q17">
        <v>11</v>
      </c>
      <c r="R17">
        <v>5</v>
      </c>
      <c r="S17">
        <v>0</v>
      </c>
      <c r="T17">
        <v>0.6875</v>
      </c>
      <c r="U17">
        <v>0.4375</v>
      </c>
      <c r="V17">
        <v>0.4921875</v>
      </c>
      <c r="W17" t="s">
        <v>77</v>
      </c>
      <c r="X17">
        <v>1</v>
      </c>
      <c r="Y17" t="s">
        <v>46</v>
      </c>
      <c r="Z17">
        <v>0.19469026548672569</v>
      </c>
      <c r="AA17">
        <v>0.19469026548672569</v>
      </c>
      <c r="AB17" t="s">
        <v>34</v>
      </c>
      <c r="AC17" t="s">
        <v>34</v>
      </c>
      <c r="AD17">
        <v>0.46666666666666667</v>
      </c>
      <c r="AE17">
        <v>0.5</v>
      </c>
      <c r="AF17">
        <v>6.0944047744543442E-2</v>
      </c>
    </row>
    <row r="18" spans="1:32" x14ac:dyDescent="0.45">
      <c r="A18" t="s">
        <v>78</v>
      </c>
      <c r="B18">
        <v>2000</v>
      </c>
      <c r="C18" t="s">
        <v>79</v>
      </c>
      <c r="D18">
        <v>16</v>
      </c>
      <c r="E18">
        <v>5.7637020298453701</v>
      </c>
      <c r="F18">
        <v>1.5729489258372451</v>
      </c>
      <c r="G18">
        <v>9.6494625084105152</v>
      </c>
      <c r="H18">
        <v>56.75</v>
      </c>
      <c r="I18">
        <v>0.95652173913043481</v>
      </c>
      <c r="J18">
        <v>-11.6875</v>
      </c>
      <c r="K18">
        <v>1.125</v>
      </c>
      <c r="L18">
        <v>0.625</v>
      </c>
      <c r="M18">
        <v>0.5</v>
      </c>
      <c r="N18">
        <v>13.375</v>
      </c>
      <c r="O18">
        <v>1.5625</v>
      </c>
      <c r="P18">
        <v>1.125</v>
      </c>
      <c r="Q18">
        <v>11</v>
      </c>
      <c r="R18">
        <v>5</v>
      </c>
      <c r="S18">
        <v>0</v>
      </c>
      <c r="T18">
        <v>0.6875</v>
      </c>
      <c r="U18">
        <v>0.4375</v>
      </c>
      <c r="V18">
        <v>0.48828125</v>
      </c>
      <c r="W18" t="s">
        <v>41</v>
      </c>
      <c r="X18">
        <v>1</v>
      </c>
      <c r="Y18" t="s">
        <v>51</v>
      </c>
      <c r="Z18">
        <v>0.23076923076923081</v>
      </c>
      <c r="AA18">
        <v>0.20202020202020199</v>
      </c>
      <c r="AB18" t="s">
        <v>34</v>
      </c>
      <c r="AC18" t="s">
        <v>34</v>
      </c>
      <c r="AD18">
        <v>0.4375</v>
      </c>
      <c r="AE18">
        <v>0.5</v>
      </c>
      <c r="AF18">
        <v>7.9310685817246582E-2</v>
      </c>
    </row>
    <row r="19" spans="1:32" x14ac:dyDescent="0.45">
      <c r="A19" t="s">
        <v>80</v>
      </c>
      <c r="B19">
        <v>2000</v>
      </c>
      <c r="C19" t="s">
        <v>81</v>
      </c>
      <c r="D19">
        <v>16</v>
      </c>
      <c r="E19">
        <v>-1.158087623372889</v>
      </c>
      <c r="F19">
        <v>-4.5611403735566647</v>
      </c>
      <c r="G19">
        <v>2.8331353854564889</v>
      </c>
      <c r="H19">
        <v>50.9375</v>
      </c>
      <c r="I19">
        <v>0.81818181818181823</v>
      </c>
      <c r="J19">
        <v>-17.5</v>
      </c>
      <c r="K19">
        <v>0.9375</v>
      </c>
      <c r="L19">
        <v>0.8125</v>
      </c>
      <c r="M19">
        <v>0.625</v>
      </c>
      <c r="N19">
        <v>10.75</v>
      </c>
      <c r="O19">
        <v>1.3125</v>
      </c>
      <c r="P19">
        <v>1.4375</v>
      </c>
      <c r="Q19">
        <v>5</v>
      </c>
      <c r="R19">
        <v>11</v>
      </c>
      <c r="S19">
        <v>0</v>
      </c>
      <c r="T19">
        <v>0.3125</v>
      </c>
      <c r="U19">
        <v>0.5</v>
      </c>
      <c r="V19">
        <v>0.53125</v>
      </c>
      <c r="W19" t="s">
        <v>34</v>
      </c>
      <c r="X19">
        <v>4</v>
      </c>
      <c r="Y19" t="s">
        <v>46</v>
      </c>
      <c r="Z19">
        <v>0.1785714285714286</v>
      </c>
      <c r="AA19">
        <v>0.27272727272727271</v>
      </c>
      <c r="AB19" t="s">
        <v>34</v>
      </c>
      <c r="AC19" t="s">
        <v>34</v>
      </c>
      <c r="AD19">
        <v>0.375</v>
      </c>
      <c r="AE19">
        <v>0.5</v>
      </c>
      <c r="AF19">
        <v>4.6546654310838887E-4</v>
      </c>
    </row>
    <row r="20" spans="1:32" x14ac:dyDescent="0.45">
      <c r="A20" t="s">
        <v>82</v>
      </c>
      <c r="B20">
        <v>2000</v>
      </c>
      <c r="C20" t="s">
        <v>83</v>
      </c>
      <c r="D20">
        <v>16</v>
      </c>
      <c r="E20">
        <v>2.3215673673974391</v>
      </c>
      <c r="F20">
        <v>-1.3042008527047739</v>
      </c>
      <c r="G20">
        <v>5.0740658030337089</v>
      </c>
      <c r="H20">
        <v>64</v>
      </c>
      <c r="I20">
        <v>0.7931034482758621</v>
      </c>
      <c r="J20">
        <v>-15.25</v>
      </c>
      <c r="K20">
        <v>0.9375</v>
      </c>
      <c r="L20">
        <v>0.9375</v>
      </c>
      <c r="M20">
        <v>1.25</v>
      </c>
      <c r="N20">
        <v>23.625</v>
      </c>
      <c r="O20">
        <v>1.375</v>
      </c>
      <c r="P20">
        <v>2.1875</v>
      </c>
      <c r="Q20">
        <v>10</v>
      </c>
      <c r="R20">
        <v>6</v>
      </c>
      <c r="S20">
        <v>0</v>
      </c>
      <c r="T20">
        <v>0.625</v>
      </c>
      <c r="U20">
        <v>0.33124999999999999</v>
      </c>
      <c r="V20">
        <v>0.4375</v>
      </c>
      <c r="W20" t="s">
        <v>84</v>
      </c>
      <c r="X20">
        <v>1</v>
      </c>
      <c r="Y20" t="s">
        <v>38</v>
      </c>
      <c r="Z20">
        <v>0.19736842105263161</v>
      </c>
      <c r="AA20">
        <v>0.2558139534883721</v>
      </c>
      <c r="AB20" t="s">
        <v>34</v>
      </c>
      <c r="AC20" t="s">
        <v>34</v>
      </c>
      <c r="AD20">
        <v>0.4375</v>
      </c>
      <c r="AE20">
        <v>0.5</v>
      </c>
      <c r="AF20">
        <v>7.2520053007125218E-2</v>
      </c>
    </row>
    <row r="21" spans="1:32" x14ac:dyDescent="0.45">
      <c r="A21" t="s">
        <v>85</v>
      </c>
      <c r="B21">
        <v>2000</v>
      </c>
      <c r="C21" t="s">
        <v>86</v>
      </c>
      <c r="D21">
        <v>16</v>
      </c>
      <c r="E21">
        <v>5.2961624029706114</v>
      </c>
      <c r="F21">
        <v>-3.5811400465127359</v>
      </c>
      <c r="G21">
        <v>7.7070176293693917</v>
      </c>
      <c r="H21">
        <v>51.75</v>
      </c>
      <c r="I21">
        <v>0.76</v>
      </c>
      <c r="J21">
        <v>-15.1875</v>
      </c>
      <c r="K21">
        <v>0.8125</v>
      </c>
      <c r="L21">
        <v>0.6875</v>
      </c>
      <c r="M21">
        <v>1.25</v>
      </c>
      <c r="N21">
        <v>16.875</v>
      </c>
      <c r="O21">
        <v>1.1875</v>
      </c>
      <c r="P21">
        <v>1.9375</v>
      </c>
      <c r="Q21">
        <v>12</v>
      </c>
      <c r="R21">
        <v>4</v>
      </c>
      <c r="S21">
        <v>0</v>
      </c>
      <c r="T21">
        <v>0.75</v>
      </c>
      <c r="U21">
        <v>0.38541666666666669</v>
      </c>
      <c r="V21">
        <v>0.4453125</v>
      </c>
      <c r="W21" t="s">
        <v>43</v>
      </c>
      <c r="X21">
        <v>1</v>
      </c>
      <c r="Y21" t="s">
        <v>58</v>
      </c>
      <c r="Z21">
        <v>0.2013888888888889</v>
      </c>
      <c r="AA21">
        <v>0.13114754098360659</v>
      </c>
      <c r="AB21" t="s">
        <v>34</v>
      </c>
      <c r="AC21" t="s">
        <v>43</v>
      </c>
      <c r="AD21">
        <v>0.375</v>
      </c>
      <c r="AE21">
        <v>9.5</v>
      </c>
      <c r="AF21">
        <v>0.21292554031650171</v>
      </c>
    </row>
    <row r="22" spans="1:32" x14ac:dyDescent="0.45">
      <c r="A22" t="s">
        <v>87</v>
      </c>
      <c r="B22">
        <v>2000</v>
      </c>
      <c r="C22" t="s">
        <v>88</v>
      </c>
      <c r="D22">
        <v>16</v>
      </c>
      <c r="E22">
        <v>8.5403732711024083E-2</v>
      </c>
      <c r="F22">
        <v>-3.903195110510977</v>
      </c>
      <c r="G22">
        <v>0.8001844847542493</v>
      </c>
      <c r="H22">
        <v>39.125</v>
      </c>
      <c r="I22">
        <v>0.67647058823529416</v>
      </c>
      <c r="J22">
        <v>-6.1875</v>
      </c>
      <c r="K22">
        <v>1.8125</v>
      </c>
      <c r="L22">
        <v>0.875</v>
      </c>
      <c r="M22">
        <v>1.3125</v>
      </c>
      <c r="N22">
        <v>14.625</v>
      </c>
      <c r="O22">
        <v>2.25</v>
      </c>
      <c r="P22">
        <v>2.1875</v>
      </c>
      <c r="Q22">
        <v>9</v>
      </c>
      <c r="R22">
        <v>7</v>
      </c>
      <c r="S22">
        <v>0</v>
      </c>
      <c r="T22">
        <v>0.5625</v>
      </c>
      <c r="U22">
        <v>0.51388888888888884</v>
      </c>
      <c r="V22">
        <v>0.56640625</v>
      </c>
      <c r="W22" t="s">
        <v>34</v>
      </c>
      <c r="X22">
        <v>2</v>
      </c>
      <c r="Y22" t="s">
        <v>46</v>
      </c>
      <c r="Z22">
        <v>0.19354838709677419</v>
      </c>
      <c r="AA22">
        <v>0.14583333333333329</v>
      </c>
      <c r="AB22" t="s">
        <v>34</v>
      </c>
      <c r="AC22" t="s">
        <v>34</v>
      </c>
      <c r="AD22">
        <v>0.4375</v>
      </c>
      <c r="AE22">
        <v>0.5</v>
      </c>
      <c r="AF22">
        <v>8.7921835230009328E-3</v>
      </c>
    </row>
    <row r="23" spans="1:32" x14ac:dyDescent="0.45">
      <c r="A23" t="s">
        <v>89</v>
      </c>
      <c r="B23">
        <v>2000</v>
      </c>
      <c r="C23" t="s">
        <v>90</v>
      </c>
      <c r="D23">
        <v>16</v>
      </c>
      <c r="E23">
        <v>6.9947956534742133</v>
      </c>
      <c r="F23">
        <v>-1.5931204435800801</v>
      </c>
      <c r="G23">
        <v>14.598928050215511</v>
      </c>
      <c r="H23">
        <v>58.75</v>
      </c>
      <c r="I23">
        <v>0.67647058823529416</v>
      </c>
      <c r="J23">
        <v>-7.75</v>
      </c>
      <c r="K23">
        <v>0.6875</v>
      </c>
      <c r="L23">
        <v>1</v>
      </c>
      <c r="M23">
        <v>1.3125</v>
      </c>
      <c r="N23">
        <v>17.375</v>
      </c>
      <c r="O23">
        <v>1.25</v>
      </c>
      <c r="P23">
        <v>2.3125</v>
      </c>
      <c r="Q23">
        <v>12</v>
      </c>
      <c r="R23">
        <v>4</v>
      </c>
      <c r="S23">
        <v>0</v>
      </c>
      <c r="T23">
        <v>0.75</v>
      </c>
      <c r="U23">
        <v>0.36979166666666669</v>
      </c>
      <c r="V23">
        <v>0.421875</v>
      </c>
      <c r="W23" t="s">
        <v>84</v>
      </c>
      <c r="X23">
        <v>1</v>
      </c>
      <c r="Y23" t="s">
        <v>62</v>
      </c>
      <c r="Z23">
        <v>0.27058823529411757</v>
      </c>
      <c r="AA23">
        <v>0.2</v>
      </c>
      <c r="AB23" t="s">
        <v>34</v>
      </c>
      <c r="AC23" t="s">
        <v>34</v>
      </c>
      <c r="AD23">
        <v>0.5625</v>
      </c>
      <c r="AE23">
        <v>0.5</v>
      </c>
      <c r="AF23">
        <v>0.20990663847469829</v>
      </c>
    </row>
    <row r="24" spans="1:32" x14ac:dyDescent="0.45">
      <c r="A24" t="s">
        <v>91</v>
      </c>
      <c r="B24">
        <v>2000</v>
      </c>
      <c r="C24" t="s">
        <v>92</v>
      </c>
      <c r="D24">
        <v>16</v>
      </c>
      <c r="E24">
        <v>-9.0617047430494729E-4</v>
      </c>
      <c r="F24">
        <v>1.166407463121218E-2</v>
      </c>
      <c r="G24">
        <v>3.654511396972115</v>
      </c>
      <c r="H24">
        <v>61.25</v>
      </c>
      <c r="I24">
        <v>0.87878787878787878</v>
      </c>
      <c r="J24">
        <v>-16.5625</v>
      </c>
      <c r="K24">
        <v>0.9375</v>
      </c>
      <c r="L24">
        <v>0.75</v>
      </c>
      <c r="M24">
        <v>1.1875</v>
      </c>
      <c r="N24">
        <v>18.1875</v>
      </c>
      <c r="O24">
        <v>2</v>
      </c>
      <c r="P24">
        <v>1.9375</v>
      </c>
      <c r="Q24">
        <v>11</v>
      </c>
      <c r="R24">
        <v>5</v>
      </c>
      <c r="S24">
        <v>0</v>
      </c>
      <c r="T24">
        <v>0.6875</v>
      </c>
      <c r="U24">
        <v>0.33522727272727271</v>
      </c>
      <c r="V24">
        <v>0.44140625</v>
      </c>
      <c r="W24" t="s">
        <v>61</v>
      </c>
      <c r="X24">
        <v>2</v>
      </c>
      <c r="Y24" t="s">
        <v>58</v>
      </c>
      <c r="Z24">
        <v>0.23255813953488369</v>
      </c>
      <c r="AA24">
        <v>0.1333333333333333</v>
      </c>
      <c r="AB24" t="s">
        <v>34</v>
      </c>
      <c r="AC24" t="s">
        <v>34</v>
      </c>
      <c r="AD24">
        <v>1.0625</v>
      </c>
      <c r="AE24">
        <v>0.5</v>
      </c>
      <c r="AF24">
        <v>0.14916415674690001</v>
      </c>
    </row>
    <row r="25" spans="1:32" x14ac:dyDescent="0.45">
      <c r="A25" t="s">
        <v>93</v>
      </c>
      <c r="B25">
        <v>2000</v>
      </c>
      <c r="C25" t="s">
        <v>94</v>
      </c>
      <c r="D25">
        <v>16</v>
      </c>
      <c r="E25">
        <v>-2.0359785239223531</v>
      </c>
      <c r="F25">
        <v>-0.72950582044515488</v>
      </c>
      <c r="G25">
        <v>1.334265857295011</v>
      </c>
      <c r="H25">
        <v>41.6875</v>
      </c>
      <c r="I25">
        <v>0.83333333333333337</v>
      </c>
      <c r="J25">
        <v>-13.75</v>
      </c>
      <c r="K25">
        <v>0.625</v>
      </c>
      <c r="L25">
        <v>1.0625</v>
      </c>
      <c r="M25">
        <v>1.0625</v>
      </c>
      <c r="N25">
        <v>14.3125</v>
      </c>
      <c r="O25">
        <v>0.9375</v>
      </c>
      <c r="P25">
        <v>2.125</v>
      </c>
      <c r="Q25">
        <v>9</v>
      </c>
      <c r="R25">
        <v>7</v>
      </c>
      <c r="S25">
        <v>0</v>
      </c>
      <c r="T25">
        <v>0.5625</v>
      </c>
      <c r="U25">
        <v>0.41666666666666669</v>
      </c>
      <c r="V25">
        <v>0.51171875</v>
      </c>
      <c r="W25" t="s">
        <v>34</v>
      </c>
      <c r="X25">
        <v>2</v>
      </c>
      <c r="Y25" t="s">
        <v>42</v>
      </c>
      <c r="Z25">
        <v>0.3125</v>
      </c>
      <c r="AA25">
        <v>0.23529411764705879</v>
      </c>
      <c r="AB25" t="s">
        <v>34</v>
      </c>
      <c r="AC25" t="s">
        <v>34</v>
      </c>
      <c r="AD25">
        <v>0.3125</v>
      </c>
      <c r="AE25">
        <v>0.5</v>
      </c>
      <c r="AF25">
        <v>3.3829165890566497E-2</v>
      </c>
    </row>
    <row r="26" spans="1:32" x14ac:dyDescent="0.45">
      <c r="A26" t="s">
        <v>95</v>
      </c>
      <c r="B26">
        <v>2000</v>
      </c>
      <c r="C26" t="s">
        <v>96</v>
      </c>
      <c r="D26">
        <v>15</v>
      </c>
      <c r="E26">
        <v>-8.3275310996835223</v>
      </c>
      <c r="F26">
        <v>-3.7109974550815639</v>
      </c>
      <c r="G26">
        <v>3.455626807022512</v>
      </c>
      <c r="H26">
        <v>63.333333333333343</v>
      </c>
      <c r="I26">
        <v>0.73913043478260865</v>
      </c>
      <c r="J26">
        <v>-18.06666666666667</v>
      </c>
      <c r="K26">
        <v>1.9333333333333329</v>
      </c>
      <c r="L26">
        <v>0.4</v>
      </c>
      <c r="M26">
        <v>1</v>
      </c>
      <c r="N26">
        <v>16.399999999999999</v>
      </c>
      <c r="O26">
        <v>2.7333333333333329</v>
      </c>
      <c r="P26">
        <v>1.4</v>
      </c>
      <c r="Q26">
        <v>1</v>
      </c>
      <c r="R26">
        <v>15</v>
      </c>
      <c r="S26">
        <v>0</v>
      </c>
      <c r="T26">
        <v>6.25E-2</v>
      </c>
      <c r="U26">
        <v>0.4375</v>
      </c>
      <c r="V26">
        <v>0.56640625</v>
      </c>
      <c r="W26" t="s">
        <v>34</v>
      </c>
      <c r="X26">
        <v>4</v>
      </c>
      <c r="Y26" t="s">
        <v>62</v>
      </c>
      <c r="Z26">
        <v>0.23529411764705879</v>
      </c>
      <c r="AA26">
        <v>0.3125</v>
      </c>
      <c r="AB26" t="s">
        <v>34</v>
      </c>
      <c r="AC26" t="s">
        <v>34</v>
      </c>
      <c r="AD26">
        <v>0.8</v>
      </c>
      <c r="AE26">
        <v>0.5</v>
      </c>
      <c r="AF26">
        <v>3.6409189602119442E-5</v>
      </c>
    </row>
    <row r="27" spans="1:32" x14ac:dyDescent="0.45">
      <c r="A27" t="s">
        <v>97</v>
      </c>
      <c r="B27">
        <v>2000</v>
      </c>
      <c r="C27" t="s">
        <v>98</v>
      </c>
      <c r="D27">
        <v>16</v>
      </c>
      <c r="E27">
        <v>-1.287006631548818</v>
      </c>
      <c r="F27">
        <v>-1.4612606469186249</v>
      </c>
      <c r="G27">
        <v>3.3293009881379629</v>
      </c>
      <c r="H27">
        <v>45.5</v>
      </c>
      <c r="I27">
        <v>0.80769230769230771</v>
      </c>
      <c r="J27">
        <v>-14.875</v>
      </c>
      <c r="K27">
        <v>1.3125</v>
      </c>
      <c r="L27">
        <v>0.625</v>
      </c>
      <c r="M27">
        <v>1.0625</v>
      </c>
      <c r="N27">
        <v>9.5</v>
      </c>
      <c r="O27">
        <v>2</v>
      </c>
      <c r="P27">
        <v>1.6875</v>
      </c>
      <c r="Q27">
        <v>6</v>
      </c>
      <c r="R27">
        <v>10</v>
      </c>
      <c r="S27">
        <v>0</v>
      </c>
      <c r="T27">
        <v>0.375</v>
      </c>
      <c r="U27">
        <v>0.36458333333333331</v>
      </c>
      <c r="V27">
        <v>0.50390625</v>
      </c>
      <c r="W27" t="s">
        <v>34</v>
      </c>
      <c r="X27">
        <v>3</v>
      </c>
      <c r="Y27" t="s">
        <v>35</v>
      </c>
      <c r="Z27">
        <v>0.32</v>
      </c>
      <c r="AA27">
        <v>0.21875</v>
      </c>
      <c r="AB27" t="s">
        <v>34</v>
      </c>
      <c r="AC27" t="s">
        <v>34</v>
      </c>
      <c r="AD27">
        <v>0.6875</v>
      </c>
      <c r="AE27">
        <v>0.5</v>
      </c>
      <c r="AF27">
        <v>2.2315905711617129E-3</v>
      </c>
    </row>
    <row r="28" spans="1:32" x14ac:dyDescent="0.45">
      <c r="A28" t="s">
        <v>99</v>
      </c>
      <c r="B28">
        <v>2000</v>
      </c>
      <c r="C28" t="s">
        <v>100</v>
      </c>
      <c r="D28">
        <v>16</v>
      </c>
      <c r="E28">
        <v>8.628291885106437</v>
      </c>
      <c r="F28">
        <v>-1.155085413601173</v>
      </c>
      <c r="G28">
        <v>10.450612410493489</v>
      </c>
      <c r="H28">
        <v>70.9375</v>
      </c>
      <c r="I28">
        <v>0.68181818181818177</v>
      </c>
      <c r="J28">
        <v>-10.0625</v>
      </c>
      <c r="K28">
        <v>0.625</v>
      </c>
      <c r="L28">
        <v>0.5</v>
      </c>
      <c r="M28">
        <v>0.8125</v>
      </c>
      <c r="N28">
        <v>16.875</v>
      </c>
      <c r="O28">
        <v>0.9375</v>
      </c>
      <c r="P28">
        <v>1.3125</v>
      </c>
      <c r="Q28">
        <v>6</v>
      </c>
      <c r="R28">
        <v>10</v>
      </c>
      <c r="S28">
        <v>0</v>
      </c>
      <c r="T28">
        <v>0.375</v>
      </c>
      <c r="U28">
        <v>0.26041666666666669</v>
      </c>
      <c r="V28">
        <v>0.44921875</v>
      </c>
      <c r="W28" t="s">
        <v>34</v>
      </c>
      <c r="X28">
        <v>2</v>
      </c>
      <c r="Y28" t="s">
        <v>35</v>
      </c>
      <c r="Z28">
        <v>0.13114754098360659</v>
      </c>
      <c r="AA28">
        <v>0.27450980392156871</v>
      </c>
      <c r="AB28" t="s">
        <v>34</v>
      </c>
      <c r="AC28" t="s">
        <v>34</v>
      </c>
      <c r="AD28">
        <v>0.3125</v>
      </c>
      <c r="AE28">
        <v>0.5</v>
      </c>
      <c r="AF28">
        <v>6.9658338913998832E-4</v>
      </c>
    </row>
    <row r="29" spans="1:32" x14ac:dyDescent="0.45">
      <c r="A29" t="s">
        <v>101</v>
      </c>
      <c r="B29">
        <v>2000</v>
      </c>
      <c r="C29" t="s">
        <v>102</v>
      </c>
      <c r="D29">
        <v>16</v>
      </c>
      <c r="E29">
        <v>0.36311595904437871</v>
      </c>
      <c r="F29">
        <v>-1.168822565644827</v>
      </c>
      <c r="G29">
        <v>6.6819735660867492</v>
      </c>
      <c r="H29">
        <v>58.875</v>
      </c>
      <c r="I29">
        <v>0.88888888888888884</v>
      </c>
      <c r="J29">
        <v>-16.25</v>
      </c>
      <c r="K29">
        <v>1.4375</v>
      </c>
      <c r="L29">
        <v>0.375</v>
      </c>
      <c r="M29">
        <v>1.1875</v>
      </c>
      <c r="N29">
        <v>18</v>
      </c>
      <c r="O29">
        <v>1.6875</v>
      </c>
      <c r="P29">
        <v>1.5625</v>
      </c>
      <c r="Q29">
        <v>10</v>
      </c>
      <c r="R29">
        <v>6</v>
      </c>
      <c r="S29">
        <v>0</v>
      </c>
      <c r="T29">
        <v>0.625</v>
      </c>
      <c r="U29">
        <v>0.44374999999999998</v>
      </c>
      <c r="V29">
        <v>0.46875</v>
      </c>
      <c r="W29" t="s">
        <v>77</v>
      </c>
      <c r="X29">
        <v>1</v>
      </c>
      <c r="Y29" t="s">
        <v>35</v>
      </c>
      <c r="Z29">
        <v>0.18390804597701149</v>
      </c>
      <c r="AA29">
        <v>0.2151898734177215</v>
      </c>
      <c r="AB29" t="s">
        <v>34</v>
      </c>
      <c r="AC29" t="s">
        <v>34</v>
      </c>
      <c r="AD29">
        <v>0.25</v>
      </c>
      <c r="AE29">
        <v>0.5</v>
      </c>
      <c r="AF29">
        <v>4.8797013691770752E-2</v>
      </c>
    </row>
    <row r="30" spans="1:32" x14ac:dyDescent="0.45">
      <c r="A30" t="s">
        <v>103</v>
      </c>
      <c r="B30">
        <v>2000</v>
      </c>
      <c r="C30" t="s">
        <v>104</v>
      </c>
      <c r="D30">
        <v>16</v>
      </c>
      <c r="E30">
        <v>-4.8211922301373561E-4</v>
      </c>
      <c r="F30">
        <v>-0.81198900349062364</v>
      </c>
      <c r="G30">
        <v>3.4930999321219711</v>
      </c>
      <c r="H30">
        <v>43.875</v>
      </c>
      <c r="I30">
        <v>0.82352941176470584</v>
      </c>
      <c r="J30">
        <v>-15.0625</v>
      </c>
      <c r="K30">
        <v>0.8125</v>
      </c>
      <c r="L30">
        <v>1</v>
      </c>
      <c r="M30">
        <v>1.5625</v>
      </c>
      <c r="N30">
        <v>20.75</v>
      </c>
      <c r="O30">
        <v>1.125</v>
      </c>
      <c r="P30">
        <v>2.5625</v>
      </c>
      <c r="Q30">
        <v>10</v>
      </c>
      <c r="R30">
        <v>6</v>
      </c>
      <c r="S30">
        <v>0</v>
      </c>
      <c r="T30">
        <v>0.625</v>
      </c>
      <c r="U30">
        <v>0.48125000000000001</v>
      </c>
      <c r="V30">
        <v>0.5</v>
      </c>
      <c r="W30" t="s">
        <v>69</v>
      </c>
      <c r="X30">
        <v>2</v>
      </c>
      <c r="Y30" t="s">
        <v>38</v>
      </c>
      <c r="Z30">
        <v>0.14457831325301199</v>
      </c>
      <c r="AA30">
        <v>0.2247191011235955</v>
      </c>
      <c r="AB30" t="s">
        <v>34</v>
      </c>
      <c r="AC30" t="s">
        <v>34</v>
      </c>
      <c r="AD30">
        <v>0.3125</v>
      </c>
      <c r="AE30">
        <v>0.5</v>
      </c>
      <c r="AF30">
        <v>4.1478302856420589E-2</v>
      </c>
    </row>
    <row r="31" spans="1:32" x14ac:dyDescent="0.45">
      <c r="A31" t="s">
        <v>105</v>
      </c>
      <c r="B31">
        <v>2000</v>
      </c>
      <c r="C31" t="s">
        <v>106</v>
      </c>
      <c r="D31">
        <v>16</v>
      </c>
      <c r="E31">
        <v>2.081113550559611</v>
      </c>
      <c r="F31">
        <v>-3.6386551986107918</v>
      </c>
      <c r="G31">
        <v>3.9610404290331842</v>
      </c>
      <c r="H31">
        <v>54.375</v>
      </c>
      <c r="I31">
        <v>0.79411764705882348</v>
      </c>
      <c r="J31">
        <v>-10.25</v>
      </c>
      <c r="K31">
        <v>1</v>
      </c>
      <c r="L31">
        <v>0.8125</v>
      </c>
      <c r="M31">
        <v>1.0625</v>
      </c>
      <c r="N31">
        <v>21.125</v>
      </c>
      <c r="O31">
        <v>1.5625</v>
      </c>
      <c r="P31">
        <v>1.875</v>
      </c>
      <c r="Q31">
        <v>13</v>
      </c>
      <c r="R31">
        <v>3</v>
      </c>
      <c r="S31">
        <v>0</v>
      </c>
      <c r="T31">
        <v>0.8125</v>
      </c>
      <c r="U31">
        <v>0.45192307692307693</v>
      </c>
      <c r="V31">
        <v>0.47265625</v>
      </c>
      <c r="W31" t="s">
        <v>43</v>
      </c>
      <c r="X31">
        <v>1</v>
      </c>
      <c r="Y31" t="s">
        <v>70</v>
      </c>
      <c r="Z31">
        <v>0.16666666666666671</v>
      </c>
      <c r="AA31">
        <v>0.12820512820512819</v>
      </c>
      <c r="AB31" t="s">
        <v>34</v>
      </c>
      <c r="AC31" t="s">
        <v>34</v>
      </c>
      <c r="AD31">
        <v>0.5625</v>
      </c>
      <c r="AE31">
        <v>0.5</v>
      </c>
      <c r="AF31">
        <v>0.31769672138709598</v>
      </c>
    </row>
    <row r="32" spans="1:32" x14ac:dyDescent="0.45">
      <c r="A32" t="s">
        <v>107</v>
      </c>
      <c r="B32">
        <v>2000</v>
      </c>
      <c r="C32" t="s">
        <v>108</v>
      </c>
      <c r="D32">
        <v>16</v>
      </c>
      <c r="E32">
        <v>2.146119087320979</v>
      </c>
      <c r="F32">
        <v>-3.2350436379498841</v>
      </c>
      <c r="G32">
        <v>5.316139319770457</v>
      </c>
      <c r="H32">
        <v>63.0625</v>
      </c>
      <c r="I32">
        <v>0.66666666666666663</v>
      </c>
      <c r="J32">
        <v>-15.25</v>
      </c>
      <c r="K32">
        <v>1.3125</v>
      </c>
      <c r="L32">
        <v>1.1875</v>
      </c>
      <c r="M32">
        <v>1.0625</v>
      </c>
      <c r="N32">
        <v>17.875</v>
      </c>
      <c r="O32">
        <v>1.6875</v>
      </c>
      <c r="P32">
        <v>2.25</v>
      </c>
      <c r="Q32">
        <v>8</v>
      </c>
      <c r="R32">
        <v>8</v>
      </c>
      <c r="S32">
        <v>0</v>
      </c>
      <c r="T32">
        <v>0.5</v>
      </c>
      <c r="U32">
        <v>0.5625</v>
      </c>
      <c r="V32">
        <v>0.54296875</v>
      </c>
      <c r="W32" t="s">
        <v>34</v>
      </c>
      <c r="X32">
        <v>3</v>
      </c>
      <c r="Y32" t="s">
        <v>58</v>
      </c>
      <c r="Z32">
        <v>0.2857142857142857</v>
      </c>
      <c r="AA32">
        <v>7.6923076923076927E-2</v>
      </c>
      <c r="AB32" t="s">
        <v>34</v>
      </c>
      <c r="AC32" t="s">
        <v>34</v>
      </c>
      <c r="AD32">
        <v>0.375</v>
      </c>
      <c r="AE32">
        <v>0.5</v>
      </c>
      <c r="AF32">
        <v>1.750821293041956E-2</v>
      </c>
    </row>
    <row r="33" spans="1:32" x14ac:dyDescent="0.45">
      <c r="A33" t="s">
        <v>109</v>
      </c>
      <c r="B33">
        <v>2001</v>
      </c>
      <c r="C33" t="s">
        <v>33</v>
      </c>
      <c r="D33">
        <v>16</v>
      </c>
      <c r="E33">
        <v>2.4873501832942742</v>
      </c>
      <c r="F33">
        <v>-3.9393651643633278</v>
      </c>
      <c r="G33">
        <v>5.5260946430664841</v>
      </c>
      <c r="H33">
        <v>38.75</v>
      </c>
      <c r="I33">
        <v>0.80769230769230771</v>
      </c>
      <c r="J33">
        <v>-12.75</v>
      </c>
      <c r="K33">
        <v>0.875</v>
      </c>
      <c r="L33">
        <v>0.375</v>
      </c>
      <c r="M33">
        <v>1.0625</v>
      </c>
      <c r="N33">
        <v>8</v>
      </c>
      <c r="O33">
        <v>1.25</v>
      </c>
      <c r="P33">
        <v>1.4375</v>
      </c>
      <c r="Q33">
        <v>7</v>
      </c>
      <c r="R33">
        <v>9</v>
      </c>
      <c r="S33">
        <v>0</v>
      </c>
      <c r="T33">
        <v>0.4375</v>
      </c>
      <c r="U33">
        <v>0.35714285714285721</v>
      </c>
      <c r="V33">
        <v>0.4453125</v>
      </c>
      <c r="W33" t="s">
        <v>34</v>
      </c>
      <c r="X33">
        <v>4</v>
      </c>
      <c r="Y33" t="s">
        <v>35</v>
      </c>
      <c r="Z33">
        <v>0</v>
      </c>
      <c r="AA33">
        <v>0.25</v>
      </c>
      <c r="AB33" t="s">
        <v>34</v>
      </c>
      <c r="AC33" t="s">
        <v>34</v>
      </c>
      <c r="AD33">
        <v>0.375</v>
      </c>
      <c r="AE33">
        <v>0.5</v>
      </c>
      <c r="AF33">
        <v>4.1673017712407309E-4</v>
      </c>
    </row>
    <row r="34" spans="1:32" x14ac:dyDescent="0.45">
      <c r="A34" t="s">
        <v>110</v>
      </c>
      <c r="B34">
        <v>2001</v>
      </c>
      <c r="C34" t="s">
        <v>37</v>
      </c>
      <c r="D34">
        <v>16</v>
      </c>
      <c r="E34">
        <v>-1.514474734233493</v>
      </c>
      <c r="F34">
        <v>-2.301378636095206</v>
      </c>
      <c r="G34">
        <v>5.779282458157625</v>
      </c>
      <c r="H34">
        <v>47.125</v>
      </c>
      <c r="I34">
        <v>0.78378378378378377</v>
      </c>
      <c r="J34">
        <v>-24.1875</v>
      </c>
      <c r="K34">
        <v>1.0625</v>
      </c>
      <c r="L34">
        <v>0.75</v>
      </c>
      <c r="M34">
        <v>1.125</v>
      </c>
      <c r="N34">
        <v>14.375</v>
      </c>
      <c r="O34">
        <v>1.625</v>
      </c>
      <c r="P34">
        <v>1.875</v>
      </c>
      <c r="Q34">
        <v>7</v>
      </c>
      <c r="R34">
        <v>9</v>
      </c>
      <c r="S34">
        <v>0</v>
      </c>
      <c r="T34">
        <v>0.4375</v>
      </c>
      <c r="U34">
        <v>0.32142857142857151</v>
      </c>
      <c r="V34">
        <v>0.53125</v>
      </c>
      <c r="W34" t="s">
        <v>34</v>
      </c>
      <c r="X34">
        <v>2</v>
      </c>
      <c r="Y34" t="s">
        <v>38</v>
      </c>
      <c r="Z34">
        <v>0.16666666666666671</v>
      </c>
      <c r="AA34">
        <v>0.1290322580645161</v>
      </c>
      <c r="AB34" t="s">
        <v>34</v>
      </c>
      <c r="AC34" t="s">
        <v>34</v>
      </c>
      <c r="AD34">
        <v>0.5625</v>
      </c>
      <c r="AE34">
        <v>0.5</v>
      </c>
      <c r="AF34">
        <v>4.8990312635432453E-3</v>
      </c>
    </row>
    <row r="35" spans="1:32" x14ac:dyDescent="0.45">
      <c r="A35" t="s">
        <v>111</v>
      </c>
      <c r="B35">
        <v>2001</v>
      </c>
      <c r="C35" t="s">
        <v>40</v>
      </c>
      <c r="D35">
        <v>16</v>
      </c>
      <c r="E35">
        <v>-2.4645524934579299</v>
      </c>
      <c r="F35">
        <v>-4.7904737076121942</v>
      </c>
      <c r="G35">
        <v>2.03537854489492</v>
      </c>
      <c r="H35">
        <v>49.125</v>
      </c>
      <c r="I35">
        <v>0.83333333333333337</v>
      </c>
      <c r="J35">
        <v>-19.375</v>
      </c>
      <c r="K35">
        <v>1.25</v>
      </c>
      <c r="L35">
        <v>0.8125</v>
      </c>
      <c r="M35">
        <v>1.0625</v>
      </c>
      <c r="N35">
        <v>18.9375</v>
      </c>
      <c r="O35">
        <v>1.875</v>
      </c>
      <c r="P35">
        <v>1.875</v>
      </c>
      <c r="Q35">
        <v>10</v>
      </c>
      <c r="R35">
        <v>6</v>
      </c>
      <c r="S35">
        <v>0</v>
      </c>
      <c r="T35">
        <v>0.625</v>
      </c>
      <c r="U35">
        <v>0.48125000000000001</v>
      </c>
      <c r="V35">
        <v>0.51171875</v>
      </c>
      <c r="W35" t="s">
        <v>69</v>
      </c>
      <c r="X35">
        <v>2</v>
      </c>
      <c r="Y35" t="s">
        <v>42</v>
      </c>
      <c r="Z35">
        <v>0.23376623376623379</v>
      </c>
      <c r="AA35">
        <v>0.1891891891891892</v>
      </c>
      <c r="AB35" t="s">
        <v>34</v>
      </c>
      <c r="AC35" t="s">
        <v>34</v>
      </c>
      <c r="AD35">
        <v>0.625</v>
      </c>
      <c r="AE35">
        <v>0.5</v>
      </c>
      <c r="AF35">
        <v>8.9317822163044541E-2</v>
      </c>
    </row>
    <row r="36" spans="1:32" x14ac:dyDescent="0.45">
      <c r="A36" t="s">
        <v>112</v>
      </c>
      <c r="B36">
        <v>2001</v>
      </c>
      <c r="C36" t="s">
        <v>45</v>
      </c>
      <c r="D36">
        <v>16</v>
      </c>
      <c r="E36">
        <v>-2.0450684011906701</v>
      </c>
      <c r="F36">
        <v>-2.187891021329186</v>
      </c>
      <c r="G36">
        <v>2.6953219544042031</v>
      </c>
      <c r="H36">
        <v>61.8125</v>
      </c>
      <c r="I36">
        <v>0.6333333333333333</v>
      </c>
      <c r="J36">
        <v>-18.0625</v>
      </c>
      <c r="K36">
        <v>1.375</v>
      </c>
      <c r="L36">
        <v>0.5</v>
      </c>
      <c r="M36">
        <v>0.6875</v>
      </c>
      <c r="N36">
        <v>14.875</v>
      </c>
      <c r="O36">
        <v>1.875</v>
      </c>
      <c r="P36">
        <v>1.1875</v>
      </c>
      <c r="Q36">
        <v>3</v>
      </c>
      <c r="R36">
        <v>13</v>
      </c>
      <c r="S36">
        <v>0</v>
      </c>
      <c r="T36">
        <v>0.1875</v>
      </c>
      <c r="U36">
        <v>0.35416666666666669</v>
      </c>
      <c r="V36">
        <v>0.53125</v>
      </c>
      <c r="W36" t="s">
        <v>34</v>
      </c>
      <c r="X36">
        <v>4</v>
      </c>
      <c r="Y36" t="s">
        <v>46</v>
      </c>
      <c r="Z36">
        <v>7.6923076923076927E-2</v>
      </c>
      <c r="AA36">
        <v>0.2068965517241379</v>
      </c>
      <c r="AB36" t="s">
        <v>34</v>
      </c>
      <c r="AC36" t="s">
        <v>34</v>
      </c>
      <c r="AD36">
        <v>0.5</v>
      </c>
      <c r="AE36">
        <v>0.5</v>
      </c>
      <c r="AF36">
        <v>5.8035901622620777E-5</v>
      </c>
    </row>
    <row r="37" spans="1:32" x14ac:dyDescent="0.45">
      <c r="A37" t="s">
        <v>113</v>
      </c>
      <c r="B37">
        <v>2001</v>
      </c>
      <c r="C37" t="s">
        <v>48</v>
      </c>
      <c r="D37">
        <v>16</v>
      </c>
      <c r="E37">
        <v>-8.0324705584608811</v>
      </c>
      <c r="F37">
        <v>-4.3223612584395292</v>
      </c>
      <c r="G37">
        <v>-4.2432214517416877</v>
      </c>
      <c r="H37">
        <v>46.6875</v>
      </c>
      <c r="I37">
        <v>0.8214285714285714</v>
      </c>
      <c r="J37">
        <v>-13.5</v>
      </c>
      <c r="K37">
        <v>1.375</v>
      </c>
      <c r="L37">
        <v>0.6875</v>
      </c>
      <c r="M37">
        <v>1.5</v>
      </c>
      <c r="N37">
        <v>10.4375</v>
      </c>
      <c r="O37">
        <v>1.8125</v>
      </c>
      <c r="P37">
        <v>2.1875</v>
      </c>
      <c r="Q37">
        <v>1</v>
      </c>
      <c r="R37">
        <v>15</v>
      </c>
      <c r="S37">
        <v>0</v>
      </c>
      <c r="T37">
        <v>6.25E-2</v>
      </c>
      <c r="U37">
        <v>0.3125</v>
      </c>
      <c r="V37">
        <v>0.57421875</v>
      </c>
      <c r="W37" t="s">
        <v>34</v>
      </c>
      <c r="X37">
        <v>4</v>
      </c>
      <c r="Y37" t="s">
        <v>38</v>
      </c>
      <c r="Z37">
        <v>0.16129032258064521</v>
      </c>
      <c r="AA37">
        <v>0.23076923076923081</v>
      </c>
      <c r="AB37" t="s">
        <v>34</v>
      </c>
      <c r="AC37" t="s">
        <v>34</v>
      </c>
      <c r="AD37">
        <v>0.4375</v>
      </c>
      <c r="AE37">
        <v>0.5</v>
      </c>
      <c r="AF37">
        <v>1.011238868433368E-5</v>
      </c>
    </row>
    <row r="38" spans="1:32" x14ac:dyDescent="0.45">
      <c r="A38" t="s">
        <v>114</v>
      </c>
      <c r="B38">
        <v>2001</v>
      </c>
      <c r="C38" t="s">
        <v>50</v>
      </c>
      <c r="D38">
        <v>16</v>
      </c>
      <c r="E38">
        <v>-1.2127954856929131</v>
      </c>
      <c r="F38">
        <v>-2.7767010702864292</v>
      </c>
      <c r="G38">
        <v>0.96008274531235005</v>
      </c>
      <c r="H38">
        <v>38.875</v>
      </c>
      <c r="I38">
        <v>0.83870967741935487</v>
      </c>
      <c r="J38">
        <v>-7.5</v>
      </c>
      <c r="K38">
        <v>1</v>
      </c>
      <c r="L38">
        <v>1.0625</v>
      </c>
      <c r="M38">
        <v>1.25</v>
      </c>
      <c r="N38">
        <v>18.375</v>
      </c>
      <c r="O38">
        <v>1.25</v>
      </c>
      <c r="P38">
        <v>2.3125</v>
      </c>
      <c r="Q38">
        <v>13</v>
      </c>
      <c r="R38">
        <v>3</v>
      </c>
      <c r="S38">
        <v>0</v>
      </c>
      <c r="T38">
        <v>0.8125</v>
      </c>
      <c r="U38">
        <v>0.40865384615384609</v>
      </c>
      <c r="V38">
        <v>0.46484375</v>
      </c>
      <c r="W38" t="s">
        <v>41</v>
      </c>
      <c r="X38">
        <v>1</v>
      </c>
      <c r="Y38" t="s">
        <v>51</v>
      </c>
      <c r="Z38">
        <v>0.22916666666666671</v>
      </c>
      <c r="AA38">
        <v>0.1607142857142857</v>
      </c>
      <c r="AB38" t="s">
        <v>34</v>
      </c>
      <c r="AC38" t="s">
        <v>34</v>
      </c>
      <c r="AD38">
        <v>0.25</v>
      </c>
      <c r="AE38">
        <v>0.5</v>
      </c>
      <c r="AF38">
        <v>0.32784579578190809</v>
      </c>
    </row>
    <row r="39" spans="1:32" x14ac:dyDescent="0.45">
      <c r="A39" t="s">
        <v>115</v>
      </c>
      <c r="B39">
        <v>2001</v>
      </c>
      <c r="C39" t="s">
        <v>53</v>
      </c>
      <c r="D39">
        <v>16</v>
      </c>
      <c r="E39">
        <v>-3.4273952790273738</v>
      </c>
      <c r="F39">
        <v>-2.8092505225488629</v>
      </c>
      <c r="G39">
        <v>0.1821780798253351</v>
      </c>
      <c r="H39">
        <v>56.375</v>
      </c>
      <c r="I39">
        <v>0.6071428571428571</v>
      </c>
      <c r="J39">
        <v>-14.25</v>
      </c>
      <c r="K39">
        <v>1.625</v>
      </c>
      <c r="L39">
        <v>0.9375</v>
      </c>
      <c r="M39">
        <v>0.875</v>
      </c>
      <c r="N39">
        <v>21.5</v>
      </c>
      <c r="O39">
        <v>2.0625</v>
      </c>
      <c r="P39">
        <v>1.8125</v>
      </c>
      <c r="Q39">
        <v>6</v>
      </c>
      <c r="R39">
        <v>10</v>
      </c>
      <c r="S39">
        <v>0</v>
      </c>
      <c r="T39">
        <v>0.375</v>
      </c>
      <c r="U39">
        <v>0.52083333333333337</v>
      </c>
      <c r="V39">
        <v>0.53125</v>
      </c>
      <c r="W39" t="s">
        <v>34</v>
      </c>
      <c r="X39">
        <v>4</v>
      </c>
      <c r="Y39" t="s">
        <v>42</v>
      </c>
      <c r="Z39">
        <v>0.1714285714285714</v>
      </c>
      <c r="AA39">
        <v>0.24</v>
      </c>
      <c r="AB39" t="s">
        <v>34</v>
      </c>
      <c r="AC39" t="s">
        <v>34</v>
      </c>
      <c r="AD39">
        <v>0.4375</v>
      </c>
      <c r="AE39">
        <v>0.5</v>
      </c>
      <c r="AF39">
        <v>1.7454288683972561E-3</v>
      </c>
    </row>
    <row r="40" spans="1:32" x14ac:dyDescent="0.45">
      <c r="A40" t="s">
        <v>116</v>
      </c>
      <c r="B40">
        <v>2001</v>
      </c>
      <c r="C40" t="s">
        <v>55</v>
      </c>
      <c r="D40">
        <v>16</v>
      </c>
      <c r="E40">
        <v>-3.2239642505817629</v>
      </c>
      <c r="F40">
        <v>-3.8210802820176029</v>
      </c>
      <c r="G40">
        <v>0.8406088108531049</v>
      </c>
      <c r="H40">
        <v>55.5</v>
      </c>
      <c r="I40">
        <v>0.84615384615384615</v>
      </c>
      <c r="J40">
        <v>-22.625</v>
      </c>
      <c r="K40">
        <v>1.4375</v>
      </c>
      <c r="L40">
        <v>0.625</v>
      </c>
      <c r="M40">
        <v>2.125</v>
      </c>
      <c r="N40">
        <v>19.4375</v>
      </c>
      <c r="O40">
        <v>1.875</v>
      </c>
      <c r="P40">
        <v>2.75</v>
      </c>
      <c r="Q40">
        <v>7</v>
      </c>
      <c r="R40">
        <v>9</v>
      </c>
      <c r="S40">
        <v>0</v>
      </c>
      <c r="T40">
        <v>0.4375</v>
      </c>
      <c r="U40">
        <v>0.4107142857142857</v>
      </c>
      <c r="V40">
        <v>0.53125</v>
      </c>
      <c r="W40" t="s">
        <v>34</v>
      </c>
      <c r="X40">
        <v>3</v>
      </c>
      <c r="Y40" t="s">
        <v>42</v>
      </c>
      <c r="Z40">
        <v>0.20833333333333329</v>
      </c>
      <c r="AA40">
        <v>0.25925925925925919</v>
      </c>
      <c r="AB40" t="s">
        <v>34</v>
      </c>
      <c r="AC40" t="s">
        <v>34</v>
      </c>
      <c r="AD40">
        <v>0.4375</v>
      </c>
      <c r="AE40">
        <v>0.5</v>
      </c>
      <c r="AF40">
        <v>8.3787847699787043E-3</v>
      </c>
    </row>
    <row r="41" spans="1:32" x14ac:dyDescent="0.45">
      <c r="A41" t="s">
        <v>117</v>
      </c>
      <c r="B41">
        <v>2001</v>
      </c>
      <c r="C41" t="s">
        <v>57</v>
      </c>
      <c r="D41">
        <v>16</v>
      </c>
      <c r="E41">
        <v>-5.4446927666296956</v>
      </c>
      <c r="F41">
        <v>-2.972196220084216</v>
      </c>
      <c r="G41">
        <v>-1.5467964805061549</v>
      </c>
      <c r="H41">
        <v>46.5</v>
      </c>
      <c r="I41">
        <v>0.66666666666666663</v>
      </c>
      <c r="J41">
        <v>-11.875</v>
      </c>
      <c r="K41">
        <v>1.25</v>
      </c>
      <c r="L41">
        <v>1</v>
      </c>
      <c r="M41">
        <v>0.5625</v>
      </c>
      <c r="N41">
        <v>8.125</v>
      </c>
      <c r="O41">
        <v>1.8125</v>
      </c>
      <c r="P41">
        <v>1.5625</v>
      </c>
      <c r="Q41">
        <v>5</v>
      </c>
      <c r="R41">
        <v>11</v>
      </c>
      <c r="S41">
        <v>0</v>
      </c>
      <c r="T41">
        <v>0.3125</v>
      </c>
      <c r="U41">
        <v>0.52500000000000002</v>
      </c>
      <c r="V41">
        <v>0.5</v>
      </c>
      <c r="W41" t="s">
        <v>34</v>
      </c>
      <c r="X41">
        <v>4</v>
      </c>
      <c r="Y41" t="s">
        <v>58</v>
      </c>
      <c r="Z41">
        <v>0.1818181818181818</v>
      </c>
      <c r="AA41">
        <v>0.2413793103448276</v>
      </c>
      <c r="AB41" t="s">
        <v>34</v>
      </c>
      <c r="AC41" t="s">
        <v>34</v>
      </c>
      <c r="AD41">
        <v>0.5625</v>
      </c>
      <c r="AE41">
        <v>0.5</v>
      </c>
      <c r="AF41">
        <v>2.6210827955364932E-4</v>
      </c>
    </row>
    <row r="42" spans="1:32" x14ac:dyDescent="0.45">
      <c r="A42" t="s">
        <v>118</v>
      </c>
      <c r="B42">
        <v>2001</v>
      </c>
      <c r="C42" t="s">
        <v>60</v>
      </c>
      <c r="D42">
        <v>16</v>
      </c>
      <c r="E42">
        <v>-0.23383142222736439</v>
      </c>
      <c r="F42">
        <v>-2.10772955499823</v>
      </c>
      <c r="G42">
        <v>3.698054092617844</v>
      </c>
      <c r="H42">
        <v>57.3125</v>
      </c>
      <c r="I42">
        <v>0.86111111111111116</v>
      </c>
      <c r="J42">
        <v>-16.75</v>
      </c>
      <c r="K42">
        <v>1.1875</v>
      </c>
      <c r="L42">
        <v>0.9375</v>
      </c>
      <c r="M42">
        <v>1.375</v>
      </c>
      <c r="N42">
        <v>17.4375</v>
      </c>
      <c r="O42">
        <v>1.375</v>
      </c>
      <c r="P42">
        <v>2.3125</v>
      </c>
      <c r="Q42">
        <v>8</v>
      </c>
      <c r="R42">
        <v>8</v>
      </c>
      <c r="S42">
        <v>0</v>
      </c>
      <c r="T42">
        <v>0.5</v>
      </c>
      <c r="U42">
        <v>0.46875</v>
      </c>
      <c r="V42">
        <v>0.48828125</v>
      </c>
      <c r="W42" t="s">
        <v>34</v>
      </c>
      <c r="X42">
        <v>2</v>
      </c>
      <c r="Y42" t="s">
        <v>62</v>
      </c>
      <c r="Z42">
        <v>0.1730769230769231</v>
      </c>
      <c r="AA42">
        <v>0.125</v>
      </c>
      <c r="AB42" t="s">
        <v>34</v>
      </c>
      <c r="AC42" t="s">
        <v>34</v>
      </c>
      <c r="AD42">
        <v>0.1875</v>
      </c>
      <c r="AE42">
        <v>0.5</v>
      </c>
      <c r="AF42">
        <v>8.6070704423270514E-3</v>
      </c>
    </row>
    <row r="43" spans="1:32" x14ac:dyDescent="0.45">
      <c r="A43" t="s">
        <v>119</v>
      </c>
      <c r="B43">
        <v>2001</v>
      </c>
      <c r="C43" t="s">
        <v>64</v>
      </c>
      <c r="D43">
        <v>16</v>
      </c>
      <c r="E43">
        <v>-4.9149550975677636</v>
      </c>
      <c r="F43">
        <v>-3.0920933322499158</v>
      </c>
      <c r="G43">
        <v>2.9551407489545491</v>
      </c>
      <c r="H43">
        <v>67.5625</v>
      </c>
      <c r="I43">
        <v>0.7</v>
      </c>
      <c r="J43">
        <v>-23.3125</v>
      </c>
      <c r="K43">
        <v>1.5</v>
      </c>
      <c r="L43">
        <v>0.375</v>
      </c>
      <c r="M43">
        <v>1</v>
      </c>
      <c r="N43">
        <v>14</v>
      </c>
      <c r="O43">
        <v>2.125</v>
      </c>
      <c r="P43">
        <v>1.375</v>
      </c>
      <c r="Q43">
        <v>2</v>
      </c>
      <c r="R43">
        <v>14</v>
      </c>
      <c r="S43">
        <v>0</v>
      </c>
      <c r="T43">
        <v>0.125</v>
      </c>
      <c r="U43">
        <v>0.3125</v>
      </c>
      <c r="V43">
        <v>0.58203125</v>
      </c>
      <c r="W43" t="s">
        <v>34</v>
      </c>
      <c r="X43">
        <v>4</v>
      </c>
      <c r="Y43" t="s">
        <v>51</v>
      </c>
      <c r="Z43">
        <v>0.2413793103448276</v>
      </c>
      <c r="AA43">
        <v>0.1818181818181818</v>
      </c>
      <c r="AB43" t="s">
        <v>34</v>
      </c>
      <c r="AC43" t="s">
        <v>34</v>
      </c>
      <c r="AD43">
        <v>0.625</v>
      </c>
      <c r="AE43">
        <v>0.5</v>
      </c>
      <c r="AF43">
        <v>1.0985520658996111E-4</v>
      </c>
    </row>
    <row r="44" spans="1:32" x14ac:dyDescent="0.45">
      <c r="A44" t="s">
        <v>120</v>
      </c>
      <c r="B44">
        <v>2001</v>
      </c>
      <c r="C44" t="s">
        <v>66</v>
      </c>
      <c r="D44">
        <v>16</v>
      </c>
      <c r="E44">
        <v>5.2328135282160684</v>
      </c>
      <c r="F44">
        <v>-3.2954219055733631</v>
      </c>
      <c r="G44">
        <v>7.9910883281752749</v>
      </c>
      <c r="H44">
        <v>46.5</v>
      </c>
      <c r="I44">
        <v>0.6470588235294118</v>
      </c>
      <c r="J44">
        <v>-11</v>
      </c>
      <c r="K44">
        <v>1.0625</v>
      </c>
      <c r="L44">
        <v>1.25</v>
      </c>
      <c r="M44">
        <v>1.25</v>
      </c>
      <c r="N44">
        <v>21.6875</v>
      </c>
      <c r="O44">
        <v>1.75</v>
      </c>
      <c r="P44">
        <v>2.5</v>
      </c>
      <c r="Q44">
        <v>12</v>
      </c>
      <c r="R44">
        <v>4</v>
      </c>
      <c r="S44">
        <v>0</v>
      </c>
      <c r="T44">
        <v>0.75</v>
      </c>
      <c r="U44">
        <v>0.43229166666666669</v>
      </c>
      <c r="V44">
        <v>0.43359375</v>
      </c>
      <c r="W44" t="s">
        <v>61</v>
      </c>
      <c r="X44">
        <v>2</v>
      </c>
      <c r="Y44" t="s">
        <v>51</v>
      </c>
      <c r="Z44">
        <v>0.1797752808988764</v>
      </c>
      <c r="AA44">
        <v>0.21951219512195119</v>
      </c>
      <c r="AB44" t="s">
        <v>34</v>
      </c>
      <c r="AC44" t="s">
        <v>34</v>
      </c>
      <c r="AD44">
        <v>0.6875</v>
      </c>
      <c r="AE44">
        <v>0.5</v>
      </c>
      <c r="AF44">
        <v>0.1938804568480004</v>
      </c>
    </row>
    <row r="45" spans="1:32" x14ac:dyDescent="0.45">
      <c r="A45" t="s">
        <v>121</v>
      </c>
      <c r="B45">
        <v>2001</v>
      </c>
      <c r="C45" t="s">
        <v>68</v>
      </c>
      <c r="D45">
        <v>16</v>
      </c>
      <c r="E45">
        <v>1.861216431592094</v>
      </c>
      <c r="F45">
        <v>-1.3348110162193589</v>
      </c>
      <c r="G45">
        <v>4.5975118370660146</v>
      </c>
      <c r="H45">
        <v>45.625</v>
      </c>
      <c r="I45">
        <v>0.82352941176470584</v>
      </c>
      <c r="J45">
        <v>-14.875</v>
      </c>
      <c r="K45">
        <v>1.4375</v>
      </c>
      <c r="L45">
        <v>0.625</v>
      </c>
      <c r="M45">
        <v>0.9375</v>
      </c>
      <c r="N45">
        <v>16.0625</v>
      </c>
      <c r="O45">
        <v>2</v>
      </c>
      <c r="P45">
        <v>1.5625</v>
      </c>
      <c r="Q45">
        <v>6</v>
      </c>
      <c r="R45">
        <v>10</v>
      </c>
      <c r="S45">
        <v>0</v>
      </c>
      <c r="T45">
        <v>0.375</v>
      </c>
      <c r="U45">
        <v>0.38541666666666669</v>
      </c>
      <c r="V45">
        <v>0.5625</v>
      </c>
      <c r="W45" t="s">
        <v>34</v>
      </c>
      <c r="X45">
        <v>2</v>
      </c>
      <c r="Y45" t="s">
        <v>70</v>
      </c>
      <c r="Z45">
        <v>0.1785714285714286</v>
      </c>
      <c r="AA45">
        <v>0.22033898305084751</v>
      </c>
      <c r="AB45" t="s">
        <v>34</v>
      </c>
      <c r="AC45" t="s">
        <v>34</v>
      </c>
      <c r="AD45">
        <v>0.5625</v>
      </c>
      <c r="AE45">
        <v>0.5</v>
      </c>
      <c r="AF45">
        <v>1.307082294747178E-3</v>
      </c>
    </row>
    <row r="46" spans="1:32" x14ac:dyDescent="0.45">
      <c r="A46" t="s">
        <v>122</v>
      </c>
      <c r="B46">
        <v>2001</v>
      </c>
      <c r="C46" t="s">
        <v>123</v>
      </c>
      <c r="D46">
        <v>8</v>
      </c>
      <c r="E46">
        <v>-5.879794217499196</v>
      </c>
      <c r="F46">
        <v>-3.108293468829971</v>
      </c>
      <c r="G46">
        <v>5.4042602863176201</v>
      </c>
      <c r="H46">
        <v>39.5</v>
      </c>
      <c r="I46">
        <v>0.75</v>
      </c>
      <c r="J46">
        <v>-33.125</v>
      </c>
      <c r="K46">
        <v>0.875</v>
      </c>
      <c r="L46">
        <v>0.5</v>
      </c>
      <c r="M46">
        <v>0.625</v>
      </c>
      <c r="N46">
        <v>16.25</v>
      </c>
      <c r="O46">
        <v>1.625</v>
      </c>
      <c r="P46">
        <v>1.125</v>
      </c>
      <c r="Q46">
        <v>6</v>
      </c>
      <c r="R46">
        <v>10</v>
      </c>
      <c r="S46">
        <v>0</v>
      </c>
      <c r="T46">
        <v>0.375</v>
      </c>
      <c r="U46">
        <v>0.4583333</v>
      </c>
      <c r="V46">
        <v>0.5234375</v>
      </c>
      <c r="W46" t="s">
        <v>34</v>
      </c>
      <c r="X46">
        <v>3</v>
      </c>
      <c r="Y46" t="s">
        <v>70</v>
      </c>
      <c r="Z46">
        <v>0.19417398009047551</v>
      </c>
      <c r="AA46">
        <v>0.20846385027370259</v>
      </c>
      <c r="AB46" t="s">
        <v>34</v>
      </c>
      <c r="AC46" t="s">
        <v>34</v>
      </c>
      <c r="AD46">
        <v>0.75</v>
      </c>
      <c r="AE46">
        <v>0.5</v>
      </c>
      <c r="AF46">
        <v>5.5920230746021636E-3</v>
      </c>
    </row>
    <row r="47" spans="1:32" x14ac:dyDescent="0.45">
      <c r="A47" t="s">
        <v>124</v>
      </c>
      <c r="B47">
        <v>2001</v>
      </c>
      <c r="C47" t="s">
        <v>74</v>
      </c>
      <c r="D47">
        <v>16</v>
      </c>
      <c r="E47">
        <v>-0.2057676527626813</v>
      </c>
      <c r="F47">
        <v>1.2407113991275081</v>
      </c>
      <c r="G47">
        <v>3.9051460417940032</v>
      </c>
      <c r="H47">
        <v>40.375</v>
      </c>
      <c r="I47">
        <v>0.7567567567567568</v>
      </c>
      <c r="J47">
        <v>-14.5</v>
      </c>
      <c r="K47">
        <v>1.5625</v>
      </c>
      <c r="L47">
        <v>0.9375</v>
      </c>
      <c r="M47">
        <v>0.9375</v>
      </c>
      <c r="N47">
        <v>16.25</v>
      </c>
      <c r="O47">
        <v>1.9375</v>
      </c>
      <c r="P47">
        <v>1.875</v>
      </c>
      <c r="Q47">
        <v>6</v>
      </c>
      <c r="R47">
        <v>10</v>
      </c>
      <c r="S47">
        <v>0</v>
      </c>
      <c r="T47">
        <v>0.375</v>
      </c>
      <c r="U47">
        <v>0.42708333333333331</v>
      </c>
      <c r="V47">
        <v>0.515625</v>
      </c>
      <c r="W47" t="s">
        <v>34</v>
      </c>
      <c r="X47">
        <v>3</v>
      </c>
      <c r="Y47" t="s">
        <v>62</v>
      </c>
      <c r="Z47">
        <v>0.13793103448275859</v>
      </c>
      <c r="AA47">
        <v>0.26666666666666672</v>
      </c>
      <c r="AB47" t="s">
        <v>34</v>
      </c>
      <c r="AC47" t="s">
        <v>34</v>
      </c>
      <c r="AD47">
        <v>0.375</v>
      </c>
      <c r="AE47">
        <v>0.5</v>
      </c>
      <c r="AF47">
        <v>9.6678139704093886E-4</v>
      </c>
    </row>
    <row r="48" spans="1:32" x14ac:dyDescent="0.45">
      <c r="A48" t="s">
        <v>125</v>
      </c>
      <c r="B48">
        <v>2001</v>
      </c>
      <c r="C48" t="s">
        <v>76</v>
      </c>
      <c r="D48">
        <v>16</v>
      </c>
      <c r="E48">
        <v>2.631844708347717</v>
      </c>
      <c r="F48">
        <v>-1.9894422832039811</v>
      </c>
      <c r="G48">
        <v>3.680442564200701</v>
      </c>
      <c r="H48">
        <v>57.125</v>
      </c>
      <c r="I48">
        <v>0.90476190476190477</v>
      </c>
      <c r="J48">
        <v>-11.125</v>
      </c>
      <c r="K48">
        <v>1.1875</v>
      </c>
      <c r="L48">
        <v>0.6875</v>
      </c>
      <c r="M48">
        <v>1.0625</v>
      </c>
      <c r="N48">
        <v>14.375</v>
      </c>
      <c r="O48">
        <v>1.625</v>
      </c>
      <c r="P48">
        <v>1.75</v>
      </c>
      <c r="Q48">
        <v>11</v>
      </c>
      <c r="R48">
        <v>5</v>
      </c>
      <c r="S48">
        <v>0</v>
      </c>
      <c r="T48">
        <v>0.6875</v>
      </c>
      <c r="U48">
        <v>0.40340909090909088</v>
      </c>
      <c r="V48">
        <v>0.5</v>
      </c>
      <c r="W48" t="s">
        <v>61</v>
      </c>
      <c r="X48">
        <v>2</v>
      </c>
      <c r="Y48" t="s">
        <v>46</v>
      </c>
      <c r="Z48">
        <v>0.20833333333333329</v>
      </c>
      <c r="AA48">
        <v>0.22222222222222221</v>
      </c>
      <c r="AB48" t="s">
        <v>34</v>
      </c>
      <c r="AC48" t="s">
        <v>34</v>
      </c>
      <c r="AD48">
        <v>0.4375</v>
      </c>
      <c r="AE48">
        <v>0.5</v>
      </c>
      <c r="AF48">
        <v>7.0385255827683485E-2</v>
      </c>
    </row>
    <row r="49" spans="1:32" x14ac:dyDescent="0.45">
      <c r="A49" t="s">
        <v>126</v>
      </c>
      <c r="B49">
        <v>2001</v>
      </c>
      <c r="C49" t="s">
        <v>79</v>
      </c>
      <c r="D49">
        <v>16</v>
      </c>
      <c r="E49">
        <v>-1.7849723813258509</v>
      </c>
      <c r="F49">
        <v>-0.77970220332173479</v>
      </c>
      <c r="G49">
        <v>3.8806620559036449</v>
      </c>
      <c r="H49">
        <v>52.25</v>
      </c>
      <c r="I49">
        <v>0.83333333333333337</v>
      </c>
      <c r="J49">
        <v>-17.375</v>
      </c>
      <c r="K49">
        <v>1.4375</v>
      </c>
      <c r="L49">
        <v>0.5625</v>
      </c>
      <c r="M49">
        <v>0.5</v>
      </c>
      <c r="N49">
        <v>12.75</v>
      </c>
      <c r="O49">
        <v>2.0625</v>
      </c>
      <c r="P49">
        <v>1.0625</v>
      </c>
      <c r="Q49">
        <v>5</v>
      </c>
      <c r="R49">
        <v>11</v>
      </c>
      <c r="S49">
        <v>0</v>
      </c>
      <c r="T49">
        <v>0.3125</v>
      </c>
      <c r="U49">
        <v>0.46250000000000002</v>
      </c>
      <c r="V49">
        <v>0.5234375</v>
      </c>
      <c r="W49" t="s">
        <v>34</v>
      </c>
      <c r="X49">
        <v>3</v>
      </c>
      <c r="Y49" t="s">
        <v>51</v>
      </c>
      <c r="Z49">
        <v>0.13043478260869559</v>
      </c>
      <c r="AA49">
        <v>0.2068965517241379</v>
      </c>
      <c r="AB49" t="s">
        <v>34</v>
      </c>
      <c r="AC49" t="s">
        <v>34</v>
      </c>
      <c r="AD49">
        <v>0.625</v>
      </c>
      <c r="AE49">
        <v>0.5</v>
      </c>
      <c r="AF49">
        <v>3.7805154511627218E-4</v>
      </c>
    </row>
    <row r="50" spans="1:32" x14ac:dyDescent="0.45">
      <c r="A50" t="s">
        <v>127</v>
      </c>
      <c r="B50">
        <v>2001</v>
      </c>
      <c r="C50" t="s">
        <v>81</v>
      </c>
      <c r="D50">
        <v>16</v>
      </c>
      <c r="E50">
        <v>0.87211793028974782</v>
      </c>
      <c r="F50">
        <v>-2.8811659581556439</v>
      </c>
      <c r="G50">
        <v>5.0157081720721761</v>
      </c>
      <c r="H50">
        <v>50.125</v>
      </c>
      <c r="I50">
        <v>0.8</v>
      </c>
      <c r="J50">
        <v>-14.8125</v>
      </c>
      <c r="K50">
        <v>0.9375</v>
      </c>
      <c r="L50">
        <v>0.8125</v>
      </c>
      <c r="M50">
        <v>1.375</v>
      </c>
      <c r="N50">
        <v>14.625</v>
      </c>
      <c r="O50">
        <v>1.5625</v>
      </c>
      <c r="P50">
        <v>2.1875</v>
      </c>
      <c r="Q50">
        <v>11</v>
      </c>
      <c r="R50">
        <v>5</v>
      </c>
      <c r="S50">
        <v>0</v>
      </c>
      <c r="T50">
        <v>0.6875</v>
      </c>
      <c r="U50">
        <v>0.375</v>
      </c>
      <c r="V50">
        <v>0.44921875</v>
      </c>
      <c r="W50" t="s">
        <v>41</v>
      </c>
      <c r="X50">
        <v>1</v>
      </c>
      <c r="Y50" t="s">
        <v>46</v>
      </c>
      <c r="Z50">
        <v>0.16964285714285721</v>
      </c>
      <c r="AA50">
        <v>0.1395348837209302</v>
      </c>
      <c r="AB50" t="s">
        <v>43</v>
      </c>
      <c r="AC50" t="s">
        <v>43</v>
      </c>
      <c r="AD50">
        <v>0.625</v>
      </c>
      <c r="AE50">
        <v>9.5</v>
      </c>
      <c r="AF50">
        <v>7.1259473183557229E-2</v>
      </c>
    </row>
    <row r="51" spans="1:32" x14ac:dyDescent="0.45">
      <c r="A51" t="s">
        <v>128</v>
      </c>
      <c r="B51">
        <v>2001</v>
      </c>
      <c r="C51" t="s">
        <v>83</v>
      </c>
      <c r="D51">
        <v>16</v>
      </c>
      <c r="E51">
        <v>0.73808878986355253</v>
      </c>
      <c r="F51">
        <v>-4.0179806607005331</v>
      </c>
      <c r="G51">
        <v>4.6394289459412201</v>
      </c>
      <c r="H51">
        <v>64.0625</v>
      </c>
      <c r="I51">
        <v>0.87096774193548387</v>
      </c>
      <c r="J51">
        <v>-20.625</v>
      </c>
      <c r="K51">
        <v>1.375</v>
      </c>
      <c r="L51">
        <v>0.9375</v>
      </c>
      <c r="M51">
        <v>0.9375</v>
      </c>
      <c r="N51">
        <v>20.1875</v>
      </c>
      <c r="O51">
        <v>1.75</v>
      </c>
      <c r="P51">
        <v>1.875</v>
      </c>
      <c r="Q51">
        <v>7</v>
      </c>
      <c r="R51">
        <v>9</v>
      </c>
      <c r="S51">
        <v>0</v>
      </c>
      <c r="T51">
        <v>0.4375</v>
      </c>
      <c r="U51">
        <v>0.33035714285714279</v>
      </c>
      <c r="V51">
        <v>0.49609375</v>
      </c>
      <c r="W51" t="s">
        <v>34</v>
      </c>
      <c r="X51">
        <v>3</v>
      </c>
      <c r="Y51" t="s">
        <v>38</v>
      </c>
      <c r="Z51">
        <v>0.19565217391304349</v>
      </c>
      <c r="AA51">
        <v>0.27272727272727271</v>
      </c>
      <c r="AB51" t="s">
        <v>34</v>
      </c>
      <c r="AC51" t="s">
        <v>34</v>
      </c>
      <c r="AD51">
        <v>0.375</v>
      </c>
      <c r="AE51">
        <v>0.5</v>
      </c>
      <c r="AF51">
        <v>6.9889383362658998E-3</v>
      </c>
    </row>
    <row r="52" spans="1:32" x14ac:dyDescent="0.45">
      <c r="A52" t="s">
        <v>129</v>
      </c>
      <c r="B52">
        <v>2001</v>
      </c>
      <c r="C52" t="s">
        <v>86</v>
      </c>
      <c r="D52">
        <v>16</v>
      </c>
      <c r="E52">
        <v>-0.19809443471200119</v>
      </c>
      <c r="F52">
        <v>-2.55136969241169</v>
      </c>
      <c r="G52">
        <v>4.6139138536151894</v>
      </c>
      <c r="H52">
        <v>56.5625</v>
      </c>
      <c r="I52">
        <v>0.76666666666666672</v>
      </c>
      <c r="J52">
        <v>-12.875</v>
      </c>
      <c r="K52">
        <v>1</v>
      </c>
      <c r="L52">
        <v>0.8125</v>
      </c>
      <c r="M52">
        <v>0.9375</v>
      </c>
      <c r="N52">
        <v>20</v>
      </c>
      <c r="O52">
        <v>1.5625</v>
      </c>
      <c r="P52">
        <v>1.75</v>
      </c>
      <c r="Q52">
        <v>7</v>
      </c>
      <c r="R52">
        <v>9</v>
      </c>
      <c r="S52">
        <v>0</v>
      </c>
      <c r="T52">
        <v>0.4375</v>
      </c>
      <c r="U52">
        <v>0.4375</v>
      </c>
      <c r="V52">
        <v>0.51953125</v>
      </c>
      <c r="W52" t="s">
        <v>34</v>
      </c>
      <c r="X52">
        <v>3</v>
      </c>
      <c r="Y52" t="s">
        <v>58</v>
      </c>
      <c r="Z52">
        <v>0.1875</v>
      </c>
      <c r="AA52">
        <v>0.1864406779661017</v>
      </c>
      <c r="AB52" t="s">
        <v>34</v>
      </c>
      <c r="AC52" t="s">
        <v>34</v>
      </c>
      <c r="AD52">
        <v>0.5625</v>
      </c>
      <c r="AE52">
        <v>0.5</v>
      </c>
      <c r="AF52">
        <v>3.706462829137642E-3</v>
      </c>
    </row>
    <row r="53" spans="1:32" x14ac:dyDescent="0.45">
      <c r="A53" t="s">
        <v>130</v>
      </c>
      <c r="B53">
        <v>2001</v>
      </c>
      <c r="C53" t="s">
        <v>88</v>
      </c>
      <c r="D53">
        <v>16</v>
      </c>
      <c r="E53">
        <v>0.47547958550651792</v>
      </c>
      <c r="F53">
        <v>-1.938634500902958</v>
      </c>
      <c r="G53">
        <v>3.0057971081554649</v>
      </c>
      <c r="H53">
        <v>31.6875</v>
      </c>
      <c r="I53">
        <v>0.77419354838709675</v>
      </c>
      <c r="J53">
        <v>-8.125</v>
      </c>
      <c r="K53">
        <v>0.875</v>
      </c>
      <c r="L53">
        <v>1.1875</v>
      </c>
      <c r="M53">
        <v>1.25</v>
      </c>
      <c r="N53">
        <v>10.6875</v>
      </c>
      <c r="O53">
        <v>1.125</v>
      </c>
      <c r="P53">
        <v>2.4375</v>
      </c>
      <c r="Q53">
        <v>10</v>
      </c>
      <c r="R53">
        <v>6</v>
      </c>
      <c r="S53">
        <v>0</v>
      </c>
      <c r="T53">
        <v>0.625</v>
      </c>
      <c r="U53">
        <v>0.45</v>
      </c>
      <c r="V53">
        <v>0.51171875</v>
      </c>
      <c r="W53" t="s">
        <v>34</v>
      </c>
      <c r="X53">
        <v>3</v>
      </c>
      <c r="Y53" t="s">
        <v>46</v>
      </c>
      <c r="Z53">
        <v>0.16363636363636361</v>
      </c>
      <c r="AA53">
        <v>0.1964285714285714</v>
      </c>
      <c r="AB53" t="s">
        <v>34</v>
      </c>
      <c r="AC53" t="s">
        <v>34</v>
      </c>
      <c r="AD53">
        <v>0.25</v>
      </c>
      <c r="AE53">
        <v>0.5</v>
      </c>
      <c r="AF53">
        <v>1.4392766135754499E-2</v>
      </c>
    </row>
    <row r="54" spans="1:32" x14ac:dyDescent="0.45">
      <c r="A54" t="s">
        <v>131</v>
      </c>
      <c r="B54">
        <v>2001</v>
      </c>
      <c r="C54" t="s">
        <v>90</v>
      </c>
      <c r="D54">
        <v>16</v>
      </c>
      <c r="E54">
        <v>5.3764067266133804</v>
      </c>
      <c r="F54">
        <v>-2.0585737549486409</v>
      </c>
      <c r="G54">
        <v>13.94433268267295</v>
      </c>
      <c r="H54">
        <v>56.0625</v>
      </c>
      <c r="I54">
        <v>0.8125</v>
      </c>
      <c r="J54">
        <v>-9.6875</v>
      </c>
      <c r="K54">
        <v>0.5625</v>
      </c>
      <c r="L54">
        <v>0.4375</v>
      </c>
      <c r="M54">
        <v>1.0625</v>
      </c>
      <c r="N54">
        <v>12.75</v>
      </c>
      <c r="O54">
        <v>1.25</v>
      </c>
      <c r="P54">
        <v>1.5</v>
      </c>
      <c r="Q54">
        <v>10</v>
      </c>
      <c r="R54">
        <v>6</v>
      </c>
      <c r="S54">
        <v>0</v>
      </c>
      <c r="T54">
        <v>0.625</v>
      </c>
      <c r="U54">
        <v>0.42499999999999999</v>
      </c>
      <c r="V54">
        <v>0.46875</v>
      </c>
      <c r="W54" t="s">
        <v>84</v>
      </c>
      <c r="X54">
        <v>1</v>
      </c>
      <c r="Y54" t="s">
        <v>62</v>
      </c>
      <c r="Z54">
        <v>0.2066967085931174</v>
      </c>
      <c r="AA54">
        <v>0.20244932999866799</v>
      </c>
      <c r="AB54" t="s">
        <v>34</v>
      </c>
      <c r="AC54" t="s">
        <v>34</v>
      </c>
      <c r="AD54">
        <v>0.6875</v>
      </c>
      <c r="AE54">
        <v>0.5</v>
      </c>
      <c r="AF54">
        <v>2.5062989848312171E-2</v>
      </c>
    </row>
    <row r="55" spans="1:32" x14ac:dyDescent="0.45">
      <c r="A55" t="s">
        <v>132</v>
      </c>
      <c r="B55">
        <v>2001</v>
      </c>
      <c r="C55" t="s">
        <v>92</v>
      </c>
      <c r="D55">
        <v>16</v>
      </c>
      <c r="E55">
        <v>7.969558316048779E-2</v>
      </c>
      <c r="F55">
        <v>-2.0895778226813979</v>
      </c>
      <c r="G55">
        <v>4.0535399153958984</v>
      </c>
      <c r="H55">
        <v>48</v>
      </c>
      <c r="I55">
        <v>0.83870967741935487</v>
      </c>
      <c r="J55">
        <v>-17.625</v>
      </c>
      <c r="K55">
        <v>0.875</v>
      </c>
      <c r="L55">
        <v>1.1875</v>
      </c>
      <c r="M55">
        <v>0.875</v>
      </c>
      <c r="N55">
        <v>17.6875</v>
      </c>
      <c r="O55">
        <v>1.25</v>
      </c>
      <c r="P55">
        <v>2.0625</v>
      </c>
      <c r="Q55">
        <v>11</v>
      </c>
      <c r="R55">
        <v>5</v>
      </c>
      <c r="S55">
        <v>0</v>
      </c>
      <c r="T55">
        <v>0.6875</v>
      </c>
      <c r="U55">
        <v>0.41477272727272729</v>
      </c>
      <c r="V55">
        <v>0.484375</v>
      </c>
      <c r="W55" t="s">
        <v>84</v>
      </c>
      <c r="X55">
        <v>1</v>
      </c>
      <c r="Y55" t="s">
        <v>58</v>
      </c>
      <c r="Z55">
        <v>0.18796992481203009</v>
      </c>
      <c r="AA55">
        <v>0.2105263157894737</v>
      </c>
      <c r="AB55" t="s">
        <v>34</v>
      </c>
      <c r="AC55" t="s">
        <v>34</v>
      </c>
      <c r="AD55">
        <v>0.375</v>
      </c>
      <c r="AE55">
        <v>0.5</v>
      </c>
      <c r="AF55">
        <v>0.11766120895502349</v>
      </c>
    </row>
    <row r="56" spans="1:32" x14ac:dyDescent="0.45">
      <c r="A56" t="s">
        <v>133</v>
      </c>
      <c r="B56">
        <v>2001</v>
      </c>
      <c r="C56" t="s">
        <v>94</v>
      </c>
      <c r="D56">
        <v>16</v>
      </c>
      <c r="E56">
        <v>4.1052318566886372</v>
      </c>
      <c r="F56">
        <v>4.661102812016843E-2</v>
      </c>
      <c r="G56">
        <v>6.8317010425383957</v>
      </c>
      <c r="H56">
        <v>48</v>
      </c>
      <c r="I56">
        <v>0.66666666666666663</v>
      </c>
      <c r="J56">
        <v>-11.375</v>
      </c>
      <c r="K56">
        <v>0.75</v>
      </c>
      <c r="L56">
        <v>0.875</v>
      </c>
      <c r="M56">
        <v>1.125</v>
      </c>
      <c r="N56">
        <v>24.1875</v>
      </c>
      <c r="O56">
        <v>1.1875</v>
      </c>
      <c r="P56">
        <v>2</v>
      </c>
      <c r="Q56">
        <v>13</v>
      </c>
      <c r="R56">
        <v>3</v>
      </c>
      <c r="S56">
        <v>0</v>
      </c>
      <c r="T56">
        <v>0.8125</v>
      </c>
      <c r="U56">
        <v>0.40865384615384609</v>
      </c>
      <c r="V56">
        <v>0.41796875</v>
      </c>
      <c r="W56" t="s">
        <v>43</v>
      </c>
      <c r="X56">
        <v>1</v>
      </c>
      <c r="Y56" t="s">
        <v>42</v>
      </c>
      <c r="Z56">
        <v>0.20430107526881719</v>
      </c>
      <c r="AA56">
        <v>0.13043478260869559</v>
      </c>
      <c r="AB56" t="s">
        <v>34</v>
      </c>
      <c r="AC56" t="s">
        <v>34</v>
      </c>
      <c r="AD56">
        <v>0.4375</v>
      </c>
      <c r="AE56">
        <v>0.5</v>
      </c>
      <c r="AF56">
        <v>0.45059677863809888</v>
      </c>
    </row>
    <row r="57" spans="1:32" x14ac:dyDescent="0.45">
      <c r="A57" t="s">
        <v>134</v>
      </c>
      <c r="B57">
        <v>2001</v>
      </c>
      <c r="C57" t="s">
        <v>96</v>
      </c>
      <c r="D57">
        <v>16</v>
      </c>
      <c r="E57">
        <v>-0.95038097140611733</v>
      </c>
      <c r="F57">
        <v>-1.9757272326894979</v>
      </c>
      <c r="G57">
        <v>6.3384004453402074</v>
      </c>
      <c r="H57">
        <v>48.5625</v>
      </c>
      <c r="I57">
        <v>0.69767441860465118</v>
      </c>
      <c r="J57">
        <v>-11.25</v>
      </c>
      <c r="K57">
        <v>1.125</v>
      </c>
      <c r="L57">
        <v>0.75</v>
      </c>
      <c r="M57">
        <v>1.1875</v>
      </c>
      <c r="N57">
        <v>13.625</v>
      </c>
      <c r="O57">
        <v>1.5</v>
      </c>
      <c r="P57">
        <v>1.9375</v>
      </c>
      <c r="Q57">
        <v>5</v>
      </c>
      <c r="R57">
        <v>11</v>
      </c>
      <c r="S57">
        <v>0</v>
      </c>
      <c r="T57">
        <v>0.3125</v>
      </c>
      <c r="U57">
        <v>0.375</v>
      </c>
      <c r="V57">
        <v>0.484375</v>
      </c>
      <c r="W57" t="s">
        <v>34</v>
      </c>
      <c r="X57">
        <v>4</v>
      </c>
      <c r="Y57" t="s">
        <v>62</v>
      </c>
      <c r="Z57">
        <v>0.1975037979192239</v>
      </c>
      <c r="AA57">
        <v>0.20465059260114321</v>
      </c>
      <c r="AB57" t="s">
        <v>34</v>
      </c>
      <c r="AC57" t="s">
        <v>34</v>
      </c>
      <c r="AD57">
        <v>0.375</v>
      </c>
      <c r="AE57">
        <v>0.5</v>
      </c>
      <c r="AF57">
        <v>4.1337537580628529E-4</v>
      </c>
    </row>
    <row r="58" spans="1:32" x14ac:dyDescent="0.45">
      <c r="A58" t="s">
        <v>135</v>
      </c>
      <c r="B58">
        <v>2001</v>
      </c>
      <c r="C58" t="s">
        <v>98</v>
      </c>
      <c r="D58">
        <v>16</v>
      </c>
      <c r="E58">
        <v>9.2221083434804785E-2</v>
      </c>
      <c r="F58">
        <v>-1.8162699384217531</v>
      </c>
      <c r="G58">
        <v>5.765674422353281</v>
      </c>
      <c r="H58">
        <v>36.1875</v>
      </c>
      <c r="I58">
        <v>0.625</v>
      </c>
      <c r="J58">
        <v>-20.5</v>
      </c>
      <c r="K58">
        <v>0.75</v>
      </c>
      <c r="L58">
        <v>0.8125</v>
      </c>
      <c r="M58">
        <v>0.875</v>
      </c>
      <c r="N58">
        <v>15.5</v>
      </c>
      <c r="O58">
        <v>1.125</v>
      </c>
      <c r="P58">
        <v>1.6875</v>
      </c>
      <c r="Q58">
        <v>9</v>
      </c>
      <c r="R58">
        <v>7</v>
      </c>
      <c r="S58">
        <v>0</v>
      </c>
      <c r="T58">
        <v>0.5625</v>
      </c>
      <c r="U58">
        <v>0.38194444444444442</v>
      </c>
      <c r="V58">
        <v>0.453125</v>
      </c>
      <c r="W58" t="s">
        <v>34</v>
      </c>
      <c r="X58">
        <v>3</v>
      </c>
      <c r="Y58" t="s">
        <v>35</v>
      </c>
      <c r="Z58">
        <v>0.1818181818181818</v>
      </c>
      <c r="AA58">
        <v>0.14516129032258071</v>
      </c>
      <c r="AB58" t="s">
        <v>34</v>
      </c>
      <c r="AC58" t="s">
        <v>34</v>
      </c>
      <c r="AD58">
        <v>0.375</v>
      </c>
      <c r="AE58">
        <v>0.5</v>
      </c>
      <c r="AF58">
        <v>2.4131290698445551E-2</v>
      </c>
    </row>
    <row r="59" spans="1:32" x14ac:dyDescent="0.45">
      <c r="A59" t="s">
        <v>136</v>
      </c>
      <c r="B59">
        <v>2001</v>
      </c>
      <c r="C59" t="s">
        <v>100</v>
      </c>
      <c r="D59">
        <v>16</v>
      </c>
      <c r="E59">
        <v>5.6384716137881323</v>
      </c>
      <c r="F59">
        <v>0.70802307102450557</v>
      </c>
      <c r="G59">
        <v>7.9369873552828629</v>
      </c>
      <c r="H59">
        <v>41.8125</v>
      </c>
      <c r="I59">
        <v>0.72</v>
      </c>
      <c r="J59">
        <v>-7.125</v>
      </c>
      <c r="K59">
        <v>0.75</v>
      </c>
      <c r="L59">
        <v>0.625</v>
      </c>
      <c r="M59">
        <v>1.5</v>
      </c>
      <c r="N59">
        <v>13.75</v>
      </c>
      <c r="O59">
        <v>1</v>
      </c>
      <c r="P59">
        <v>2.125</v>
      </c>
      <c r="Q59">
        <v>12</v>
      </c>
      <c r="R59">
        <v>4</v>
      </c>
      <c r="S59">
        <v>0</v>
      </c>
      <c r="T59">
        <v>0.75</v>
      </c>
      <c r="U59">
        <v>0.38020833333333331</v>
      </c>
      <c r="V59">
        <v>0.46484375</v>
      </c>
      <c r="W59" t="s">
        <v>69</v>
      </c>
      <c r="X59">
        <v>2</v>
      </c>
      <c r="Y59" t="s">
        <v>35</v>
      </c>
      <c r="Z59">
        <v>0.1964285714285714</v>
      </c>
      <c r="AA59">
        <v>0.19230769230769229</v>
      </c>
      <c r="AB59" t="s">
        <v>34</v>
      </c>
      <c r="AC59" t="s">
        <v>34</v>
      </c>
      <c r="AD59">
        <v>0.25</v>
      </c>
      <c r="AE59">
        <v>0.5</v>
      </c>
      <c r="AF59">
        <v>0.1039904751498501</v>
      </c>
    </row>
    <row r="60" spans="1:32" x14ac:dyDescent="0.45">
      <c r="A60" t="s">
        <v>137</v>
      </c>
      <c r="B60">
        <v>2001</v>
      </c>
      <c r="C60" t="s">
        <v>102</v>
      </c>
      <c r="D60">
        <v>16</v>
      </c>
      <c r="E60">
        <v>3.6608167708030361</v>
      </c>
      <c r="F60">
        <v>-1.7049962410068851</v>
      </c>
      <c r="G60">
        <v>12.473507088772831</v>
      </c>
      <c r="H60">
        <v>52.9375</v>
      </c>
      <c r="I60">
        <v>0.7931034482758621</v>
      </c>
      <c r="J60">
        <v>-15</v>
      </c>
      <c r="K60">
        <v>1.375</v>
      </c>
      <c r="L60">
        <v>0.8125</v>
      </c>
      <c r="M60">
        <v>1.3125</v>
      </c>
      <c r="N60">
        <v>15.6875</v>
      </c>
      <c r="O60">
        <v>2</v>
      </c>
      <c r="P60">
        <v>2.125</v>
      </c>
      <c r="Q60">
        <v>14</v>
      </c>
      <c r="R60">
        <v>2</v>
      </c>
      <c r="S60">
        <v>0</v>
      </c>
      <c r="T60">
        <v>0.875</v>
      </c>
      <c r="U60">
        <v>0.46875</v>
      </c>
      <c r="V60">
        <v>0.47265625</v>
      </c>
      <c r="W60" t="s">
        <v>43</v>
      </c>
      <c r="X60">
        <v>1</v>
      </c>
      <c r="Y60" t="s">
        <v>35</v>
      </c>
      <c r="Z60">
        <v>0.20229083527050851</v>
      </c>
      <c r="AA60">
        <v>0.20321875519987159</v>
      </c>
      <c r="AB60" t="s">
        <v>34</v>
      </c>
      <c r="AC60" t="s">
        <v>43</v>
      </c>
      <c r="AD60">
        <v>0.625</v>
      </c>
      <c r="AE60">
        <v>9.5</v>
      </c>
      <c r="AF60">
        <v>0.57380934043342235</v>
      </c>
    </row>
    <row r="61" spans="1:32" x14ac:dyDescent="0.45">
      <c r="A61" t="s">
        <v>138</v>
      </c>
      <c r="B61">
        <v>2001</v>
      </c>
      <c r="C61" t="s">
        <v>104</v>
      </c>
      <c r="D61">
        <v>16</v>
      </c>
      <c r="E61">
        <v>0.24980814927171199</v>
      </c>
      <c r="F61">
        <v>-2.036869497207678</v>
      </c>
      <c r="G61">
        <v>3.9110148496472239</v>
      </c>
      <c r="H61">
        <v>42</v>
      </c>
      <c r="I61">
        <v>0.8</v>
      </c>
      <c r="J61">
        <v>-18.625</v>
      </c>
      <c r="K61">
        <v>0.75</v>
      </c>
      <c r="L61">
        <v>0.6875</v>
      </c>
      <c r="M61">
        <v>1.75</v>
      </c>
      <c r="N61">
        <v>17</v>
      </c>
      <c r="O61">
        <v>1</v>
      </c>
      <c r="P61">
        <v>2.4375</v>
      </c>
      <c r="Q61">
        <v>9</v>
      </c>
      <c r="R61">
        <v>7</v>
      </c>
      <c r="S61">
        <v>0</v>
      </c>
      <c r="T61">
        <v>0.5625</v>
      </c>
      <c r="U61">
        <v>0.4375</v>
      </c>
      <c r="V61">
        <v>0.53515625</v>
      </c>
      <c r="W61" t="s">
        <v>77</v>
      </c>
      <c r="X61">
        <v>1</v>
      </c>
      <c r="Y61" t="s">
        <v>38</v>
      </c>
      <c r="Z61">
        <v>0.2452830188679245</v>
      </c>
      <c r="AA61">
        <v>0.1875</v>
      </c>
      <c r="AB61" t="s">
        <v>34</v>
      </c>
      <c r="AC61" t="s">
        <v>34</v>
      </c>
      <c r="AD61">
        <v>0.25</v>
      </c>
      <c r="AE61">
        <v>0.5</v>
      </c>
      <c r="AF61">
        <v>3.6230239249891522E-2</v>
      </c>
    </row>
    <row r="62" spans="1:32" x14ac:dyDescent="0.45">
      <c r="A62" t="s">
        <v>139</v>
      </c>
      <c r="B62">
        <v>2001</v>
      </c>
      <c r="C62" t="s">
        <v>106</v>
      </c>
      <c r="D62">
        <v>16</v>
      </c>
      <c r="E62">
        <v>2.9800229615699769</v>
      </c>
      <c r="F62">
        <v>-3.775053176416455</v>
      </c>
      <c r="G62">
        <v>7.5268396860424822</v>
      </c>
      <c r="H62">
        <v>65.3125</v>
      </c>
      <c r="I62">
        <v>0.70967741935483875</v>
      </c>
      <c r="J62">
        <v>-20.875</v>
      </c>
      <c r="K62">
        <v>1.0625</v>
      </c>
      <c r="L62">
        <v>0.6875</v>
      </c>
      <c r="M62">
        <v>0.8125</v>
      </c>
      <c r="N62">
        <v>13.3125</v>
      </c>
      <c r="O62">
        <v>1.6875</v>
      </c>
      <c r="P62">
        <v>1.5</v>
      </c>
      <c r="Q62">
        <v>7</v>
      </c>
      <c r="R62">
        <v>9</v>
      </c>
      <c r="S62">
        <v>0</v>
      </c>
      <c r="T62">
        <v>0.4375</v>
      </c>
      <c r="U62">
        <v>0.4642857142857143</v>
      </c>
      <c r="V62">
        <v>0.51953125</v>
      </c>
      <c r="W62" t="s">
        <v>77</v>
      </c>
      <c r="X62">
        <v>1</v>
      </c>
      <c r="Y62" t="s">
        <v>70</v>
      </c>
      <c r="Z62">
        <v>0.22641509433962259</v>
      </c>
      <c r="AA62">
        <v>0.25</v>
      </c>
      <c r="AB62" t="s">
        <v>34</v>
      </c>
      <c r="AC62" t="s">
        <v>34</v>
      </c>
      <c r="AD62">
        <v>0.625</v>
      </c>
      <c r="AE62">
        <v>0.5</v>
      </c>
      <c r="AF62">
        <v>5.4416739710117503E-3</v>
      </c>
    </row>
    <row r="63" spans="1:32" x14ac:dyDescent="0.45">
      <c r="A63" t="s">
        <v>140</v>
      </c>
      <c r="B63">
        <v>2001</v>
      </c>
      <c r="C63" t="s">
        <v>108</v>
      </c>
      <c r="D63">
        <v>16</v>
      </c>
      <c r="E63">
        <v>-3.3006535167651712</v>
      </c>
      <c r="F63">
        <v>-2.518208871575855</v>
      </c>
      <c r="G63">
        <v>0.37197614274641422</v>
      </c>
      <c r="H63">
        <v>51.75</v>
      </c>
      <c r="I63">
        <v>0.78787878787878785</v>
      </c>
      <c r="J63">
        <v>-14.3125</v>
      </c>
      <c r="K63">
        <v>0.8125</v>
      </c>
      <c r="L63">
        <v>0.6875</v>
      </c>
      <c r="M63">
        <v>1.4375</v>
      </c>
      <c r="N63">
        <v>8.6875</v>
      </c>
      <c r="O63">
        <v>1.3125</v>
      </c>
      <c r="P63">
        <v>2.125</v>
      </c>
      <c r="Q63">
        <v>8</v>
      </c>
      <c r="R63">
        <v>8</v>
      </c>
      <c r="S63">
        <v>0</v>
      </c>
      <c r="T63">
        <v>0.5</v>
      </c>
      <c r="U63">
        <v>0.4453125</v>
      </c>
      <c r="V63">
        <v>0.47265625</v>
      </c>
      <c r="W63" t="s">
        <v>34</v>
      </c>
      <c r="X63">
        <v>2</v>
      </c>
      <c r="Y63" t="s">
        <v>58</v>
      </c>
      <c r="Z63">
        <v>0.31578947368421051</v>
      </c>
      <c r="AA63">
        <v>0.14634146341463411</v>
      </c>
      <c r="AB63" t="s">
        <v>34</v>
      </c>
      <c r="AC63" t="s">
        <v>34</v>
      </c>
      <c r="AD63">
        <v>0.5</v>
      </c>
      <c r="AE63">
        <v>0.5</v>
      </c>
      <c r="AF63">
        <v>1.061285633400855E-2</v>
      </c>
    </row>
    <row r="64" spans="1:32" x14ac:dyDescent="0.45">
      <c r="A64" t="s">
        <v>141</v>
      </c>
      <c r="B64">
        <v>2002</v>
      </c>
      <c r="C64" t="s">
        <v>33</v>
      </c>
      <c r="D64">
        <v>16</v>
      </c>
      <c r="E64">
        <v>-4.8429144456054507</v>
      </c>
      <c r="F64">
        <v>-2.067433509889681</v>
      </c>
      <c r="G64">
        <v>1.2347020719039961</v>
      </c>
      <c r="H64">
        <v>38.5625</v>
      </c>
      <c r="I64">
        <v>0.7142857142857143</v>
      </c>
      <c r="J64">
        <v>-18.625</v>
      </c>
      <c r="K64">
        <v>1.375</v>
      </c>
      <c r="L64">
        <v>0.5</v>
      </c>
      <c r="M64">
        <v>1.0625</v>
      </c>
      <c r="N64">
        <v>8.1875</v>
      </c>
      <c r="O64">
        <v>2.125</v>
      </c>
      <c r="P64">
        <v>1.5625</v>
      </c>
      <c r="Q64">
        <v>5</v>
      </c>
      <c r="R64">
        <v>11</v>
      </c>
      <c r="S64">
        <v>0</v>
      </c>
      <c r="T64">
        <v>0.3125</v>
      </c>
      <c r="U64">
        <v>0.4</v>
      </c>
      <c r="V64">
        <v>0.5</v>
      </c>
      <c r="W64" t="s">
        <v>34</v>
      </c>
      <c r="X64">
        <v>4</v>
      </c>
      <c r="Y64" t="s">
        <v>35</v>
      </c>
      <c r="Z64">
        <v>0.23076923076923081</v>
      </c>
      <c r="AA64">
        <v>0.1785714285714286</v>
      </c>
      <c r="AB64" t="s">
        <v>34</v>
      </c>
      <c r="AC64" t="s">
        <v>34</v>
      </c>
      <c r="AD64">
        <v>0.75</v>
      </c>
      <c r="AE64">
        <v>0.5</v>
      </c>
      <c r="AF64">
        <v>6.0967750690043849E-4</v>
      </c>
    </row>
    <row r="65" spans="1:32" x14ac:dyDescent="0.45">
      <c r="A65" t="s">
        <v>142</v>
      </c>
      <c r="B65">
        <v>2002</v>
      </c>
      <c r="C65" t="s">
        <v>37</v>
      </c>
      <c r="D65">
        <v>16</v>
      </c>
      <c r="E65">
        <v>2.6464416087307501</v>
      </c>
      <c r="F65">
        <v>-0.17561894945738399</v>
      </c>
      <c r="G65">
        <v>6.8932899971182309</v>
      </c>
      <c r="H65">
        <v>58.1875</v>
      </c>
      <c r="I65">
        <v>0.8</v>
      </c>
      <c r="J65">
        <v>-13.5625</v>
      </c>
      <c r="K65">
        <v>0.75</v>
      </c>
      <c r="L65">
        <v>0.9375</v>
      </c>
      <c r="M65">
        <v>1.5</v>
      </c>
      <c r="N65">
        <v>18.625</v>
      </c>
      <c r="O65">
        <v>1.25</v>
      </c>
      <c r="P65">
        <v>2.4375</v>
      </c>
      <c r="Q65">
        <v>9</v>
      </c>
      <c r="R65">
        <v>6</v>
      </c>
      <c r="S65">
        <v>1</v>
      </c>
      <c r="T65">
        <v>0.59375</v>
      </c>
      <c r="U65">
        <v>0.41666666666666669</v>
      </c>
      <c r="V65">
        <v>0.494140625</v>
      </c>
      <c r="W65" t="s">
        <v>69</v>
      </c>
      <c r="X65">
        <v>2</v>
      </c>
      <c r="Y65" t="s">
        <v>38</v>
      </c>
      <c r="Z65">
        <v>0.26436781609195398</v>
      </c>
      <c r="AA65">
        <v>0.26315789473684209</v>
      </c>
      <c r="AB65" t="s">
        <v>34</v>
      </c>
      <c r="AC65" t="s">
        <v>34</v>
      </c>
      <c r="AD65">
        <v>0.5</v>
      </c>
      <c r="AE65">
        <v>0.5</v>
      </c>
      <c r="AF65">
        <v>4.8502125437480323E-2</v>
      </c>
    </row>
    <row r="66" spans="1:32" x14ac:dyDescent="0.45">
      <c r="A66" t="s">
        <v>143</v>
      </c>
      <c r="B66">
        <v>2002</v>
      </c>
      <c r="C66" t="s">
        <v>40</v>
      </c>
      <c r="D66">
        <v>16</v>
      </c>
      <c r="E66">
        <v>-2.016756808183418</v>
      </c>
      <c r="F66">
        <v>-1.883754762601249</v>
      </c>
      <c r="G66">
        <v>2.8435620150765728</v>
      </c>
      <c r="H66">
        <v>52.875</v>
      </c>
      <c r="I66">
        <v>0.80769230769230771</v>
      </c>
      <c r="J66">
        <v>-16.9375</v>
      </c>
      <c r="K66">
        <v>0.875</v>
      </c>
      <c r="L66">
        <v>0.375</v>
      </c>
      <c r="M66">
        <v>1.5625</v>
      </c>
      <c r="N66">
        <v>14.5</v>
      </c>
      <c r="O66">
        <v>1.6875</v>
      </c>
      <c r="P66">
        <v>1.9375</v>
      </c>
      <c r="Q66">
        <v>7</v>
      </c>
      <c r="R66">
        <v>9</v>
      </c>
      <c r="S66">
        <v>0</v>
      </c>
      <c r="T66">
        <v>0.4375</v>
      </c>
      <c r="U66">
        <v>0.38392857142857151</v>
      </c>
      <c r="V66">
        <v>0.505859375</v>
      </c>
      <c r="W66" t="s">
        <v>34</v>
      </c>
      <c r="X66">
        <v>3</v>
      </c>
      <c r="Y66" t="s">
        <v>42</v>
      </c>
      <c r="Z66">
        <v>0.27450980392156871</v>
      </c>
      <c r="AA66">
        <v>0.31578947368421051</v>
      </c>
      <c r="AB66" t="s">
        <v>34</v>
      </c>
      <c r="AC66" t="s">
        <v>34</v>
      </c>
      <c r="AD66">
        <v>0.8125</v>
      </c>
      <c r="AE66">
        <v>0.5</v>
      </c>
      <c r="AF66">
        <v>6.2360857303206483E-3</v>
      </c>
    </row>
    <row r="67" spans="1:32" x14ac:dyDescent="0.45">
      <c r="A67" t="s">
        <v>144</v>
      </c>
      <c r="B67">
        <v>2002</v>
      </c>
      <c r="C67" t="s">
        <v>45</v>
      </c>
      <c r="D67">
        <v>16</v>
      </c>
      <c r="E67">
        <v>3.5977597355748792</v>
      </c>
      <c r="F67">
        <v>-2.3347436830002239</v>
      </c>
      <c r="G67">
        <v>8.7377769907106959</v>
      </c>
      <c r="H67">
        <v>64.4375</v>
      </c>
      <c r="I67">
        <v>0.75757575757575757</v>
      </c>
      <c r="J67">
        <v>-23.0625</v>
      </c>
      <c r="K67">
        <v>0.9375</v>
      </c>
      <c r="L67">
        <v>0.5625</v>
      </c>
      <c r="M67">
        <v>0.625</v>
      </c>
      <c r="N67">
        <v>13.25</v>
      </c>
      <c r="O67">
        <v>1.6875</v>
      </c>
      <c r="P67">
        <v>1.1875</v>
      </c>
      <c r="Q67">
        <v>8</v>
      </c>
      <c r="R67">
        <v>8</v>
      </c>
      <c r="S67">
        <v>0</v>
      </c>
      <c r="T67">
        <v>0.5</v>
      </c>
      <c r="U67">
        <v>0.3515625</v>
      </c>
      <c r="V67">
        <v>0.47265625</v>
      </c>
      <c r="W67" t="s">
        <v>34</v>
      </c>
      <c r="X67">
        <v>4</v>
      </c>
      <c r="Y67" t="s">
        <v>46</v>
      </c>
      <c r="Z67">
        <v>0.25</v>
      </c>
      <c r="AA67">
        <v>3.7037037037037028E-2</v>
      </c>
      <c r="AB67" t="s">
        <v>34</v>
      </c>
      <c r="AC67" t="s">
        <v>34</v>
      </c>
      <c r="AD67">
        <v>0.75</v>
      </c>
      <c r="AE67">
        <v>0.5</v>
      </c>
      <c r="AF67">
        <v>1.7335312317249121E-2</v>
      </c>
    </row>
    <row r="68" spans="1:32" x14ac:dyDescent="0.45">
      <c r="A68" t="s">
        <v>145</v>
      </c>
      <c r="B68">
        <v>2002</v>
      </c>
      <c r="C68" t="s">
        <v>48</v>
      </c>
      <c r="D68">
        <v>16</v>
      </c>
      <c r="E68">
        <v>-5.2345639233872276</v>
      </c>
      <c r="F68">
        <v>-5.9961401549173372</v>
      </c>
      <c r="G68">
        <v>0.94368434501763754</v>
      </c>
      <c r="H68">
        <v>49.0625</v>
      </c>
      <c r="I68">
        <v>0.6</v>
      </c>
      <c r="J68">
        <v>-17.9375</v>
      </c>
      <c r="K68">
        <v>1.375</v>
      </c>
      <c r="L68">
        <v>1</v>
      </c>
      <c r="M68">
        <v>1.0625</v>
      </c>
      <c r="N68">
        <v>21</v>
      </c>
      <c r="O68">
        <v>2.125</v>
      </c>
      <c r="P68">
        <v>2.0625</v>
      </c>
      <c r="Q68">
        <v>7</v>
      </c>
      <c r="R68">
        <v>9</v>
      </c>
      <c r="S68">
        <v>0</v>
      </c>
      <c r="T68">
        <v>0.4375</v>
      </c>
      <c r="U68">
        <v>0.35714285714285721</v>
      </c>
      <c r="V68">
        <v>0.486328125</v>
      </c>
      <c r="W68" t="s">
        <v>34</v>
      </c>
      <c r="X68">
        <v>4</v>
      </c>
      <c r="Y68" t="s">
        <v>38</v>
      </c>
      <c r="Z68">
        <v>0.12</v>
      </c>
      <c r="AA68">
        <v>0.14814814814814811</v>
      </c>
      <c r="AB68" t="s">
        <v>34</v>
      </c>
      <c r="AC68" t="s">
        <v>34</v>
      </c>
      <c r="AD68">
        <v>0.75</v>
      </c>
      <c r="AE68">
        <v>0.5</v>
      </c>
      <c r="AF68">
        <v>3.5722897126553169E-3</v>
      </c>
    </row>
    <row r="69" spans="1:32" x14ac:dyDescent="0.45">
      <c r="A69" t="s">
        <v>146</v>
      </c>
      <c r="B69">
        <v>2002</v>
      </c>
      <c r="C69" t="s">
        <v>50</v>
      </c>
      <c r="D69">
        <v>16</v>
      </c>
      <c r="E69">
        <v>-4.9590618330783656</v>
      </c>
      <c r="F69">
        <v>-3.796172278404677</v>
      </c>
      <c r="G69">
        <v>0.67594590404301691</v>
      </c>
      <c r="H69">
        <v>54</v>
      </c>
      <c r="I69">
        <v>0.7857142857142857</v>
      </c>
      <c r="J69">
        <v>-16.5625</v>
      </c>
      <c r="K69">
        <v>1.125</v>
      </c>
      <c r="L69">
        <v>1.1875</v>
      </c>
      <c r="M69">
        <v>0.5625</v>
      </c>
      <c r="N69">
        <v>15.75</v>
      </c>
      <c r="O69">
        <v>1.8125</v>
      </c>
      <c r="P69">
        <v>1.75</v>
      </c>
      <c r="Q69">
        <v>4</v>
      </c>
      <c r="R69">
        <v>12</v>
      </c>
      <c r="S69">
        <v>0</v>
      </c>
      <c r="T69">
        <v>0.25</v>
      </c>
      <c r="U69">
        <v>0.4296875</v>
      </c>
      <c r="V69">
        <v>0.521484375</v>
      </c>
      <c r="W69" t="s">
        <v>34</v>
      </c>
      <c r="X69">
        <v>3</v>
      </c>
      <c r="Y69" t="s">
        <v>51</v>
      </c>
      <c r="Z69">
        <v>0.20833333333333329</v>
      </c>
      <c r="AA69">
        <v>0.30769230769230771</v>
      </c>
      <c r="AB69" t="s">
        <v>34</v>
      </c>
      <c r="AC69" t="s">
        <v>34</v>
      </c>
      <c r="AD69">
        <v>0.6875</v>
      </c>
      <c r="AE69">
        <v>0.5</v>
      </c>
      <c r="AF69">
        <v>3.2769800654504149E-4</v>
      </c>
    </row>
    <row r="70" spans="1:32" x14ac:dyDescent="0.45">
      <c r="A70" t="s">
        <v>147</v>
      </c>
      <c r="B70">
        <v>2002</v>
      </c>
      <c r="C70" t="s">
        <v>53</v>
      </c>
      <c r="D70">
        <v>16</v>
      </c>
      <c r="E70">
        <v>-4.8118523037718006</v>
      </c>
      <c r="F70">
        <v>-0.14066932539009969</v>
      </c>
      <c r="G70">
        <v>0.29948575618560741</v>
      </c>
      <c r="H70">
        <v>55.25</v>
      </c>
      <c r="I70">
        <v>0.83333333333333337</v>
      </c>
      <c r="J70">
        <v>-16</v>
      </c>
      <c r="K70">
        <v>1.375</v>
      </c>
      <c r="L70">
        <v>0.6875</v>
      </c>
      <c r="M70">
        <v>0.5625</v>
      </c>
      <c r="N70">
        <v>9.5625</v>
      </c>
      <c r="O70">
        <v>1.9375</v>
      </c>
      <c r="P70">
        <v>1.25</v>
      </c>
      <c r="Q70">
        <v>2</v>
      </c>
      <c r="R70">
        <v>14</v>
      </c>
      <c r="S70">
        <v>0</v>
      </c>
      <c r="T70">
        <v>0.125</v>
      </c>
      <c r="U70">
        <v>0.40625</v>
      </c>
      <c r="V70">
        <v>0.537109375</v>
      </c>
      <c r="W70" t="s">
        <v>34</v>
      </c>
      <c r="X70">
        <v>4</v>
      </c>
      <c r="Y70" t="s">
        <v>42</v>
      </c>
      <c r="Z70">
        <v>3.7037037037037028E-2</v>
      </c>
      <c r="AA70">
        <v>0.25</v>
      </c>
      <c r="AB70" t="s">
        <v>34</v>
      </c>
      <c r="AC70" t="s">
        <v>34</v>
      </c>
      <c r="AD70">
        <v>0.5625</v>
      </c>
      <c r="AE70">
        <v>0.5</v>
      </c>
      <c r="AF70">
        <v>1.105223765792981E-5</v>
      </c>
    </row>
    <row r="71" spans="1:32" x14ac:dyDescent="0.45">
      <c r="A71" t="s">
        <v>148</v>
      </c>
      <c r="B71">
        <v>2002</v>
      </c>
      <c r="C71" t="s">
        <v>55</v>
      </c>
      <c r="D71">
        <v>16</v>
      </c>
      <c r="E71">
        <v>1.091076334457002</v>
      </c>
      <c r="F71">
        <v>-1.209382077129453</v>
      </c>
      <c r="G71">
        <v>4.038440331535357</v>
      </c>
      <c r="H71">
        <v>56</v>
      </c>
      <c r="I71">
        <v>0.8</v>
      </c>
      <c r="J71">
        <v>-17</v>
      </c>
      <c r="K71">
        <v>1.375</v>
      </c>
      <c r="L71">
        <v>0.75</v>
      </c>
      <c r="M71">
        <v>1.1875</v>
      </c>
      <c r="N71">
        <v>12</v>
      </c>
      <c r="O71">
        <v>1.625</v>
      </c>
      <c r="P71">
        <v>1.9375</v>
      </c>
      <c r="Q71">
        <v>9</v>
      </c>
      <c r="R71">
        <v>7</v>
      </c>
      <c r="S71">
        <v>0</v>
      </c>
      <c r="T71">
        <v>0.5625</v>
      </c>
      <c r="U71">
        <v>0.41319444444444442</v>
      </c>
      <c r="V71">
        <v>0.486328125</v>
      </c>
      <c r="W71" t="s">
        <v>69</v>
      </c>
      <c r="X71">
        <v>2</v>
      </c>
      <c r="Y71" t="s">
        <v>42</v>
      </c>
      <c r="Z71">
        <v>0.27710843373493982</v>
      </c>
      <c r="AA71">
        <v>0.2087912087912088</v>
      </c>
      <c r="AB71" t="s">
        <v>34</v>
      </c>
      <c r="AC71" t="s">
        <v>34</v>
      </c>
      <c r="AD71">
        <v>0.25</v>
      </c>
      <c r="AE71">
        <v>0.5</v>
      </c>
      <c r="AF71">
        <v>2.8492240211218711E-2</v>
      </c>
    </row>
    <row r="72" spans="1:32" x14ac:dyDescent="0.45">
      <c r="A72" t="s">
        <v>149</v>
      </c>
      <c r="B72">
        <v>2002</v>
      </c>
      <c r="C72" t="s">
        <v>57</v>
      </c>
      <c r="D72">
        <v>16</v>
      </c>
      <c r="E72">
        <v>-6.6617272537897039</v>
      </c>
      <c r="F72">
        <v>-4.0818832349850869</v>
      </c>
      <c r="G72">
        <v>0.47801358375659719</v>
      </c>
      <c r="H72">
        <v>60.875</v>
      </c>
      <c r="I72">
        <v>0.63157894736842102</v>
      </c>
      <c r="J72">
        <v>-24.9375</v>
      </c>
      <c r="K72">
        <v>1</v>
      </c>
      <c r="L72">
        <v>0.625</v>
      </c>
      <c r="M72">
        <v>1.1875</v>
      </c>
      <c r="N72">
        <v>8.5625</v>
      </c>
      <c r="O72">
        <v>1.8125</v>
      </c>
      <c r="P72">
        <v>1.8125</v>
      </c>
      <c r="Q72">
        <v>5</v>
      </c>
      <c r="R72">
        <v>11</v>
      </c>
      <c r="S72">
        <v>0</v>
      </c>
      <c r="T72">
        <v>0.3125</v>
      </c>
      <c r="U72">
        <v>0.47499999999999998</v>
      </c>
      <c r="V72">
        <v>0.5</v>
      </c>
      <c r="W72" t="s">
        <v>34</v>
      </c>
      <c r="X72">
        <v>4</v>
      </c>
      <c r="Y72" t="s">
        <v>58</v>
      </c>
      <c r="Z72">
        <v>0.1</v>
      </c>
      <c r="AA72">
        <v>0.33333333333333331</v>
      </c>
      <c r="AB72" t="s">
        <v>34</v>
      </c>
      <c r="AC72" t="s">
        <v>34</v>
      </c>
      <c r="AD72">
        <v>0.8125</v>
      </c>
      <c r="AE72">
        <v>0.5</v>
      </c>
      <c r="AF72">
        <v>3.9349970501191192E-4</v>
      </c>
    </row>
    <row r="73" spans="1:32" x14ac:dyDescent="0.45">
      <c r="A73" t="s">
        <v>150</v>
      </c>
      <c r="B73">
        <v>2002</v>
      </c>
      <c r="C73" t="s">
        <v>60</v>
      </c>
      <c r="D73">
        <v>16</v>
      </c>
      <c r="E73">
        <v>2.363318327028054</v>
      </c>
      <c r="F73">
        <v>1.7722487589553699</v>
      </c>
      <c r="G73">
        <v>7.4402741582695846</v>
      </c>
      <c r="H73">
        <v>54.8125</v>
      </c>
      <c r="I73">
        <v>0.72222222222222221</v>
      </c>
      <c r="J73">
        <v>-19.6875</v>
      </c>
      <c r="K73">
        <v>1.25</v>
      </c>
      <c r="L73">
        <v>0.8125</v>
      </c>
      <c r="M73">
        <v>0.5625</v>
      </c>
      <c r="N73">
        <v>15.6875</v>
      </c>
      <c r="O73">
        <v>1.625</v>
      </c>
      <c r="P73">
        <v>1.375</v>
      </c>
      <c r="Q73">
        <v>9</v>
      </c>
      <c r="R73">
        <v>7</v>
      </c>
      <c r="S73">
        <v>0</v>
      </c>
      <c r="T73">
        <v>0.5625</v>
      </c>
      <c r="U73">
        <v>0.4861111111111111</v>
      </c>
      <c r="V73">
        <v>0.52734375</v>
      </c>
      <c r="W73" t="s">
        <v>34</v>
      </c>
      <c r="X73">
        <v>2</v>
      </c>
      <c r="Y73" t="s">
        <v>62</v>
      </c>
      <c r="Z73">
        <v>0.1</v>
      </c>
      <c r="AA73">
        <v>0.26415094339622641</v>
      </c>
      <c r="AB73" t="s">
        <v>34</v>
      </c>
      <c r="AC73" t="s">
        <v>34</v>
      </c>
      <c r="AD73">
        <v>0.375</v>
      </c>
      <c r="AE73">
        <v>0.5</v>
      </c>
      <c r="AF73">
        <v>1.3056297007043039E-2</v>
      </c>
    </row>
    <row r="74" spans="1:32" x14ac:dyDescent="0.45">
      <c r="A74" t="s">
        <v>151</v>
      </c>
      <c r="B74">
        <v>2002</v>
      </c>
      <c r="C74" t="s">
        <v>64</v>
      </c>
      <c r="D74">
        <v>16</v>
      </c>
      <c r="E74">
        <v>-7.5632002554081241</v>
      </c>
      <c r="F74">
        <v>-2.615960918578847</v>
      </c>
      <c r="G74">
        <v>-3.7068490038042339</v>
      </c>
      <c r="H74">
        <v>57.25</v>
      </c>
      <c r="I74">
        <v>0.8214285714285714</v>
      </c>
      <c r="J74">
        <v>-10.875</v>
      </c>
      <c r="K74">
        <v>1.5625</v>
      </c>
      <c r="L74">
        <v>0.875</v>
      </c>
      <c r="M74">
        <v>0.625</v>
      </c>
      <c r="N74">
        <v>15.875</v>
      </c>
      <c r="O74">
        <v>1.8125</v>
      </c>
      <c r="P74">
        <v>1.5</v>
      </c>
      <c r="Q74">
        <v>3</v>
      </c>
      <c r="R74">
        <v>13</v>
      </c>
      <c r="S74">
        <v>0</v>
      </c>
      <c r="T74">
        <v>0.1875</v>
      </c>
      <c r="U74">
        <v>0.375</v>
      </c>
      <c r="V74">
        <v>0.494140625</v>
      </c>
      <c r="W74" t="s">
        <v>34</v>
      </c>
      <c r="X74">
        <v>4</v>
      </c>
      <c r="Y74" t="s">
        <v>51</v>
      </c>
      <c r="Z74">
        <v>0.25925925925925919</v>
      </c>
      <c r="AA74">
        <v>0.26666666666666672</v>
      </c>
      <c r="AB74" t="s">
        <v>34</v>
      </c>
      <c r="AC74" t="s">
        <v>34</v>
      </c>
      <c r="AD74">
        <v>0.25</v>
      </c>
      <c r="AE74">
        <v>0.5</v>
      </c>
      <c r="AF74">
        <v>1.340050526896348E-4</v>
      </c>
    </row>
    <row r="75" spans="1:32" x14ac:dyDescent="0.45">
      <c r="A75" t="s">
        <v>152</v>
      </c>
      <c r="B75">
        <v>2002</v>
      </c>
      <c r="C75" t="s">
        <v>66</v>
      </c>
      <c r="D75">
        <v>16</v>
      </c>
      <c r="E75">
        <v>2.7840297921221291</v>
      </c>
      <c r="F75">
        <v>-1.599466423051922</v>
      </c>
      <c r="G75">
        <v>4.6809246205271187</v>
      </c>
      <c r="H75">
        <v>57.0625</v>
      </c>
      <c r="I75">
        <v>0.82352941176470584</v>
      </c>
      <c r="J75">
        <v>-12.25</v>
      </c>
      <c r="K75">
        <v>1</v>
      </c>
      <c r="L75">
        <v>1.3125</v>
      </c>
      <c r="M75">
        <v>1.5</v>
      </c>
      <c r="N75">
        <v>15.0625</v>
      </c>
      <c r="O75">
        <v>1.4375</v>
      </c>
      <c r="P75">
        <v>2.8125</v>
      </c>
      <c r="Q75">
        <v>12</v>
      </c>
      <c r="R75">
        <v>4</v>
      </c>
      <c r="S75">
        <v>0</v>
      </c>
      <c r="T75">
        <v>0.75</v>
      </c>
      <c r="U75">
        <v>0.4140625</v>
      </c>
      <c r="V75">
        <v>0.451171875</v>
      </c>
      <c r="W75" t="s">
        <v>84</v>
      </c>
      <c r="X75">
        <v>1</v>
      </c>
      <c r="Y75" t="s">
        <v>51</v>
      </c>
      <c r="Z75">
        <v>0.22641509433962259</v>
      </c>
      <c r="AA75">
        <v>0.29090909090909089</v>
      </c>
      <c r="AB75" t="s">
        <v>34</v>
      </c>
      <c r="AC75" t="s">
        <v>34</v>
      </c>
      <c r="AD75">
        <v>0.4375</v>
      </c>
      <c r="AE75">
        <v>0.5</v>
      </c>
      <c r="AF75">
        <v>0.1864101049566588</v>
      </c>
    </row>
    <row r="76" spans="1:32" x14ac:dyDescent="0.45">
      <c r="A76" t="s">
        <v>153</v>
      </c>
      <c r="B76">
        <v>2002</v>
      </c>
      <c r="C76" t="s">
        <v>154</v>
      </c>
      <c r="D76">
        <v>16</v>
      </c>
      <c r="E76">
        <v>-7.9081010920377848</v>
      </c>
      <c r="F76">
        <v>-6.7522056274061741</v>
      </c>
      <c r="G76">
        <v>-0.29952013142980899</v>
      </c>
      <c r="H76">
        <v>66.3125</v>
      </c>
      <c r="I76">
        <v>0.66666666666666663</v>
      </c>
      <c r="J76">
        <v>-28.0625</v>
      </c>
      <c r="K76">
        <v>0.9375</v>
      </c>
      <c r="L76">
        <v>0.75</v>
      </c>
      <c r="M76">
        <v>0.625</v>
      </c>
      <c r="N76">
        <v>16.25</v>
      </c>
      <c r="O76">
        <v>1.5</v>
      </c>
      <c r="P76">
        <v>1.375</v>
      </c>
      <c r="Q76">
        <v>4</v>
      </c>
      <c r="R76">
        <v>12</v>
      </c>
      <c r="S76">
        <v>0</v>
      </c>
      <c r="T76">
        <v>0.25</v>
      </c>
      <c r="U76">
        <v>0.4921875</v>
      </c>
      <c r="V76">
        <v>0.517578125</v>
      </c>
      <c r="W76" t="s">
        <v>34</v>
      </c>
      <c r="X76">
        <v>4</v>
      </c>
      <c r="Y76" t="s">
        <v>70</v>
      </c>
      <c r="Z76">
        <v>0.26923076923076922</v>
      </c>
      <c r="AA76">
        <v>0.16</v>
      </c>
      <c r="AB76" t="s">
        <v>34</v>
      </c>
      <c r="AC76" t="s">
        <v>34</v>
      </c>
      <c r="AD76">
        <v>0.5625</v>
      </c>
      <c r="AE76">
        <v>0.5</v>
      </c>
      <c r="AF76">
        <v>1.2102716344327101E-3</v>
      </c>
    </row>
    <row r="77" spans="1:32" x14ac:dyDescent="0.45">
      <c r="A77" t="s">
        <v>155</v>
      </c>
      <c r="B77">
        <v>2002</v>
      </c>
      <c r="C77" t="s">
        <v>68</v>
      </c>
      <c r="D77">
        <v>16</v>
      </c>
      <c r="E77">
        <v>4.5639507327438773</v>
      </c>
      <c r="F77">
        <v>-3.1494031401672729</v>
      </c>
      <c r="G77">
        <v>5.7919505278484289</v>
      </c>
      <c r="H77">
        <v>48.125</v>
      </c>
      <c r="I77">
        <v>0.72727272727272729</v>
      </c>
      <c r="J77">
        <v>-9.25</v>
      </c>
      <c r="K77">
        <v>1.25</v>
      </c>
      <c r="L77">
        <v>1.1875</v>
      </c>
      <c r="M77">
        <v>0.625</v>
      </c>
      <c r="N77">
        <v>15.6875</v>
      </c>
      <c r="O77">
        <v>1.5625</v>
      </c>
      <c r="P77">
        <v>1.8125</v>
      </c>
      <c r="Q77">
        <v>10</v>
      </c>
      <c r="R77">
        <v>6</v>
      </c>
      <c r="S77">
        <v>0</v>
      </c>
      <c r="T77">
        <v>0.625</v>
      </c>
      <c r="U77">
        <v>0.4</v>
      </c>
      <c r="V77">
        <v>0.478515625</v>
      </c>
      <c r="W77" t="s">
        <v>61</v>
      </c>
      <c r="X77">
        <v>2</v>
      </c>
      <c r="Y77" t="s">
        <v>70</v>
      </c>
      <c r="Z77">
        <v>0.2558139534883721</v>
      </c>
      <c r="AA77">
        <v>0.2105263157894737</v>
      </c>
      <c r="AB77" t="s">
        <v>34</v>
      </c>
      <c r="AC77" t="s">
        <v>34</v>
      </c>
      <c r="AD77">
        <v>0.3125</v>
      </c>
      <c r="AE77">
        <v>0.5</v>
      </c>
      <c r="AF77">
        <v>4.162138863032927E-2</v>
      </c>
    </row>
    <row r="78" spans="1:32" x14ac:dyDescent="0.45">
      <c r="A78" t="s">
        <v>156</v>
      </c>
      <c r="B78">
        <v>2002</v>
      </c>
      <c r="C78" t="s">
        <v>123</v>
      </c>
      <c r="D78">
        <v>8</v>
      </c>
      <c r="E78">
        <v>-0.23866549560428399</v>
      </c>
      <c r="F78">
        <v>-2.4500410227158378</v>
      </c>
      <c r="G78">
        <v>8.7337881187938802</v>
      </c>
      <c r="H78">
        <v>50.25</v>
      </c>
      <c r="I78">
        <v>0.63636363636363635</v>
      </c>
      <c r="J78">
        <v>-14.625</v>
      </c>
      <c r="K78">
        <v>0.875</v>
      </c>
      <c r="L78">
        <v>1</v>
      </c>
      <c r="M78">
        <v>0.75</v>
      </c>
      <c r="N78">
        <v>12.75</v>
      </c>
      <c r="O78">
        <v>1.5</v>
      </c>
      <c r="P78">
        <v>1.75</v>
      </c>
      <c r="Q78">
        <v>6</v>
      </c>
      <c r="R78">
        <v>10</v>
      </c>
      <c r="S78">
        <v>0</v>
      </c>
      <c r="T78">
        <v>0.375</v>
      </c>
      <c r="U78">
        <v>0.4375</v>
      </c>
      <c r="V78">
        <v>0.50585939999999996</v>
      </c>
      <c r="W78" t="s">
        <v>34</v>
      </c>
      <c r="X78">
        <v>3</v>
      </c>
      <c r="Y78" t="s">
        <v>157</v>
      </c>
      <c r="Z78">
        <v>0.1994972069007287</v>
      </c>
      <c r="AA78">
        <v>0.20634759229702221</v>
      </c>
      <c r="AB78" t="s">
        <v>34</v>
      </c>
      <c r="AC78" t="s">
        <v>34</v>
      </c>
      <c r="AD78">
        <v>0.625</v>
      </c>
      <c r="AE78">
        <v>0.5</v>
      </c>
      <c r="AF78">
        <v>1.176746398953811E-3</v>
      </c>
    </row>
    <row r="79" spans="1:32" x14ac:dyDescent="0.45">
      <c r="A79" t="s">
        <v>158</v>
      </c>
      <c r="B79">
        <v>2002</v>
      </c>
      <c r="C79" t="s">
        <v>74</v>
      </c>
      <c r="D79">
        <v>16</v>
      </c>
      <c r="E79">
        <v>6.0848791178436672</v>
      </c>
      <c r="F79">
        <v>3.794222328714409</v>
      </c>
      <c r="G79">
        <v>8.8973895807530976</v>
      </c>
      <c r="H79">
        <v>43.75</v>
      </c>
      <c r="I79">
        <v>0.85185185185185186</v>
      </c>
      <c r="J79">
        <v>-8.8125</v>
      </c>
      <c r="K79">
        <v>0.8125</v>
      </c>
      <c r="L79">
        <v>0.8125</v>
      </c>
      <c r="M79">
        <v>1.125</v>
      </c>
      <c r="N79">
        <v>13.4375</v>
      </c>
      <c r="O79">
        <v>0.875</v>
      </c>
      <c r="P79">
        <v>1.9375</v>
      </c>
      <c r="Q79">
        <v>8</v>
      </c>
      <c r="R79">
        <v>8</v>
      </c>
      <c r="S79">
        <v>0</v>
      </c>
      <c r="T79">
        <v>0.5</v>
      </c>
      <c r="U79">
        <v>0.515625</v>
      </c>
      <c r="V79">
        <v>0.52734375</v>
      </c>
      <c r="W79" t="s">
        <v>34</v>
      </c>
      <c r="X79">
        <v>4</v>
      </c>
      <c r="Y79" t="s">
        <v>62</v>
      </c>
      <c r="Z79">
        <v>0.27777777777777779</v>
      </c>
      <c r="AA79">
        <v>0.25806451612903231</v>
      </c>
      <c r="AB79" t="s">
        <v>34</v>
      </c>
      <c r="AC79" t="s">
        <v>34</v>
      </c>
      <c r="AD79">
        <v>6.25E-2</v>
      </c>
      <c r="AE79">
        <v>0.5</v>
      </c>
      <c r="AF79">
        <v>7.6214482286718933E-3</v>
      </c>
    </row>
    <row r="80" spans="1:32" x14ac:dyDescent="0.45">
      <c r="A80" t="s">
        <v>159</v>
      </c>
      <c r="B80">
        <v>2002</v>
      </c>
      <c r="C80" t="s">
        <v>76</v>
      </c>
      <c r="D80">
        <v>16</v>
      </c>
      <c r="E80">
        <v>1.3607035803412599</v>
      </c>
      <c r="F80">
        <v>-0.83313637488053061</v>
      </c>
      <c r="G80">
        <v>3.7695313812682079</v>
      </c>
      <c r="H80">
        <v>53.6875</v>
      </c>
      <c r="I80">
        <v>0.77419354838709675</v>
      </c>
      <c r="J80">
        <v>-11.1875</v>
      </c>
      <c r="K80">
        <v>0.9375</v>
      </c>
      <c r="L80">
        <v>0.5625</v>
      </c>
      <c r="M80">
        <v>1.3125</v>
      </c>
      <c r="N80">
        <v>20.4375</v>
      </c>
      <c r="O80">
        <v>1.625</v>
      </c>
      <c r="P80">
        <v>1.875</v>
      </c>
      <c r="Q80">
        <v>9</v>
      </c>
      <c r="R80">
        <v>7</v>
      </c>
      <c r="S80">
        <v>0</v>
      </c>
      <c r="T80">
        <v>0.5625</v>
      </c>
      <c r="U80">
        <v>0.4861111111111111</v>
      </c>
      <c r="V80">
        <v>0.5078125</v>
      </c>
      <c r="W80" t="s">
        <v>34</v>
      </c>
      <c r="X80">
        <v>3</v>
      </c>
      <c r="Y80" t="s">
        <v>46</v>
      </c>
      <c r="Z80">
        <v>0.1333333333333333</v>
      </c>
      <c r="AA80">
        <v>0.21875</v>
      </c>
      <c r="AB80" t="s">
        <v>34</v>
      </c>
      <c r="AC80" t="s">
        <v>34</v>
      </c>
      <c r="AD80">
        <v>0.6875</v>
      </c>
      <c r="AE80">
        <v>0.5</v>
      </c>
      <c r="AF80">
        <v>1.2450236578287539E-2</v>
      </c>
    </row>
    <row r="81" spans="1:32" x14ac:dyDescent="0.45">
      <c r="A81" t="s">
        <v>160</v>
      </c>
      <c r="B81">
        <v>2002</v>
      </c>
      <c r="C81" t="s">
        <v>79</v>
      </c>
      <c r="D81">
        <v>16</v>
      </c>
      <c r="E81">
        <v>1.7855756712119371</v>
      </c>
      <c r="F81">
        <v>3.6708116688172292</v>
      </c>
      <c r="G81">
        <v>7.9608104722543196</v>
      </c>
      <c r="H81">
        <v>71.1875</v>
      </c>
      <c r="I81">
        <v>0.7931034482758621</v>
      </c>
      <c r="J81">
        <v>-16.625</v>
      </c>
      <c r="K81">
        <v>1.4375</v>
      </c>
      <c r="L81">
        <v>0.4375</v>
      </c>
      <c r="M81">
        <v>1</v>
      </c>
      <c r="N81">
        <v>12.3125</v>
      </c>
      <c r="O81">
        <v>2.1875</v>
      </c>
      <c r="P81">
        <v>1.4375</v>
      </c>
      <c r="Q81">
        <v>6</v>
      </c>
      <c r="R81">
        <v>10</v>
      </c>
      <c r="S81">
        <v>0</v>
      </c>
      <c r="T81">
        <v>0.375</v>
      </c>
      <c r="U81">
        <v>0.41666666666666669</v>
      </c>
      <c r="V81">
        <v>0.498046875</v>
      </c>
      <c r="W81" t="s">
        <v>34</v>
      </c>
      <c r="X81">
        <v>2</v>
      </c>
      <c r="Y81" t="s">
        <v>51</v>
      </c>
      <c r="Z81">
        <v>0.26666666666666672</v>
      </c>
      <c r="AA81">
        <v>0.25925925925925919</v>
      </c>
      <c r="AB81" t="s">
        <v>34</v>
      </c>
      <c r="AC81" t="s">
        <v>34</v>
      </c>
      <c r="AD81">
        <v>0.75</v>
      </c>
      <c r="AE81">
        <v>0.5</v>
      </c>
      <c r="AF81">
        <v>2.1226124882920291E-3</v>
      </c>
    </row>
    <row r="82" spans="1:32" x14ac:dyDescent="0.45">
      <c r="A82" t="s">
        <v>161</v>
      </c>
      <c r="B82">
        <v>2002</v>
      </c>
      <c r="C82" t="s">
        <v>81</v>
      </c>
      <c r="D82">
        <v>16</v>
      </c>
      <c r="E82">
        <v>0.71799026697713331</v>
      </c>
      <c r="F82">
        <v>-1.3022298253327069</v>
      </c>
      <c r="G82">
        <v>4.4346198220848052</v>
      </c>
      <c r="H82">
        <v>55.9375</v>
      </c>
      <c r="I82">
        <v>0.9</v>
      </c>
      <c r="J82">
        <v>-11.875</v>
      </c>
      <c r="K82">
        <v>0.875</v>
      </c>
      <c r="L82">
        <v>0.6875</v>
      </c>
      <c r="M82">
        <v>1.125</v>
      </c>
      <c r="N82">
        <v>12.4375</v>
      </c>
      <c r="O82">
        <v>1.25</v>
      </c>
      <c r="P82">
        <v>1.8125</v>
      </c>
      <c r="Q82">
        <v>9</v>
      </c>
      <c r="R82">
        <v>7</v>
      </c>
      <c r="S82">
        <v>0</v>
      </c>
      <c r="T82">
        <v>0.5625</v>
      </c>
      <c r="U82">
        <v>0.4548611111111111</v>
      </c>
      <c r="V82">
        <v>0.525390625</v>
      </c>
      <c r="W82" t="s">
        <v>34</v>
      </c>
      <c r="X82">
        <v>2</v>
      </c>
      <c r="Y82" t="s">
        <v>46</v>
      </c>
      <c r="Z82">
        <v>0.23214285714285721</v>
      </c>
      <c r="AA82">
        <v>0.17241379310344829</v>
      </c>
      <c r="AB82" t="s">
        <v>34</v>
      </c>
      <c r="AC82" t="s">
        <v>34</v>
      </c>
      <c r="AD82">
        <v>0.375</v>
      </c>
      <c r="AE82">
        <v>0.5</v>
      </c>
      <c r="AF82">
        <v>1.4902057131857251E-2</v>
      </c>
    </row>
    <row r="83" spans="1:32" x14ac:dyDescent="0.45">
      <c r="A83" t="s">
        <v>162</v>
      </c>
      <c r="B83">
        <v>2002</v>
      </c>
      <c r="C83" t="s">
        <v>83</v>
      </c>
      <c r="D83">
        <v>16</v>
      </c>
      <c r="E83">
        <v>0.87411425590006764</v>
      </c>
      <c r="F83">
        <v>-1.1852051808883</v>
      </c>
      <c r="G83">
        <v>5.8689386056276476</v>
      </c>
      <c r="H83">
        <v>56.9375</v>
      </c>
      <c r="I83">
        <v>0.88571428571428568</v>
      </c>
      <c r="J83">
        <v>-15.25</v>
      </c>
      <c r="K83">
        <v>0.9375</v>
      </c>
      <c r="L83">
        <v>1.125</v>
      </c>
      <c r="M83">
        <v>1.25</v>
      </c>
      <c r="N83">
        <v>15.8125</v>
      </c>
      <c r="O83">
        <v>1.4375</v>
      </c>
      <c r="P83">
        <v>2.375</v>
      </c>
      <c r="Q83">
        <v>9</v>
      </c>
      <c r="R83">
        <v>7</v>
      </c>
      <c r="S83">
        <v>0</v>
      </c>
      <c r="T83">
        <v>0.5625</v>
      </c>
      <c r="U83">
        <v>0.56597222222222221</v>
      </c>
      <c r="V83">
        <v>0.498046875</v>
      </c>
      <c r="W83" t="s">
        <v>34</v>
      </c>
      <c r="X83">
        <v>3</v>
      </c>
      <c r="Y83" t="s">
        <v>38</v>
      </c>
      <c r="Z83">
        <v>0.14814814814814811</v>
      </c>
      <c r="AA83">
        <v>0.12</v>
      </c>
      <c r="AB83" t="s">
        <v>34</v>
      </c>
      <c r="AC83" t="s">
        <v>34</v>
      </c>
      <c r="AD83">
        <v>0.5</v>
      </c>
      <c r="AE83">
        <v>0.5</v>
      </c>
      <c r="AF83">
        <v>1.338881391315108E-2</v>
      </c>
    </row>
    <row r="84" spans="1:32" x14ac:dyDescent="0.45">
      <c r="A84" t="s">
        <v>163</v>
      </c>
      <c r="B84">
        <v>2002</v>
      </c>
      <c r="C84" t="s">
        <v>86</v>
      </c>
      <c r="D84">
        <v>16</v>
      </c>
      <c r="E84">
        <v>7.245085348303558</v>
      </c>
      <c r="F84">
        <v>-5.5721448189191847</v>
      </c>
      <c r="G84">
        <v>7.9111128991313784</v>
      </c>
      <c r="H84">
        <v>59.6875</v>
      </c>
      <c r="I84">
        <v>0.8125</v>
      </c>
      <c r="J84">
        <v>-9.5</v>
      </c>
      <c r="K84">
        <v>0.875</v>
      </c>
      <c r="L84">
        <v>0.875</v>
      </c>
      <c r="M84">
        <v>0.6875</v>
      </c>
      <c r="N84">
        <v>15.625</v>
      </c>
      <c r="O84">
        <v>1.3125</v>
      </c>
      <c r="P84">
        <v>1.5625</v>
      </c>
      <c r="Q84">
        <v>10</v>
      </c>
      <c r="R84">
        <v>6</v>
      </c>
      <c r="S84">
        <v>0</v>
      </c>
      <c r="T84">
        <v>0.625</v>
      </c>
      <c r="U84">
        <v>0.45</v>
      </c>
      <c r="V84">
        <v>0.482421875</v>
      </c>
      <c r="W84" t="s">
        <v>61</v>
      </c>
      <c r="X84">
        <v>2</v>
      </c>
      <c r="Y84" t="s">
        <v>58</v>
      </c>
      <c r="Z84">
        <v>0.19117647058823531</v>
      </c>
      <c r="AA84">
        <v>0.18367346938775511</v>
      </c>
      <c r="AB84" t="s">
        <v>34</v>
      </c>
      <c r="AC84" t="s">
        <v>34</v>
      </c>
      <c r="AD84">
        <v>0.4375</v>
      </c>
      <c r="AE84">
        <v>0.5</v>
      </c>
      <c r="AF84">
        <v>2.710508361611343E-2</v>
      </c>
    </row>
    <row r="85" spans="1:32" x14ac:dyDescent="0.45">
      <c r="A85" t="s">
        <v>164</v>
      </c>
      <c r="B85">
        <v>2002</v>
      </c>
      <c r="C85" t="s">
        <v>88</v>
      </c>
      <c r="D85">
        <v>16</v>
      </c>
      <c r="E85">
        <v>5.2026861153404376</v>
      </c>
      <c r="F85">
        <v>-1.4449137876080009</v>
      </c>
      <c r="G85">
        <v>8.1367789793253245</v>
      </c>
      <c r="H85">
        <v>43.75</v>
      </c>
      <c r="I85">
        <v>0.75</v>
      </c>
      <c r="J85">
        <v>-13.375</v>
      </c>
      <c r="K85">
        <v>0.625</v>
      </c>
      <c r="L85">
        <v>0.625</v>
      </c>
      <c r="M85">
        <v>1.0625</v>
      </c>
      <c r="N85">
        <v>13.0625</v>
      </c>
      <c r="O85">
        <v>0.9375</v>
      </c>
      <c r="P85">
        <v>1.6875</v>
      </c>
      <c r="Q85">
        <v>9</v>
      </c>
      <c r="R85">
        <v>7</v>
      </c>
      <c r="S85">
        <v>0</v>
      </c>
      <c r="T85">
        <v>0.5625</v>
      </c>
      <c r="U85">
        <v>0.5</v>
      </c>
      <c r="V85">
        <v>0.5</v>
      </c>
      <c r="W85" t="s">
        <v>77</v>
      </c>
      <c r="X85">
        <v>1</v>
      </c>
      <c r="Y85" t="s">
        <v>46</v>
      </c>
      <c r="Z85">
        <v>0.24561403508771931</v>
      </c>
      <c r="AA85">
        <v>0.2040816326530612</v>
      </c>
      <c r="AB85" t="s">
        <v>34</v>
      </c>
      <c r="AC85" t="s">
        <v>34</v>
      </c>
      <c r="AD85">
        <v>0.3125</v>
      </c>
      <c r="AE85">
        <v>0.5</v>
      </c>
      <c r="AF85">
        <v>1.9042915807513799E-2</v>
      </c>
    </row>
    <row r="86" spans="1:32" x14ac:dyDescent="0.45">
      <c r="A86" t="s">
        <v>165</v>
      </c>
      <c r="B86">
        <v>2002</v>
      </c>
      <c r="C86" t="s">
        <v>90</v>
      </c>
      <c r="D86">
        <v>16</v>
      </c>
      <c r="E86">
        <v>5.1609376926076678</v>
      </c>
      <c r="F86">
        <v>-0.67595446016629823</v>
      </c>
      <c r="G86">
        <v>10.10069238042438</v>
      </c>
      <c r="H86">
        <v>68.375</v>
      </c>
      <c r="I86">
        <v>0.78787878787878785</v>
      </c>
      <c r="J86">
        <v>-13.375</v>
      </c>
      <c r="K86">
        <v>0.625</v>
      </c>
      <c r="L86">
        <v>0.625</v>
      </c>
      <c r="M86">
        <v>1.3125</v>
      </c>
      <c r="N86">
        <v>16.3125</v>
      </c>
      <c r="O86">
        <v>0.875</v>
      </c>
      <c r="P86">
        <v>1.9375</v>
      </c>
      <c r="Q86">
        <v>11</v>
      </c>
      <c r="R86">
        <v>5</v>
      </c>
      <c r="S86">
        <v>0</v>
      </c>
      <c r="T86">
        <v>0.6875</v>
      </c>
      <c r="U86">
        <v>0.53125</v>
      </c>
      <c r="V86">
        <v>0.529296875</v>
      </c>
      <c r="W86" t="s">
        <v>43</v>
      </c>
      <c r="X86">
        <v>1</v>
      </c>
      <c r="Y86" t="s">
        <v>62</v>
      </c>
      <c r="Z86">
        <v>0.20545016273415251</v>
      </c>
      <c r="AA86">
        <v>0.20893921372229951</v>
      </c>
      <c r="AB86" t="s">
        <v>34</v>
      </c>
      <c r="AC86" t="s">
        <v>43</v>
      </c>
      <c r="AD86">
        <v>0.25</v>
      </c>
      <c r="AE86">
        <v>9.5</v>
      </c>
      <c r="AF86">
        <v>9.1187163057931495E-2</v>
      </c>
    </row>
    <row r="87" spans="1:32" x14ac:dyDescent="0.45">
      <c r="A87" t="s">
        <v>166</v>
      </c>
      <c r="B87">
        <v>2002</v>
      </c>
      <c r="C87" t="s">
        <v>92</v>
      </c>
      <c r="D87">
        <v>16</v>
      </c>
      <c r="E87">
        <v>1.7049471907673901</v>
      </c>
      <c r="F87">
        <v>-0.60326780042294625</v>
      </c>
      <c r="G87">
        <v>4.8713053487577858</v>
      </c>
      <c r="H87">
        <v>57.375</v>
      </c>
      <c r="I87">
        <v>0.88888888888888884</v>
      </c>
      <c r="J87">
        <v>-13.875</v>
      </c>
      <c r="K87">
        <v>0.6875</v>
      </c>
      <c r="L87">
        <v>1.375</v>
      </c>
      <c r="M87">
        <v>0.9375</v>
      </c>
      <c r="N87">
        <v>23.1875</v>
      </c>
      <c r="O87">
        <v>1.1875</v>
      </c>
      <c r="P87">
        <v>2.3125</v>
      </c>
      <c r="Q87">
        <v>12</v>
      </c>
      <c r="R87">
        <v>4</v>
      </c>
      <c r="S87">
        <v>0</v>
      </c>
      <c r="T87">
        <v>0.75</v>
      </c>
      <c r="U87">
        <v>0.43229166666666669</v>
      </c>
      <c r="V87">
        <v>0.46875</v>
      </c>
      <c r="W87" t="s">
        <v>43</v>
      </c>
      <c r="X87">
        <v>1</v>
      </c>
      <c r="Y87" t="s">
        <v>58</v>
      </c>
      <c r="Z87">
        <v>0.16</v>
      </c>
      <c r="AA87">
        <v>0.22727272727272729</v>
      </c>
      <c r="AB87" t="s">
        <v>34</v>
      </c>
      <c r="AC87" t="s">
        <v>34</v>
      </c>
      <c r="AD87">
        <v>0.5</v>
      </c>
      <c r="AE87">
        <v>0.5</v>
      </c>
      <c r="AF87">
        <v>0.2229731278445643</v>
      </c>
    </row>
    <row r="88" spans="1:32" x14ac:dyDescent="0.45">
      <c r="A88" t="s">
        <v>167</v>
      </c>
      <c r="B88">
        <v>2002</v>
      </c>
      <c r="C88" t="s">
        <v>94</v>
      </c>
      <c r="D88">
        <v>16</v>
      </c>
      <c r="E88">
        <v>2.8399451493173729</v>
      </c>
      <c r="F88">
        <v>-1.6485665963915059</v>
      </c>
      <c r="G88">
        <v>5.2832876120832886</v>
      </c>
      <c r="H88">
        <v>44.5</v>
      </c>
      <c r="I88">
        <v>0.73170731707317072</v>
      </c>
      <c r="J88">
        <v>-14.125</v>
      </c>
      <c r="K88">
        <v>1.375</v>
      </c>
      <c r="L88">
        <v>1.0625</v>
      </c>
      <c r="M88">
        <v>1.25</v>
      </c>
      <c r="N88">
        <v>20.625</v>
      </c>
      <c r="O88">
        <v>1.8125</v>
      </c>
      <c r="P88">
        <v>2.3125</v>
      </c>
      <c r="Q88">
        <v>10</v>
      </c>
      <c r="R88">
        <v>5</v>
      </c>
      <c r="S88">
        <v>1</v>
      </c>
      <c r="T88">
        <v>0.65625</v>
      </c>
      <c r="U88">
        <v>0.44374999999999998</v>
      </c>
      <c r="V88">
        <v>0.486328125</v>
      </c>
      <c r="W88" t="s">
        <v>84</v>
      </c>
      <c r="X88">
        <v>1</v>
      </c>
      <c r="Y88" t="s">
        <v>42</v>
      </c>
      <c r="Z88">
        <v>0.20472440944881889</v>
      </c>
      <c r="AA88">
        <v>0.24</v>
      </c>
      <c r="AB88" t="s">
        <v>34</v>
      </c>
      <c r="AC88" t="s">
        <v>34</v>
      </c>
      <c r="AD88">
        <v>0.4375</v>
      </c>
      <c r="AE88">
        <v>0.5</v>
      </c>
      <c r="AF88">
        <v>8.5679403172319632E-2</v>
      </c>
    </row>
    <row r="89" spans="1:32" x14ac:dyDescent="0.45">
      <c r="A89" t="s">
        <v>168</v>
      </c>
      <c r="B89">
        <v>2002</v>
      </c>
      <c r="C89" t="s">
        <v>96</v>
      </c>
      <c r="D89">
        <v>16</v>
      </c>
      <c r="E89">
        <v>1.718062421885358</v>
      </c>
      <c r="F89">
        <v>-0.5102977570034265</v>
      </c>
      <c r="G89">
        <v>5.4776771735892504</v>
      </c>
      <c r="H89">
        <v>50.3125</v>
      </c>
      <c r="I89">
        <v>0.69230769230769229</v>
      </c>
      <c r="J89">
        <v>-11.25</v>
      </c>
      <c r="K89">
        <v>1</v>
      </c>
      <c r="L89">
        <v>0.625</v>
      </c>
      <c r="M89">
        <v>1.0625</v>
      </c>
      <c r="N89">
        <v>14.4375</v>
      </c>
      <c r="O89">
        <v>1</v>
      </c>
      <c r="P89">
        <v>1.6875</v>
      </c>
      <c r="Q89">
        <v>8</v>
      </c>
      <c r="R89">
        <v>8</v>
      </c>
      <c r="S89">
        <v>0</v>
      </c>
      <c r="T89">
        <v>0.5</v>
      </c>
      <c r="U89">
        <v>0.453125</v>
      </c>
      <c r="V89">
        <v>0.4921875</v>
      </c>
      <c r="W89" t="s">
        <v>34</v>
      </c>
      <c r="X89">
        <v>3</v>
      </c>
      <c r="Y89" t="s">
        <v>62</v>
      </c>
      <c r="Z89">
        <v>0.20014380781808569</v>
      </c>
      <c r="AA89">
        <v>0.20441712846127369</v>
      </c>
      <c r="AB89" t="s">
        <v>34</v>
      </c>
      <c r="AC89" t="s">
        <v>34</v>
      </c>
      <c r="AD89">
        <v>0</v>
      </c>
      <c r="AE89">
        <v>0.5</v>
      </c>
      <c r="AF89">
        <v>5.6535868337606989E-3</v>
      </c>
    </row>
    <row r="90" spans="1:32" x14ac:dyDescent="0.45">
      <c r="A90" t="s">
        <v>169</v>
      </c>
      <c r="B90">
        <v>2002</v>
      </c>
      <c r="C90" t="s">
        <v>98</v>
      </c>
      <c r="D90">
        <v>16</v>
      </c>
      <c r="E90">
        <v>3.5006836071957328</v>
      </c>
      <c r="F90">
        <v>-1.1419913951038221</v>
      </c>
      <c r="G90">
        <v>6.4258596814443356</v>
      </c>
      <c r="H90">
        <v>49.5</v>
      </c>
      <c r="I90">
        <v>0.7931034482758621</v>
      </c>
      <c r="J90">
        <v>-11.1875</v>
      </c>
      <c r="K90">
        <v>1</v>
      </c>
      <c r="L90">
        <v>0.6875</v>
      </c>
      <c r="M90">
        <v>1.1875</v>
      </c>
      <c r="N90">
        <v>11.5625</v>
      </c>
      <c r="O90">
        <v>1.5</v>
      </c>
      <c r="P90">
        <v>1.875</v>
      </c>
      <c r="Q90">
        <v>7</v>
      </c>
      <c r="R90">
        <v>9</v>
      </c>
      <c r="S90">
        <v>0</v>
      </c>
      <c r="T90">
        <v>0.4375</v>
      </c>
      <c r="U90">
        <v>0.4330357142857143</v>
      </c>
      <c r="V90">
        <v>0.505859375</v>
      </c>
      <c r="W90" t="s">
        <v>34</v>
      </c>
      <c r="X90">
        <v>3</v>
      </c>
      <c r="Y90" t="s">
        <v>35</v>
      </c>
      <c r="Z90">
        <v>0.20270270270270269</v>
      </c>
      <c r="AA90">
        <v>0.25423728813559321</v>
      </c>
      <c r="AB90" t="s">
        <v>34</v>
      </c>
      <c r="AC90" t="s">
        <v>34</v>
      </c>
      <c r="AD90">
        <v>0.5</v>
      </c>
      <c r="AE90">
        <v>0.5</v>
      </c>
      <c r="AF90">
        <v>2.0082466526084712E-3</v>
      </c>
    </row>
    <row r="91" spans="1:32" x14ac:dyDescent="0.45">
      <c r="A91" t="s">
        <v>170</v>
      </c>
      <c r="B91">
        <v>2002</v>
      </c>
      <c r="C91" t="s">
        <v>100</v>
      </c>
      <c r="D91">
        <v>16</v>
      </c>
      <c r="E91">
        <v>4.8374161195862246</v>
      </c>
      <c r="F91">
        <v>1.5637433845633251</v>
      </c>
      <c r="G91">
        <v>7.3460470564823659</v>
      </c>
      <c r="H91">
        <v>45.3125</v>
      </c>
      <c r="I91">
        <v>0.72222222222222221</v>
      </c>
      <c r="J91">
        <v>-7.4375</v>
      </c>
      <c r="K91">
        <v>0.625</v>
      </c>
      <c r="L91">
        <v>0.5</v>
      </c>
      <c r="M91">
        <v>1.1875</v>
      </c>
      <c r="N91">
        <v>12.1875</v>
      </c>
      <c r="O91">
        <v>0.9375</v>
      </c>
      <c r="P91">
        <v>1.6875</v>
      </c>
      <c r="Q91">
        <v>10</v>
      </c>
      <c r="R91">
        <v>6</v>
      </c>
      <c r="S91">
        <v>0</v>
      </c>
      <c r="T91">
        <v>0.625</v>
      </c>
      <c r="U91">
        <v>0.45</v>
      </c>
      <c r="V91">
        <v>0.50390625</v>
      </c>
      <c r="W91" t="s">
        <v>77</v>
      </c>
      <c r="X91">
        <v>1</v>
      </c>
      <c r="Y91" t="s">
        <v>35</v>
      </c>
      <c r="Z91">
        <v>0.1764705882352941</v>
      </c>
      <c r="AA91">
        <v>0.23863636363636359</v>
      </c>
      <c r="AB91" t="s">
        <v>34</v>
      </c>
      <c r="AC91" t="s">
        <v>34</v>
      </c>
      <c r="AD91">
        <v>0.3125</v>
      </c>
      <c r="AE91">
        <v>0.5</v>
      </c>
      <c r="AF91">
        <v>1.663558630920919E-2</v>
      </c>
    </row>
    <row r="92" spans="1:32" x14ac:dyDescent="0.45">
      <c r="A92" t="s">
        <v>171</v>
      </c>
      <c r="B92">
        <v>2002</v>
      </c>
      <c r="C92" t="s">
        <v>102</v>
      </c>
      <c r="D92">
        <v>16</v>
      </c>
      <c r="E92">
        <v>-3.9425204738349389</v>
      </c>
      <c r="F92">
        <v>-2.7804783555475492</v>
      </c>
      <c r="G92">
        <v>6.5251651305400973</v>
      </c>
      <c r="H92">
        <v>57.4375</v>
      </c>
      <c r="I92">
        <v>0.76</v>
      </c>
      <c r="J92">
        <v>-20.375</v>
      </c>
      <c r="K92">
        <v>1.6875</v>
      </c>
      <c r="L92">
        <v>0.875</v>
      </c>
      <c r="M92">
        <v>0.75</v>
      </c>
      <c r="N92">
        <v>15</v>
      </c>
      <c r="O92">
        <v>2.375</v>
      </c>
      <c r="P92">
        <v>1.625</v>
      </c>
      <c r="Q92">
        <v>7</v>
      </c>
      <c r="R92">
        <v>9</v>
      </c>
      <c r="S92">
        <v>0</v>
      </c>
      <c r="T92">
        <v>0.4375</v>
      </c>
      <c r="U92">
        <v>0.44642857142857151</v>
      </c>
      <c r="V92">
        <v>0.5078125</v>
      </c>
      <c r="W92" t="s">
        <v>34</v>
      </c>
      <c r="X92">
        <v>2</v>
      </c>
      <c r="Y92" t="s">
        <v>35</v>
      </c>
      <c r="Z92">
        <v>0.1930858376902668</v>
      </c>
      <c r="AA92">
        <v>0.206769537342609</v>
      </c>
      <c r="AB92" t="s">
        <v>34</v>
      </c>
      <c r="AC92" t="s">
        <v>34</v>
      </c>
      <c r="AD92">
        <v>0.6875</v>
      </c>
      <c r="AE92">
        <v>0.5</v>
      </c>
      <c r="AF92">
        <v>4.6741006722682424E-3</v>
      </c>
    </row>
    <row r="93" spans="1:32" x14ac:dyDescent="0.45">
      <c r="A93" t="s">
        <v>172</v>
      </c>
      <c r="B93">
        <v>2002</v>
      </c>
      <c r="C93" t="s">
        <v>104</v>
      </c>
      <c r="D93">
        <v>16</v>
      </c>
      <c r="E93">
        <v>0.45046552525912348</v>
      </c>
      <c r="F93">
        <v>-3.1969866765863388</v>
      </c>
      <c r="G93">
        <v>4.9657803775646672</v>
      </c>
      <c r="H93">
        <v>49.3125</v>
      </c>
      <c r="I93">
        <v>0.82051282051282048</v>
      </c>
      <c r="J93">
        <v>-13.75</v>
      </c>
      <c r="K93">
        <v>0.625</v>
      </c>
      <c r="L93">
        <v>0.4375</v>
      </c>
      <c r="M93">
        <v>1.9375</v>
      </c>
      <c r="N93">
        <v>18.4375</v>
      </c>
      <c r="O93">
        <v>1.125</v>
      </c>
      <c r="P93">
        <v>2.375</v>
      </c>
      <c r="Q93">
        <v>12</v>
      </c>
      <c r="R93">
        <v>4</v>
      </c>
      <c r="S93">
        <v>0</v>
      </c>
      <c r="T93">
        <v>0.75</v>
      </c>
      <c r="U93">
        <v>0.43229166666666669</v>
      </c>
      <c r="V93">
        <v>0.482421875</v>
      </c>
      <c r="W93" t="s">
        <v>41</v>
      </c>
      <c r="X93">
        <v>1</v>
      </c>
      <c r="Y93" t="s">
        <v>38</v>
      </c>
      <c r="Z93">
        <v>0.25531914893617019</v>
      </c>
      <c r="AA93">
        <v>0.2153846153846154</v>
      </c>
      <c r="AB93" t="s">
        <v>43</v>
      </c>
      <c r="AC93" t="s">
        <v>43</v>
      </c>
      <c r="AD93">
        <v>0.5</v>
      </c>
      <c r="AE93">
        <v>9.5</v>
      </c>
      <c r="AF93">
        <v>0.28503370286777469</v>
      </c>
    </row>
    <row r="94" spans="1:32" x14ac:dyDescent="0.45">
      <c r="A94" t="s">
        <v>173</v>
      </c>
      <c r="B94">
        <v>2002</v>
      </c>
      <c r="C94" t="s">
        <v>106</v>
      </c>
      <c r="D94">
        <v>16</v>
      </c>
      <c r="E94">
        <v>4.705853236237953</v>
      </c>
      <c r="F94">
        <v>-1.4906138658530661</v>
      </c>
      <c r="G94">
        <v>5.4972066071097334</v>
      </c>
      <c r="H94">
        <v>57.9375</v>
      </c>
      <c r="I94">
        <v>0.8125</v>
      </c>
      <c r="J94">
        <v>-8.6875</v>
      </c>
      <c r="K94">
        <v>1</v>
      </c>
      <c r="L94">
        <v>0.6875</v>
      </c>
      <c r="M94">
        <v>1.125</v>
      </c>
      <c r="N94">
        <v>13.3125</v>
      </c>
      <c r="O94">
        <v>1.1875</v>
      </c>
      <c r="P94">
        <v>1.8125</v>
      </c>
      <c r="Q94">
        <v>11</v>
      </c>
      <c r="R94">
        <v>5</v>
      </c>
      <c r="S94">
        <v>0</v>
      </c>
      <c r="T94">
        <v>0.6875</v>
      </c>
      <c r="U94">
        <v>0.47443181818181818</v>
      </c>
      <c r="V94">
        <v>0.478515625</v>
      </c>
      <c r="W94" t="s">
        <v>41</v>
      </c>
      <c r="X94">
        <v>1</v>
      </c>
      <c r="Y94" t="s">
        <v>70</v>
      </c>
      <c r="Z94">
        <v>0.24489795918367349</v>
      </c>
      <c r="AA94">
        <v>0.1818181818181818</v>
      </c>
      <c r="AB94" t="s">
        <v>34</v>
      </c>
      <c r="AC94" t="s">
        <v>34</v>
      </c>
      <c r="AD94">
        <v>0.1875</v>
      </c>
      <c r="AE94">
        <v>0.5</v>
      </c>
      <c r="AF94">
        <v>7.0737236404484288E-2</v>
      </c>
    </row>
    <row r="95" spans="1:32" x14ac:dyDescent="0.45">
      <c r="A95" t="s">
        <v>174</v>
      </c>
      <c r="B95">
        <v>2002</v>
      </c>
      <c r="C95" t="s">
        <v>108</v>
      </c>
      <c r="D95">
        <v>16</v>
      </c>
      <c r="E95">
        <v>-1.249655057175969</v>
      </c>
      <c r="F95">
        <v>-1.848488954635449</v>
      </c>
      <c r="G95">
        <v>2.9727247607915261</v>
      </c>
      <c r="H95">
        <v>64.1875</v>
      </c>
      <c r="I95">
        <v>0.68965517241379315</v>
      </c>
      <c r="J95">
        <v>-18.5</v>
      </c>
      <c r="K95">
        <v>1.25</v>
      </c>
      <c r="L95">
        <v>0.75</v>
      </c>
      <c r="M95">
        <v>1.0625</v>
      </c>
      <c r="N95">
        <v>16.6875</v>
      </c>
      <c r="O95">
        <v>2</v>
      </c>
      <c r="P95">
        <v>1.8125</v>
      </c>
      <c r="Q95">
        <v>7</v>
      </c>
      <c r="R95">
        <v>9</v>
      </c>
      <c r="S95">
        <v>0</v>
      </c>
      <c r="T95">
        <v>0.4375</v>
      </c>
      <c r="U95">
        <v>0.4375</v>
      </c>
      <c r="V95">
        <v>0.52734375</v>
      </c>
      <c r="W95" t="s">
        <v>34</v>
      </c>
      <c r="X95">
        <v>3</v>
      </c>
      <c r="Y95" t="s">
        <v>58</v>
      </c>
      <c r="Z95">
        <v>0.33333333333333331</v>
      </c>
      <c r="AA95">
        <v>0.1</v>
      </c>
      <c r="AB95" t="s">
        <v>34</v>
      </c>
      <c r="AC95" t="s">
        <v>34</v>
      </c>
      <c r="AD95">
        <v>0.75</v>
      </c>
      <c r="AE95">
        <v>0.5</v>
      </c>
      <c r="AF95">
        <v>1.230840172484777E-2</v>
      </c>
    </row>
    <row r="96" spans="1:32" x14ac:dyDescent="0.45">
      <c r="A96" t="s">
        <v>175</v>
      </c>
      <c r="B96">
        <v>2003</v>
      </c>
      <c r="C96" t="s">
        <v>33</v>
      </c>
      <c r="D96">
        <v>16</v>
      </c>
      <c r="E96">
        <v>-6.0035199058761757</v>
      </c>
      <c r="F96">
        <v>-4.2659501093593839</v>
      </c>
      <c r="G96">
        <v>15.18800367724654</v>
      </c>
      <c r="H96">
        <v>47.5625</v>
      </c>
      <c r="I96">
        <v>0.69230769230769229</v>
      </c>
      <c r="J96">
        <v>-19.0625</v>
      </c>
      <c r="K96">
        <v>1.375</v>
      </c>
      <c r="L96">
        <v>0.625</v>
      </c>
      <c r="M96">
        <v>0.8125</v>
      </c>
      <c r="N96">
        <v>6</v>
      </c>
      <c r="O96">
        <v>1.9375</v>
      </c>
      <c r="P96">
        <v>1.4375</v>
      </c>
      <c r="Q96">
        <v>4</v>
      </c>
      <c r="R96">
        <v>12</v>
      </c>
      <c r="S96">
        <v>0</v>
      </c>
      <c r="T96">
        <v>0.25</v>
      </c>
      <c r="U96">
        <v>0.53125</v>
      </c>
      <c r="V96">
        <v>0.54296875</v>
      </c>
      <c r="W96" t="s">
        <v>34</v>
      </c>
      <c r="X96">
        <v>4</v>
      </c>
      <c r="Y96" t="s">
        <v>35</v>
      </c>
      <c r="Z96">
        <v>0.18867924528301891</v>
      </c>
      <c r="AA96">
        <v>0.20338983050847459</v>
      </c>
      <c r="AB96" t="s">
        <v>34</v>
      </c>
      <c r="AC96" t="s">
        <v>34</v>
      </c>
      <c r="AD96">
        <v>0.5625</v>
      </c>
      <c r="AE96">
        <v>0.5</v>
      </c>
      <c r="AF96">
        <v>1.7136898079541521E-4</v>
      </c>
    </row>
    <row r="97" spans="1:32" x14ac:dyDescent="0.45">
      <c r="A97" t="s">
        <v>176</v>
      </c>
      <c r="B97">
        <v>2003</v>
      </c>
      <c r="C97" t="s">
        <v>37</v>
      </c>
      <c r="D97">
        <v>16</v>
      </c>
      <c r="E97">
        <v>-7.8589672337804988</v>
      </c>
      <c r="F97">
        <v>1.1831553661143619</v>
      </c>
      <c r="G97">
        <v>11.249099554449829</v>
      </c>
      <c r="H97">
        <v>49.375</v>
      </c>
      <c r="I97">
        <v>0.70370370370370372</v>
      </c>
      <c r="J97">
        <v>-13.9375</v>
      </c>
      <c r="K97">
        <v>1.3125</v>
      </c>
      <c r="L97">
        <v>1</v>
      </c>
      <c r="M97">
        <v>0.9375</v>
      </c>
      <c r="N97">
        <v>12.8125</v>
      </c>
      <c r="O97">
        <v>1.5</v>
      </c>
      <c r="P97">
        <v>1.9375</v>
      </c>
      <c r="Q97">
        <v>5</v>
      </c>
      <c r="R97">
        <v>11</v>
      </c>
      <c r="S97">
        <v>0</v>
      </c>
      <c r="T97">
        <v>0.3125</v>
      </c>
      <c r="U97">
        <v>0.46250000000000002</v>
      </c>
      <c r="V97">
        <v>0.5390625</v>
      </c>
      <c r="W97" t="s">
        <v>34</v>
      </c>
      <c r="X97">
        <v>4</v>
      </c>
      <c r="Y97" t="s">
        <v>38</v>
      </c>
      <c r="Z97">
        <v>0.34615384615384609</v>
      </c>
      <c r="AA97">
        <v>0.1851851851851852</v>
      </c>
      <c r="AB97" t="s">
        <v>34</v>
      </c>
      <c r="AC97" t="s">
        <v>34</v>
      </c>
      <c r="AD97">
        <v>0.1875</v>
      </c>
      <c r="AE97">
        <v>0.5</v>
      </c>
      <c r="AF97">
        <v>1.359590774220037E-3</v>
      </c>
    </row>
    <row r="98" spans="1:32" x14ac:dyDescent="0.45">
      <c r="A98" t="s">
        <v>177</v>
      </c>
      <c r="B98">
        <v>2003</v>
      </c>
      <c r="C98" t="s">
        <v>40</v>
      </c>
      <c r="D98">
        <v>16</v>
      </c>
      <c r="E98">
        <v>-4.373863217894872</v>
      </c>
      <c r="F98">
        <v>-2.1891275621117861</v>
      </c>
      <c r="G98">
        <v>13.352367267107009</v>
      </c>
      <c r="H98">
        <v>60.625</v>
      </c>
      <c r="I98">
        <v>0.85</v>
      </c>
      <c r="J98">
        <v>-16.5</v>
      </c>
      <c r="K98">
        <v>1.1875</v>
      </c>
      <c r="L98">
        <v>1.0625</v>
      </c>
      <c r="M98">
        <v>1.5</v>
      </c>
      <c r="N98">
        <v>22.6875</v>
      </c>
      <c r="O98">
        <v>2.25</v>
      </c>
      <c r="P98">
        <v>2.5625</v>
      </c>
      <c r="Q98">
        <v>10</v>
      </c>
      <c r="R98">
        <v>6</v>
      </c>
      <c r="S98">
        <v>0</v>
      </c>
      <c r="T98">
        <v>0.625</v>
      </c>
      <c r="U98">
        <v>0.4</v>
      </c>
      <c r="V98">
        <v>0.45703125</v>
      </c>
      <c r="W98" t="s">
        <v>77</v>
      </c>
      <c r="X98">
        <v>1</v>
      </c>
      <c r="Y98" t="s">
        <v>42</v>
      </c>
      <c r="Z98">
        <v>0.1372549019607843</v>
      </c>
      <c r="AA98">
        <v>0.22</v>
      </c>
      <c r="AB98" t="s">
        <v>34</v>
      </c>
      <c r="AC98" t="s">
        <v>34</v>
      </c>
      <c r="AD98">
        <v>1.0625</v>
      </c>
      <c r="AE98">
        <v>0.5</v>
      </c>
      <c r="AF98">
        <v>4.9760224847494927E-2</v>
      </c>
    </row>
    <row r="99" spans="1:32" x14ac:dyDescent="0.45">
      <c r="A99" t="s">
        <v>178</v>
      </c>
      <c r="B99">
        <v>2003</v>
      </c>
      <c r="C99" t="s">
        <v>45</v>
      </c>
      <c r="D99">
        <v>16</v>
      </c>
      <c r="E99">
        <v>-4.9444183280806877</v>
      </c>
      <c r="F99">
        <v>-2.3019980997239178</v>
      </c>
      <c r="G99">
        <v>14.14801743456008</v>
      </c>
      <c r="H99">
        <v>55.6875</v>
      </c>
      <c r="I99">
        <v>0.70833333333333337</v>
      </c>
      <c r="J99">
        <v>-24.0625</v>
      </c>
      <c r="K99">
        <v>1.0625</v>
      </c>
      <c r="L99">
        <v>0.5</v>
      </c>
      <c r="M99">
        <v>0.625</v>
      </c>
      <c r="N99">
        <v>14.4375</v>
      </c>
      <c r="O99">
        <v>1.875</v>
      </c>
      <c r="P99">
        <v>1.125</v>
      </c>
      <c r="Q99">
        <v>6</v>
      </c>
      <c r="R99">
        <v>10</v>
      </c>
      <c r="S99">
        <v>0</v>
      </c>
      <c r="T99">
        <v>0.375</v>
      </c>
      <c r="U99">
        <v>0.4375</v>
      </c>
      <c r="V99">
        <v>0.5703125</v>
      </c>
      <c r="W99" t="s">
        <v>34</v>
      </c>
      <c r="X99">
        <v>3</v>
      </c>
      <c r="Y99" t="s">
        <v>46</v>
      </c>
      <c r="Z99">
        <v>0.29629629629629628</v>
      </c>
      <c r="AA99">
        <v>0.25806451612903231</v>
      </c>
      <c r="AB99" t="s">
        <v>34</v>
      </c>
      <c r="AC99" t="s">
        <v>34</v>
      </c>
      <c r="AD99">
        <v>0.8125</v>
      </c>
      <c r="AE99">
        <v>0.5</v>
      </c>
      <c r="AF99">
        <v>5.2270812172505671E-3</v>
      </c>
    </row>
    <row r="100" spans="1:32" x14ac:dyDescent="0.45">
      <c r="A100" t="s">
        <v>179</v>
      </c>
      <c r="B100">
        <v>2003</v>
      </c>
      <c r="C100" t="s">
        <v>48</v>
      </c>
      <c r="D100">
        <v>16</v>
      </c>
      <c r="E100">
        <v>0.14783702548252831</v>
      </c>
      <c r="F100">
        <v>-4.0369066797451696</v>
      </c>
      <c r="G100">
        <v>14.434700469712549</v>
      </c>
      <c r="H100">
        <v>60.4375</v>
      </c>
      <c r="I100">
        <v>0.84210526315789469</v>
      </c>
      <c r="J100">
        <v>-12</v>
      </c>
      <c r="K100">
        <v>1</v>
      </c>
      <c r="L100">
        <v>0.625</v>
      </c>
      <c r="M100">
        <v>1</v>
      </c>
      <c r="N100">
        <v>13.1875</v>
      </c>
      <c r="O100">
        <v>1.625</v>
      </c>
      <c r="P100">
        <v>1.625</v>
      </c>
      <c r="Q100">
        <v>11</v>
      </c>
      <c r="R100">
        <v>5</v>
      </c>
      <c r="S100">
        <v>0</v>
      </c>
      <c r="T100">
        <v>0.6875</v>
      </c>
      <c r="U100">
        <v>0.39772727272727271</v>
      </c>
      <c r="V100">
        <v>0.4453125</v>
      </c>
      <c r="W100" t="s">
        <v>84</v>
      </c>
      <c r="X100">
        <v>1</v>
      </c>
      <c r="Y100" t="s">
        <v>38</v>
      </c>
      <c r="Z100">
        <v>0.22727272727272729</v>
      </c>
      <c r="AA100">
        <v>0.1768707482993197</v>
      </c>
      <c r="AB100" t="s">
        <v>34</v>
      </c>
      <c r="AC100" t="s">
        <v>43</v>
      </c>
      <c r="AD100">
        <v>0.625</v>
      </c>
      <c r="AE100">
        <v>9.5</v>
      </c>
      <c r="AF100">
        <v>7.8205929032796412E-2</v>
      </c>
    </row>
    <row r="101" spans="1:32" x14ac:dyDescent="0.45">
      <c r="A101" t="s">
        <v>180</v>
      </c>
      <c r="B101">
        <v>2003</v>
      </c>
      <c r="C101" t="s">
        <v>50</v>
      </c>
      <c r="D101">
        <v>16</v>
      </c>
      <c r="E101">
        <v>-6.4308576042965706</v>
      </c>
      <c r="F101">
        <v>0.55120095139679648</v>
      </c>
      <c r="G101">
        <v>12.429676052107141</v>
      </c>
      <c r="H101">
        <v>50.375</v>
      </c>
      <c r="I101">
        <v>0.72222222222222221</v>
      </c>
      <c r="J101">
        <v>-18</v>
      </c>
      <c r="K101">
        <v>1.25</v>
      </c>
      <c r="L101">
        <v>0.3125</v>
      </c>
      <c r="M101">
        <v>0.9375</v>
      </c>
      <c r="N101">
        <v>6.9375</v>
      </c>
      <c r="O101">
        <v>1.5</v>
      </c>
      <c r="P101">
        <v>1.25</v>
      </c>
      <c r="Q101">
        <v>7</v>
      </c>
      <c r="R101">
        <v>9</v>
      </c>
      <c r="S101">
        <v>0</v>
      </c>
      <c r="T101">
        <v>0.4375</v>
      </c>
      <c r="U101">
        <v>0.36607142857142849</v>
      </c>
      <c r="V101">
        <v>0.48828125</v>
      </c>
      <c r="W101" t="s">
        <v>34</v>
      </c>
      <c r="X101">
        <v>3</v>
      </c>
      <c r="Y101" t="s">
        <v>51</v>
      </c>
      <c r="Z101">
        <v>7.1428571428571425E-2</v>
      </c>
      <c r="AA101">
        <v>0.17241379310344829</v>
      </c>
      <c r="AB101" t="s">
        <v>34</v>
      </c>
      <c r="AC101" t="s">
        <v>34</v>
      </c>
      <c r="AD101">
        <v>0.25</v>
      </c>
      <c r="AE101">
        <v>0.5</v>
      </c>
      <c r="AF101">
        <v>9.4023563181488436E-4</v>
      </c>
    </row>
    <row r="102" spans="1:32" x14ac:dyDescent="0.45">
      <c r="A102" t="s">
        <v>181</v>
      </c>
      <c r="B102">
        <v>2003</v>
      </c>
      <c r="C102" t="s">
        <v>53</v>
      </c>
      <c r="D102">
        <v>16</v>
      </c>
      <c r="E102">
        <v>3.029560164191289</v>
      </c>
      <c r="F102">
        <v>-0.98512307129003163</v>
      </c>
      <c r="G102">
        <v>19.631548703886899</v>
      </c>
      <c r="H102">
        <v>52.875</v>
      </c>
      <c r="I102">
        <v>0.88</v>
      </c>
      <c r="J102">
        <v>-15.8125</v>
      </c>
      <c r="K102">
        <v>0.9375</v>
      </c>
      <c r="L102">
        <v>0.625</v>
      </c>
      <c r="M102">
        <v>0.875</v>
      </c>
      <c r="N102">
        <v>12.25</v>
      </c>
      <c r="O102">
        <v>1.25</v>
      </c>
      <c r="P102">
        <v>1.5</v>
      </c>
      <c r="Q102">
        <v>8</v>
      </c>
      <c r="R102">
        <v>8</v>
      </c>
      <c r="S102">
        <v>0</v>
      </c>
      <c r="T102">
        <v>0.5</v>
      </c>
      <c r="U102">
        <v>0.46875</v>
      </c>
      <c r="V102">
        <v>0.45703125</v>
      </c>
      <c r="W102" t="s">
        <v>34</v>
      </c>
      <c r="X102">
        <v>2</v>
      </c>
      <c r="Y102" t="s">
        <v>42</v>
      </c>
      <c r="Z102">
        <v>0.2413793103448276</v>
      </c>
      <c r="AA102">
        <v>0.15384615384615391</v>
      </c>
      <c r="AB102" t="s">
        <v>34</v>
      </c>
      <c r="AC102" t="s">
        <v>34</v>
      </c>
      <c r="AD102">
        <v>0.3125</v>
      </c>
      <c r="AE102">
        <v>0.5</v>
      </c>
      <c r="AF102">
        <v>9.0176986596598539E-3</v>
      </c>
    </row>
    <row r="103" spans="1:32" x14ac:dyDescent="0.45">
      <c r="A103" t="s">
        <v>182</v>
      </c>
      <c r="B103">
        <v>2003</v>
      </c>
      <c r="C103" t="s">
        <v>55</v>
      </c>
      <c r="D103">
        <v>16</v>
      </c>
      <c r="E103">
        <v>-4.2523086166421038</v>
      </c>
      <c r="F103">
        <v>-3.3274908596070532</v>
      </c>
      <c r="G103">
        <v>14.329428872981479</v>
      </c>
      <c r="H103">
        <v>47.9375</v>
      </c>
      <c r="I103">
        <v>0.8214285714285714</v>
      </c>
      <c r="J103">
        <v>-17.625</v>
      </c>
      <c r="K103">
        <v>1.125</v>
      </c>
      <c r="L103">
        <v>0.4375</v>
      </c>
      <c r="M103">
        <v>0.9375</v>
      </c>
      <c r="N103">
        <v>12.5625</v>
      </c>
      <c r="O103">
        <v>1.875</v>
      </c>
      <c r="P103">
        <v>1.375</v>
      </c>
      <c r="Q103">
        <v>5</v>
      </c>
      <c r="R103">
        <v>11</v>
      </c>
      <c r="S103">
        <v>0</v>
      </c>
      <c r="T103">
        <v>0.3125</v>
      </c>
      <c r="U103">
        <v>0.36249999999999999</v>
      </c>
      <c r="V103">
        <v>0.5390625</v>
      </c>
      <c r="W103" t="s">
        <v>34</v>
      </c>
      <c r="X103">
        <v>4</v>
      </c>
      <c r="Y103" t="s">
        <v>42</v>
      </c>
      <c r="Z103">
        <v>0.15384615384615391</v>
      </c>
      <c r="AA103">
        <v>0.2413793103448276</v>
      </c>
      <c r="AB103" t="s">
        <v>34</v>
      </c>
      <c r="AC103" t="s">
        <v>34</v>
      </c>
      <c r="AD103">
        <v>0.75</v>
      </c>
      <c r="AE103">
        <v>0.5</v>
      </c>
      <c r="AF103">
        <v>4.4841868508443343E-4</v>
      </c>
    </row>
    <row r="104" spans="1:32" x14ac:dyDescent="0.45">
      <c r="A104" t="s">
        <v>183</v>
      </c>
      <c r="B104">
        <v>2003</v>
      </c>
      <c r="C104" t="s">
        <v>57</v>
      </c>
      <c r="D104">
        <v>16</v>
      </c>
      <c r="E104">
        <v>-3.0806318292587789</v>
      </c>
      <c r="F104">
        <v>-2.8913351297039438</v>
      </c>
      <c r="G104">
        <v>14.4366769705835</v>
      </c>
      <c r="H104">
        <v>52.3125</v>
      </c>
      <c r="I104">
        <v>0.7931034482758621</v>
      </c>
      <c r="J104">
        <v>-11.5625</v>
      </c>
      <c r="K104">
        <v>1.3125</v>
      </c>
      <c r="L104">
        <v>0.75</v>
      </c>
      <c r="M104">
        <v>0.8125</v>
      </c>
      <c r="N104">
        <v>12.5625</v>
      </c>
      <c r="O104">
        <v>1.75</v>
      </c>
      <c r="P104">
        <v>1.5625</v>
      </c>
      <c r="Q104">
        <v>10</v>
      </c>
      <c r="R104">
        <v>6</v>
      </c>
      <c r="S104">
        <v>0</v>
      </c>
      <c r="T104">
        <v>0.625</v>
      </c>
      <c r="U104">
        <v>0.38750000000000001</v>
      </c>
      <c r="V104">
        <v>0.4609375</v>
      </c>
      <c r="W104" t="s">
        <v>69</v>
      </c>
      <c r="X104">
        <v>2</v>
      </c>
      <c r="Y104" t="s">
        <v>58</v>
      </c>
      <c r="Z104">
        <v>0.23076923076923081</v>
      </c>
      <c r="AA104">
        <v>0.24489795918367349</v>
      </c>
      <c r="AB104" t="s">
        <v>34</v>
      </c>
      <c r="AC104" t="s">
        <v>34</v>
      </c>
      <c r="AD104">
        <v>0.4375</v>
      </c>
      <c r="AE104">
        <v>0.5</v>
      </c>
      <c r="AF104">
        <v>3.3351026365309629E-2</v>
      </c>
    </row>
    <row r="105" spans="1:32" x14ac:dyDescent="0.45">
      <c r="A105" t="s">
        <v>184</v>
      </c>
      <c r="B105">
        <v>2003</v>
      </c>
      <c r="C105" t="s">
        <v>60</v>
      </c>
      <c r="D105">
        <v>16</v>
      </c>
      <c r="E105">
        <v>-0.7435515624428225</v>
      </c>
      <c r="F105">
        <v>2.3072253752480831</v>
      </c>
      <c r="G105">
        <v>15.2753722593355</v>
      </c>
      <c r="H105">
        <v>57.625</v>
      </c>
      <c r="I105">
        <v>0.875</v>
      </c>
      <c r="J105">
        <v>-9.8125</v>
      </c>
      <c r="K105">
        <v>1.125</v>
      </c>
      <c r="L105">
        <v>0.6875</v>
      </c>
      <c r="M105">
        <v>0.5625</v>
      </c>
      <c r="N105">
        <v>12.75</v>
      </c>
      <c r="O105">
        <v>1.375</v>
      </c>
      <c r="P105">
        <v>1.25</v>
      </c>
      <c r="Q105">
        <v>10</v>
      </c>
      <c r="R105">
        <v>6</v>
      </c>
      <c r="S105">
        <v>0</v>
      </c>
      <c r="T105">
        <v>0.625</v>
      </c>
      <c r="U105">
        <v>0.40625</v>
      </c>
      <c r="V105">
        <v>0.5</v>
      </c>
      <c r="W105" t="s">
        <v>69</v>
      </c>
      <c r="X105">
        <v>2</v>
      </c>
      <c r="Y105" t="s">
        <v>62</v>
      </c>
      <c r="Z105">
        <v>0.21249999999999999</v>
      </c>
      <c r="AA105">
        <v>0.2318840579710145</v>
      </c>
      <c r="AB105" t="s">
        <v>34</v>
      </c>
      <c r="AC105" t="s">
        <v>34</v>
      </c>
      <c r="AD105">
        <v>0.25</v>
      </c>
      <c r="AE105">
        <v>0.5</v>
      </c>
      <c r="AF105">
        <v>2.6320239224586772E-2</v>
      </c>
    </row>
    <row r="106" spans="1:32" x14ac:dyDescent="0.45">
      <c r="A106" t="s">
        <v>185</v>
      </c>
      <c r="B106">
        <v>2003</v>
      </c>
      <c r="C106" t="s">
        <v>64</v>
      </c>
      <c r="D106">
        <v>16</v>
      </c>
      <c r="E106">
        <v>-6.9709191505647166</v>
      </c>
      <c r="F106">
        <v>-3.615827563245686</v>
      </c>
      <c r="G106">
        <v>13.45908763477015</v>
      </c>
      <c r="H106">
        <v>53.6875</v>
      </c>
      <c r="I106">
        <v>0.95652173913043481</v>
      </c>
      <c r="J106">
        <v>-4.75</v>
      </c>
      <c r="K106">
        <v>1.5</v>
      </c>
      <c r="L106">
        <v>0.8125</v>
      </c>
      <c r="M106">
        <v>0.9375</v>
      </c>
      <c r="N106">
        <v>10.75</v>
      </c>
      <c r="O106">
        <v>1.5625</v>
      </c>
      <c r="P106">
        <v>1.75</v>
      </c>
      <c r="Q106">
        <v>5</v>
      </c>
      <c r="R106">
        <v>11</v>
      </c>
      <c r="S106">
        <v>0</v>
      </c>
      <c r="T106">
        <v>0.3125</v>
      </c>
      <c r="U106">
        <v>0.46250000000000002</v>
      </c>
      <c r="V106">
        <v>0.53515625</v>
      </c>
      <c r="W106" t="s">
        <v>34</v>
      </c>
      <c r="X106">
        <v>4</v>
      </c>
      <c r="Y106" t="s">
        <v>51</v>
      </c>
      <c r="Z106">
        <v>0.1</v>
      </c>
      <c r="AA106">
        <v>0.21739130434782611</v>
      </c>
      <c r="AB106" t="s">
        <v>34</v>
      </c>
      <c r="AC106" t="s">
        <v>34</v>
      </c>
      <c r="AD106">
        <v>6.25E-2</v>
      </c>
      <c r="AE106">
        <v>0.5</v>
      </c>
      <c r="AF106">
        <v>1.051045820734122E-4</v>
      </c>
    </row>
    <row r="107" spans="1:32" x14ac:dyDescent="0.45">
      <c r="A107" t="s">
        <v>186</v>
      </c>
      <c r="B107">
        <v>2003</v>
      </c>
      <c r="C107" t="s">
        <v>66</v>
      </c>
      <c r="D107">
        <v>16</v>
      </c>
      <c r="E107">
        <v>3.538536113286439</v>
      </c>
      <c r="F107">
        <v>0.83473028496175938</v>
      </c>
      <c r="G107">
        <v>17.45750774385435</v>
      </c>
      <c r="H107">
        <v>43.6875</v>
      </c>
      <c r="I107">
        <v>0.88461538461538458</v>
      </c>
      <c r="J107">
        <v>-8.6875</v>
      </c>
      <c r="K107">
        <v>1.3125</v>
      </c>
      <c r="L107">
        <v>0.75</v>
      </c>
      <c r="M107">
        <v>1.3125</v>
      </c>
      <c r="N107">
        <v>12.625</v>
      </c>
      <c r="O107">
        <v>1.8125</v>
      </c>
      <c r="P107">
        <v>2.0625</v>
      </c>
      <c r="Q107">
        <v>10</v>
      </c>
      <c r="R107">
        <v>6</v>
      </c>
      <c r="S107">
        <v>0</v>
      </c>
      <c r="T107">
        <v>0.625</v>
      </c>
      <c r="U107">
        <v>0.4375</v>
      </c>
      <c r="V107">
        <v>0.48828125</v>
      </c>
      <c r="W107" t="s">
        <v>77</v>
      </c>
      <c r="X107">
        <v>1</v>
      </c>
      <c r="Y107" t="s">
        <v>51</v>
      </c>
      <c r="Z107">
        <v>0.26785714285714279</v>
      </c>
      <c r="AA107">
        <v>0.15789473684210531</v>
      </c>
      <c r="AB107" t="s">
        <v>34</v>
      </c>
      <c r="AC107" t="s">
        <v>34</v>
      </c>
      <c r="AD107">
        <v>0.5</v>
      </c>
      <c r="AE107">
        <v>0.5</v>
      </c>
      <c r="AF107">
        <v>3.5236177315753257E-2</v>
      </c>
    </row>
    <row r="108" spans="1:32" x14ac:dyDescent="0.45">
      <c r="A108" t="s">
        <v>187</v>
      </c>
      <c r="B108">
        <v>2003</v>
      </c>
      <c r="C108" t="s">
        <v>154</v>
      </c>
      <c r="D108">
        <v>16</v>
      </c>
      <c r="E108">
        <v>-3.0955747243521579</v>
      </c>
      <c r="F108">
        <v>-1.828959727129692</v>
      </c>
      <c r="G108">
        <v>13.157265419086411</v>
      </c>
      <c r="H108">
        <v>60.0625</v>
      </c>
      <c r="I108">
        <v>0.81818181818181823</v>
      </c>
      <c r="J108">
        <v>-11.625</v>
      </c>
      <c r="K108">
        <v>1.125</v>
      </c>
      <c r="L108">
        <v>0.5</v>
      </c>
      <c r="M108">
        <v>0.875</v>
      </c>
      <c r="N108">
        <v>7.6875</v>
      </c>
      <c r="O108">
        <v>1.4375</v>
      </c>
      <c r="P108">
        <v>1.375</v>
      </c>
      <c r="Q108">
        <v>5</v>
      </c>
      <c r="R108">
        <v>11</v>
      </c>
      <c r="S108">
        <v>0</v>
      </c>
      <c r="T108">
        <v>0.3125</v>
      </c>
      <c r="U108">
        <v>0.46250000000000002</v>
      </c>
      <c r="V108">
        <v>0.5703125</v>
      </c>
      <c r="W108" t="s">
        <v>34</v>
      </c>
      <c r="X108">
        <v>4</v>
      </c>
      <c r="Y108" t="s">
        <v>70</v>
      </c>
      <c r="Z108">
        <v>0.10526315789473679</v>
      </c>
      <c r="AA108">
        <v>0.1891891891891892</v>
      </c>
      <c r="AB108" t="s">
        <v>34</v>
      </c>
      <c r="AC108" t="s">
        <v>34</v>
      </c>
      <c r="AD108">
        <v>0.3125</v>
      </c>
      <c r="AE108">
        <v>0.5</v>
      </c>
      <c r="AF108">
        <v>1.4509439165405149E-4</v>
      </c>
    </row>
    <row r="109" spans="1:32" x14ac:dyDescent="0.45">
      <c r="A109" t="s">
        <v>188</v>
      </c>
      <c r="B109">
        <v>2003</v>
      </c>
      <c r="C109" t="s">
        <v>68</v>
      </c>
      <c r="D109">
        <v>16</v>
      </c>
      <c r="E109">
        <v>8.6407067663515544</v>
      </c>
      <c r="F109">
        <v>-2.134760713372744</v>
      </c>
      <c r="G109">
        <v>20.833103100789291</v>
      </c>
      <c r="H109">
        <v>41.25</v>
      </c>
      <c r="I109">
        <v>1</v>
      </c>
      <c r="J109">
        <v>-7.0625</v>
      </c>
      <c r="K109">
        <v>0.625</v>
      </c>
      <c r="L109">
        <v>0.9375</v>
      </c>
      <c r="M109">
        <v>0.9375</v>
      </c>
      <c r="N109">
        <v>13.3125</v>
      </c>
      <c r="O109">
        <v>0.9375</v>
      </c>
      <c r="P109">
        <v>1.875</v>
      </c>
      <c r="Q109">
        <v>12</v>
      </c>
      <c r="R109">
        <v>4</v>
      </c>
      <c r="S109">
        <v>0</v>
      </c>
      <c r="T109">
        <v>0.75</v>
      </c>
      <c r="U109">
        <v>0.44791666666666669</v>
      </c>
      <c r="V109">
        <v>0.4921875</v>
      </c>
      <c r="W109" t="s">
        <v>84</v>
      </c>
      <c r="X109">
        <v>1</v>
      </c>
      <c r="Y109" t="s">
        <v>70</v>
      </c>
      <c r="Z109">
        <v>0.20714285714285721</v>
      </c>
      <c r="AA109">
        <v>0.19847328244274809</v>
      </c>
      <c r="AB109" t="s">
        <v>34</v>
      </c>
      <c r="AC109" t="s">
        <v>34</v>
      </c>
      <c r="AD109">
        <v>0.3125</v>
      </c>
      <c r="AE109">
        <v>0.5</v>
      </c>
      <c r="AF109">
        <v>0.10780198766380041</v>
      </c>
    </row>
    <row r="110" spans="1:32" x14ac:dyDescent="0.45">
      <c r="A110" t="s">
        <v>189</v>
      </c>
      <c r="B110">
        <v>2003</v>
      </c>
      <c r="C110" t="s">
        <v>72</v>
      </c>
      <c r="D110">
        <v>16</v>
      </c>
      <c r="E110">
        <v>-1.0863940574614199</v>
      </c>
      <c r="F110">
        <v>-1.506244186458249</v>
      </c>
      <c r="G110">
        <v>14.656969587569829</v>
      </c>
      <c r="H110">
        <v>55.9375</v>
      </c>
      <c r="I110">
        <v>0.60606060606060608</v>
      </c>
      <c r="J110">
        <v>-8.25</v>
      </c>
      <c r="K110">
        <v>1.125</v>
      </c>
      <c r="L110">
        <v>0.75</v>
      </c>
      <c r="M110">
        <v>0.9375</v>
      </c>
      <c r="N110">
        <v>8.375</v>
      </c>
      <c r="O110">
        <v>1.625</v>
      </c>
      <c r="P110">
        <v>1.6875</v>
      </c>
      <c r="Q110">
        <v>5</v>
      </c>
      <c r="R110">
        <v>11</v>
      </c>
      <c r="S110">
        <v>0</v>
      </c>
      <c r="T110">
        <v>0.3125</v>
      </c>
      <c r="U110">
        <v>0.45</v>
      </c>
      <c r="V110">
        <v>0.54296875</v>
      </c>
      <c r="W110" t="s">
        <v>34</v>
      </c>
      <c r="X110">
        <v>3</v>
      </c>
      <c r="Y110" t="s">
        <v>70</v>
      </c>
      <c r="Z110">
        <v>0.1851851851851852</v>
      </c>
      <c r="AA110">
        <v>0.34615384615384609</v>
      </c>
      <c r="AB110" t="s">
        <v>34</v>
      </c>
      <c r="AC110" t="s">
        <v>34</v>
      </c>
      <c r="AD110">
        <v>0.5</v>
      </c>
      <c r="AE110">
        <v>0.5</v>
      </c>
      <c r="AF110">
        <v>2.0964557318447479E-4</v>
      </c>
    </row>
    <row r="111" spans="1:32" x14ac:dyDescent="0.45">
      <c r="A111" t="s">
        <v>190</v>
      </c>
      <c r="B111">
        <v>2003</v>
      </c>
      <c r="C111" t="s">
        <v>74</v>
      </c>
      <c r="D111">
        <v>16</v>
      </c>
      <c r="E111">
        <v>6.0064079622406643</v>
      </c>
      <c r="F111">
        <v>1.826470232684851</v>
      </c>
      <c r="G111">
        <v>19.90787803704346</v>
      </c>
      <c r="H111">
        <v>43.625</v>
      </c>
      <c r="I111">
        <v>0.8</v>
      </c>
      <c r="J111">
        <v>-8.125</v>
      </c>
      <c r="K111">
        <v>0.75</v>
      </c>
      <c r="L111">
        <v>0.75</v>
      </c>
      <c r="M111">
        <v>1.5625</v>
      </c>
      <c r="N111">
        <v>15.6875</v>
      </c>
      <c r="O111">
        <v>0.9375</v>
      </c>
      <c r="P111">
        <v>2.3125</v>
      </c>
      <c r="Q111">
        <v>13</v>
      </c>
      <c r="R111">
        <v>3</v>
      </c>
      <c r="S111">
        <v>0</v>
      </c>
      <c r="T111">
        <v>0.8125</v>
      </c>
      <c r="U111">
        <v>0.38461538461538458</v>
      </c>
      <c r="V111">
        <v>0.41796875</v>
      </c>
      <c r="W111" t="s">
        <v>41</v>
      </c>
      <c r="X111">
        <v>1</v>
      </c>
      <c r="Y111" t="s">
        <v>62</v>
      </c>
      <c r="Z111">
        <v>0.1964285714285714</v>
      </c>
      <c r="AA111">
        <v>0.17543859649122809</v>
      </c>
      <c r="AB111" t="s">
        <v>34</v>
      </c>
      <c r="AC111" t="s">
        <v>34</v>
      </c>
      <c r="AD111">
        <v>0.1875</v>
      </c>
      <c r="AE111">
        <v>0.5</v>
      </c>
      <c r="AF111">
        <v>0.25070616967016629</v>
      </c>
    </row>
    <row r="112" spans="1:32" x14ac:dyDescent="0.45">
      <c r="A112" t="s">
        <v>191</v>
      </c>
      <c r="B112">
        <v>2003</v>
      </c>
      <c r="C112" t="s">
        <v>192</v>
      </c>
      <c r="D112">
        <v>16</v>
      </c>
      <c r="E112">
        <v>1.0464991438180331</v>
      </c>
      <c r="F112">
        <v>-1.6102660143648719</v>
      </c>
      <c r="G112">
        <v>21.184728009599599</v>
      </c>
      <c r="H112">
        <v>41.6875</v>
      </c>
      <c r="I112">
        <v>0.9285714285714286</v>
      </c>
      <c r="J112">
        <v>-20.375</v>
      </c>
      <c r="K112">
        <v>1.4375</v>
      </c>
      <c r="L112">
        <v>1.375</v>
      </c>
      <c r="M112">
        <v>1.5</v>
      </c>
      <c r="N112">
        <v>18.1875</v>
      </c>
      <c r="O112">
        <v>2</v>
      </c>
      <c r="P112">
        <v>2.875</v>
      </c>
      <c r="Q112">
        <v>12</v>
      </c>
      <c r="R112">
        <v>4</v>
      </c>
      <c r="S112">
        <v>0</v>
      </c>
      <c r="T112">
        <v>0.75</v>
      </c>
      <c r="U112">
        <v>0.4427083</v>
      </c>
      <c r="V112">
        <v>0.43359379999999997</v>
      </c>
      <c r="W112" t="s">
        <v>41</v>
      </c>
      <c r="X112">
        <v>1</v>
      </c>
      <c r="Y112" t="s">
        <v>193</v>
      </c>
      <c r="Z112">
        <v>0.2105263157894737</v>
      </c>
      <c r="AA112">
        <v>0.19354838709677419</v>
      </c>
      <c r="AB112" t="s">
        <v>34</v>
      </c>
      <c r="AC112" t="s">
        <v>34</v>
      </c>
      <c r="AD112">
        <v>0.5625</v>
      </c>
      <c r="AE112">
        <v>0.5</v>
      </c>
      <c r="AF112">
        <v>0.31640961567747711</v>
      </c>
    </row>
    <row r="113" spans="1:32" x14ac:dyDescent="0.45">
      <c r="A113" t="s">
        <v>194</v>
      </c>
      <c r="B113">
        <v>2003</v>
      </c>
      <c r="C113" t="s">
        <v>195</v>
      </c>
      <c r="D113">
        <v>16</v>
      </c>
      <c r="E113">
        <v>-3.046369793843402</v>
      </c>
      <c r="F113">
        <v>1.7372662807710619</v>
      </c>
      <c r="G113">
        <v>14.277617118074319</v>
      </c>
      <c r="H113">
        <v>62.875</v>
      </c>
      <c r="I113">
        <v>0.75</v>
      </c>
      <c r="J113">
        <v>-12.8125</v>
      </c>
      <c r="K113">
        <v>1.1875</v>
      </c>
      <c r="L113">
        <v>0.4375</v>
      </c>
      <c r="M113">
        <v>0.8125</v>
      </c>
      <c r="N113">
        <v>12.8125</v>
      </c>
      <c r="O113">
        <v>1.6875</v>
      </c>
      <c r="P113">
        <v>1.25</v>
      </c>
      <c r="Q113">
        <v>4</v>
      </c>
      <c r="R113">
        <v>12</v>
      </c>
      <c r="S113">
        <v>0</v>
      </c>
      <c r="T113">
        <v>0.25</v>
      </c>
      <c r="U113">
        <v>0.359375</v>
      </c>
      <c r="V113">
        <v>0.50390619999999997</v>
      </c>
      <c r="W113" t="s">
        <v>34</v>
      </c>
      <c r="X113">
        <v>4</v>
      </c>
      <c r="Y113" t="s">
        <v>196</v>
      </c>
      <c r="Z113">
        <v>0.16129032258064521</v>
      </c>
      <c r="AA113">
        <v>0.20833333333333329</v>
      </c>
      <c r="AB113" t="s">
        <v>34</v>
      </c>
      <c r="AC113" t="s">
        <v>34</v>
      </c>
      <c r="AD113">
        <v>0.5</v>
      </c>
      <c r="AE113">
        <v>0.5</v>
      </c>
      <c r="AF113">
        <v>1.4496833061365989E-4</v>
      </c>
    </row>
    <row r="114" spans="1:32" x14ac:dyDescent="0.45">
      <c r="A114" t="s">
        <v>197</v>
      </c>
      <c r="B114">
        <v>2003</v>
      </c>
      <c r="C114" t="s">
        <v>90</v>
      </c>
      <c r="D114">
        <v>16</v>
      </c>
      <c r="E114">
        <v>-5.3388004886093476</v>
      </c>
      <c r="F114">
        <v>-0.69811673100367355</v>
      </c>
      <c r="G114">
        <v>12.37917961452737</v>
      </c>
      <c r="H114">
        <v>70</v>
      </c>
      <c r="I114">
        <v>0.88</v>
      </c>
      <c r="J114">
        <v>-14.8125</v>
      </c>
      <c r="K114">
        <v>0.875</v>
      </c>
      <c r="L114">
        <v>0.6875</v>
      </c>
      <c r="M114">
        <v>0.875</v>
      </c>
      <c r="N114">
        <v>10.125</v>
      </c>
      <c r="O114">
        <v>1.3125</v>
      </c>
      <c r="P114">
        <v>1.5625</v>
      </c>
      <c r="Q114">
        <v>4</v>
      </c>
      <c r="R114">
        <v>12</v>
      </c>
      <c r="S114">
        <v>0</v>
      </c>
      <c r="T114">
        <v>0.25</v>
      </c>
      <c r="U114">
        <v>0.484375</v>
      </c>
      <c r="V114">
        <v>0.515625</v>
      </c>
      <c r="W114" t="s">
        <v>34</v>
      </c>
      <c r="X114">
        <v>3</v>
      </c>
      <c r="Y114" t="s">
        <v>196</v>
      </c>
      <c r="Z114">
        <v>0.14285714285714279</v>
      </c>
      <c r="AA114">
        <v>0.20967741935483869</v>
      </c>
      <c r="AB114" t="s">
        <v>34</v>
      </c>
      <c r="AC114" t="s">
        <v>34</v>
      </c>
      <c r="AD114">
        <v>0.4375</v>
      </c>
      <c r="AE114">
        <v>0.5</v>
      </c>
      <c r="AF114">
        <v>1.216868623067703E-4</v>
      </c>
    </row>
    <row r="115" spans="1:32" x14ac:dyDescent="0.45">
      <c r="A115" t="s">
        <v>198</v>
      </c>
      <c r="B115">
        <v>2003</v>
      </c>
      <c r="C115" t="s">
        <v>76</v>
      </c>
      <c r="D115">
        <v>16</v>
      </c>
      <c r="E115">
        <v>-3.1070842700820851</v>
      </c>
      <c r="F115">
        <v>-2.5471878111551369</v>
      </c>
      <c r="G115">
        <v>14.097640234609029</v>
      </c>
      <c r="H115">
        <v>57.0625</v>
      </c>
      <c r="I115">
        <v>0.75862068965517238</v>
      </c>
      <c r="J115">
        <v>-13.5</v>
      </c>
      <c r="K115">
        <v>1.1875</v>
      </c>
      <c r="L115">
        <v>0.875</v>
      </c>
      <c r="M115">
        <v>1.375</v>
      </c>
      <c r="N115">
        <v>16.25</v>
      </c>
      <c r="O115">
        <v>1.9375</v>
      </c>
      <c r="P115">
        <v>2.25</v>
      </c>
      <c r="Q115">
        <v>10</v>
      </c>
      <c r="R115">
        <v>6</v>
      </c>
      <c r="S115">
        <v>0</v>
      </c>
      <c r="T115">
        <v>0.625</v>
      </c>
      <c r="U115">
        <v>0.38750000000000001</v>
      </c>
      <c r="V115">
        <v>0.51171875</v>
      </c>
      <c r="W115" t="s">
        <v>34</v>
      </c>
      <c r="X115">
        <v>2</v>
      </c>
      <c r="Y115" t="s">
        <v>46</v>
      </c>
      <c r="Z115">
        <v>0.23076923076923081</v>
      </c>
      <c r="AA115">
        <v>0.28000000000000003</v>
      </c>
      <c r="AB115" t="s">
        <v>34</v>
      </c>
      <c r="AC115" t="s">
        <v>34</v>
      </c>
      <c r="AD115">
        <v>0.75</v>
      </c>
      <c r="AE115">
        <v>0.5</v>
      </c>
      <c r="AF115">
        <v>4.9106640462686757E-2</v>
      </c>
    </row>
    <row r="116" spans="1:32" x14ac:dyDescent="0.45">
      <c r="A116" t="s">
        <v>199</v>
      </c>
      <c r="B116">
        <v>2003</v>
      </c>
      <c r="C116" t="s">
        <v>79</v>
      </c>
      <c r="D116">
        <v>16</v>
      </c>
      <c r="E116">
        <v>5.5827004358930381</v>
      </c>
      <c r="F116">
        <v>0.78787693677309745</v>
      </c>
      <c r="G116">
        <v>21.870090163154519</v>
      </c>
      <c r="H116">
        <v>64.3125</v>
      </c>
      <c r="I116">
        <v>0.72</v>
      </c>
      <c r="J116">
        <v>-13.625</v>
      </c>
      <c r="K116">
        <v>0.8125</v>
      </c>
      <c r="L116">
        <v>0.4375</v>
      </c>
      <c r="M116">
        <v>1.75</v>
      </c>
      <c r="N116">
        <v>15.3125</v>
      </c>
      <c r="O116">
        <v>1.3125</v>
      </c>
      <c r="P116">
        <v>2.1875</v>
      </c>
      <c r="Q116">
        <v>9</v>
      </c>
      <c r="R116">
        <v>7</v>
      </c>
      <c r="S116">
        <v>0</v>
      </c>
      <c r="T116">
        <v>0.5625</v>
      </c>
      <c r="U116">
        <v>0.5</v>
      </c>
      <c r="V116">
        <v>0.45703125</v>
      </c>
      <c r="W116" t="s">
        <v>34</v>
      </c>
      <c r="X116">
        <v>2</v>
      </c>
      <c r="Y116" t="s">
        <v>51</v>
      </c>
      <c r="Z116">
        <v>0.2142857142857143</v>
      </c>
      <c r="AA116">
        <v>0.16666666666666671</v>
      </c>
      <c r="AB116" t="s">
        <v>34</v>
      </c>
      <c r="AC116" t="s">
        <v>34</v>
      </c>
      <c r="AD116">
        <v>0.5</v>
      </c>
      <c r="AE116">
        <v>0.5</v>
      </c>
      <c r="AF116">
        <v>1.8239843276483099E-2</v>
      </c>
    </row>
    <row r="117" spans="1:32" x14ac:dyDescent="0.45">
      <c r="A117" t="s">
        <v>200</v>
      </c>
      <c r="B117">
        <v>2003</v>
      </c>
      <c r="C117" t="s">
        <v>81</v>
      </c>
      <c r="D117">
        <v>16</v>
      </c>
      <c r="E117">
        <v>1.8070720417045469</v>
      </c>
      <c r="F117">
        <v>-4.93957954464413</v>
      </c>
      <c r="G117">
        <v>17.82724877608619</v>
      </c>
      <c r="H117">
        <v>62.375</v>
      </c>
      <c r="I117">
        <v>0.73529411764705888</v>
      </c>
      <c r="J117">
        <v>-13.6875</v>
      </c>
      <c r="K117">
        <v>0.8125</v>
      </c>
      <c r="L117">
        <v>0.75</v>
      </c>
      <c r="M117">
        <v>1.8125</v>
      </c>
      <c r="N117">
        <v>15.75</v>
      </c>
      <c r="O117">
        <v>1.3125</v>
      </c>
      <c r="P117">
        <v>2.5625</v>
      </c>
      <c r="Q117">
        <v>14</v>
      </c>
      <c r="R117">
        <v>2</v>
      </c>
      <c r="S117">
        <v>0</v>
      </c>
      <c r="T117">
        <v>0.875</v>
      </c>
      <c r="U117">
        <v>0.5044642857142857</v>
      </c>
      <c r="V117">
        <v>0.484375</v>
      </c>
      <c r="W117" t="s">
        <v>43</v>
      </c>
      <c r="X117">
        <v>1</v>
      </c>
      <c r="Y117" t="s">
        <v>46</v>
      </c>
      <c r="Z117">
        <v>0.24390243902439021</v>
      </c>
      <c r="AA117">
        <v>0.23584905660377359</v>
      </c>
      <c r="AB117" t="s">
        <v>43</v>
      </c>
      <c r="AC117" t="s">
        <v>43</v>
      </c>
      <c r="AD117">
        <v>0.5</v>
      </c>
      <c r="AE117">
        <v>9.5</v>
      </c>
      <c r="AF117">
        <v>0.62260027367309778</v>
      </c>
    </row>
    <row r="118" spans="1:32" x14ac:dyDescent="0.45">
      <c r="A118" t="s">
        <v>201</v>
      </c>
      <c r="B118">
        <v>2003</v>
      </c>
      <c r="C118" t="s">
        <v>83</v>
      </c>
      <c r="D118">
        <v>16</v>
      </c>
      <c r="E118">
        <v>1.183687063497564</v>
      </c>
      <c r="F118">
        <v>-2.4663570946469839</v>
      </c>
      <c r="G118">
        <v>18.471574386044271</v>
      </c>
      <c r="H118">
        <v>54.875</v>
      </c>
      <c r="I118">
        <v>0.73333333333333328</v>
      </c>
      <c r="J118">
        <v>-13.125</v>
      </c>
      <c r="K118">
        <v>0.5</v>
      </c>
      <c r="L118">
        <v>0.8125</v>
      </c>
      <c r="M118">
        <v>0.875</v>
      </c>
      <c r="N118">
        <v>10.6875</v>
      </c>
      <c r="O118">
        <v>1.5625</v>
      </c>
      <c r="P118">
        <v>1.6875</v>
      </c>
      <c r="Q118">
        <v>8</v>
      </c>
      <c r="R118">
        <v>8</v>
      </c>
      <c r="S118">
        <v>0</v>
      </c>
      <c r="T118">
        <v>0.5</v>
      </c>
      <c r="U118">
        <v>0.375</v>
      </c>
      <c r="V118">
        <v>0.5</v>
      </c>
      <c r="W118" t="s">
        <v>34</v>
      </c>
      <c r="X118">
        <v>2</v>
      </c>
      <c r="Y118" t="s">
        <v>38</v>
      </c>
      <c r="Z118">
        <v>0.2608695652173913</v>
      </c>
      <c r="AA118">
        <v>0.29032258064516131</v>
      </c>
      <c r="AB118" t="s">
        <v>34</v>
      </c>
      <c r="AC118" t="s">
        <v>34</v>
      </c>
      <c r="AD118">
        <v>1.0625</v>
      </c>
      <c r="AE118">
        <v>0.5</v>
      </c>
      <c r="AF118">
        <v>7.623835810418797E-3</v>
      </c>
    </row>
    <row r="119" spans="1:32" x14ac:dyDescent="0.45">
      <c r="A119" t="s">
        <v>202</v>
      </c>
      <c r="B119">
        <v>2003</v>
      </c>
      <c r="C119" t="s">
        <v>86</v>
      </c>
      <c r="D119">
        <v>16</v>
      </c>
      <c r="E119">
        <v>-4.3759149318223871</v>
      </c>
      <c r="F119">
        <v>-3.561687411432592</v>
      </c>
      <c r="G119">
        <v>16.213541185119091</v>
      </c>
      <c r="H119">
        <v>67.8125</v>
      </c>
      <c r="I119">
        <v>0.7407407407407407</v>
      </c>
      <c r="J119">
        <v>-16.1875</v>
      </c>
      <c r="K119">
        <v>1.25</v>
      </c>
      <c r="L119">
        <v>0.75</v>
      </c>
      <c r="M119">
        <v>0.625</v>
      </c>
      <c r="N119">
        <v>18.1875</v>
      </c>
      <c r="O119">
        <v>2</v>
      </c>
      <c r="P119">
        <v>1.375</v>
      </c>
      <c r="Q119">
        <v>4</v>
      </c>
      <c r="R119">
        <v>12</v>
      </c>
      <c r="S119">
        <v>0</v>
      </c>
      <c r="T119">
        <v>0.25</v>
      </c>
      <c r="U119">
        <v>0.5</v>
      </c>
      <c r="V119">
        <v>0.5546875</v>
      </c>
      <c r="W119" t="s">
        <v>34</v>
      </c>
      <c r="X119">
        <v>4</v>
      </c>
      <c r="Y119" t="s">
        <v>58</v>
      </c>
      <c r="Z119">
        <v>0.19230769230769229</v>
      </c>
      <c r="AA119">
        <v>0.23076923076923081</v>
      </c>
      <c r="AB119" t="s">
        <v>34</v>
      </c>
      <c r="AC119" t="s">
        <v>34</v>
      </c>
      <c r="AD119">
        <v>0.75</v>
      </c>
      <c r="AE119">
        <v>0.5</v>
      </c>
      <c r="AF119">
        <v>3.3838080610915761E-4</v>
      </c>
    </row>
    <row r="120" spans="1:32" x14ac:dyDescent="0.45">
      <c r="A120" t="s">
        <v>203</v>
      </c>
      <c r="B120">
        <v>2003</v>
      </c>
      <c r="C120" t="s">
        <v>88</v>
      </c>
      <c r="D120">
        <v>16</v>
      </c>
      <c r="E120">
        <v>1.218041842503188</v>
      </c>
      <c r="F120">
        <v>-1.80558902067725</v>
      </c>
      <c r="G120">
        <v>14.98378175938022</v>
      </c>
      <c r="H120">
        <v>34.375</v>
      </c>
      <c r="I120">
        <v>0.84375</v>
      </c>
      <c r="J120">
        <v>-13</v>
      </c>
      <c r="K120">
        <v>0.875</v>
      </c>
      <c r="L120">
        <v>0.5625</v>
      </c>
      <c r="M120">
        <v>0.6875</v>
      </c>
      <c r="N120">
        <v>11.9375</v>
      </c>
      <c r="O120">
        <v>1.125</v>
      </c>
      <c r="P120">
        <v>1.25</v>
      </c>
      <c r="Q120">
        <v>6</v>
      </c>
      <c r="R120">
        <v>10</v>
      </c>
      <c r="S120">
        <v>0</v>
      </c>
      <c r="T120">
        <v>0.375</v>
      </c>
      <c r="U120">
        <v>0.39583333333333331</v>
      </c>
      <c r="V120">
        <v>0.52734375</v>
      </c>
      <c r="W120" t="s">
        <v>34</v>
      </c>
      <c r="X120">
        <v>4</v>
      </c>
      <c r="Y120" t="s">
        <v>46</v>
      </c>
      <c r="Z120">
        <v>0.28000000000000003</v>
      </c>
      <c r="AA120">
        <v>0.23076923076923081</v>
      </c>
      <c r="AB120" t="s">
        <v>34</v>
      </c>
      <c r="AC120" t="s">
        <v>34</v>
      </c>
      <c r="AD120">
        <v>0.25</v>
      </c>
      <c r="AE120">
        <v>0.5</v>
      </c>
      <c r="AF120">
        <v>1.7434391011172991E-3</v>
      </c>
    </row>
    <row r="121" spans="1:32" x14ac:dyDescent="0.45">
      <c r="A121" t="s">
        <v>204</v>
      </c>
      <c r="B121">
        <v>2003</v>
      </c>
      <c r="C121" t="s">
        <v>92</v>
      </c>
      <c r="D121">
        <v>16</v>
      </c>
      <c r="E121">
        <v>-2.462835128979245E-2</v>
      </c>
      <c r="F121">
        <v>1.6477880461839449</v>
      </c>
      <c r="G121">
        <v>15.43988291283881</v>
      </c>
      <c r="H121">
        <v>51.0625</v>
      </c>
      <c r="I121">
        <v>0.82758620689655171</v>
      </c>
      <c r="J121">
        <v>-16.0625</v>
      </c>
      <c r="K121">
        <v>0.6875</v>
      </c>
      <c r="L121">
        <v>0.8125</v>
      </c>
      <c r="M121">
        <v>0.8125</v>
      </c>
      <c r="N121">
        <v>13.8125</v>
      </c>
      <c r="O121">
        <v>1.0625</v>
      </c>
      <c r="P121">
        <v>1.625</v>
      </c>
      <c r="Q121">
        <v>12</v>
      </c>
      <c r="R121">
        <v>4</v>
      </c>
      <c r="S121">
        <v>0</v>
      </c>
      <c r="T121">
        <v>0.75</v>
      </c>
      <c r="U121">
        <v>0.4375</v>
      </c>
      <c r="V121">
        <v>0.4765625</v>
      </c>
      <c r="W121" t="s">
        <v>43</v>
      </c>
      <c r="X121">
        <v>1</v>
      </c>
      <c r="Y121" t="s">
        <v>58</v>
      </c>
      <c r="Z121">
        <v>0.1415929203539823</v>
      </c>
      <c r="AA121">
        <v>0.24038461538461539</v>
      </c>
      <c r="AB121" t="s">
        <v>34</v>
      </c>
      <c r="AC121" t="s">
        <v>34</v>
      </c>
      <c r="AD121">
        <v>0.375</v>
      </c>
      <c r="AE121">
        <v>0.5</v>
      </c>
      <c r="AF121">
        <v>0.1319014145629803</v>
      </c>
    </row>
    <row r="122" spans="1:32" x14ac:dyDescent="0.45">
      <c r="A122" t="s">
        <v>205</v>
      </c>
      <c r="B122">
        <v>2003</v>
      </c>
      <c r="C122" t="s">
        <v>94</v>
      </c>
      <c r="D122">
        <v>16</v>
      </c>
      <c r="E122">
        <v>-1.461525979668024</v>
      </c>
      <c r="F122">
        <v>-4.9626159102753729</v>
      </c>
      <c r="G122">
        <v>17.63757719973534</v>
      </c>
      <c r="H122">
        <v>62.8125</v>
      </c>
      <c r="I122">
        <v>0.71875</v>
      </c>
      <c r="J122">
        <v>-15.875</v>
      </c>
      <c r="K122">
        <v>1.0625</v>
      </c>
      <c r="L122">
        <v>0.6875</v>
      </c>
      <c r="M122">
        <v>0.875</v>
      </c>
      <c r="N122">
        <v>12.375</v>
      </c>
      <c r="O122">
        <v>1.5625</v>
      </c>
      <c r="P122">
        <v>1.5625</v>
      </c>
      <c r="Q122">
        <v>6</v>
      </c>
      <c r="R122">
        <v>10</v>
      </c>
      <c r="S122">
        <v>0</v>
      </c>
      <c r="T122">
        <v>0.375</v>
      </c>
      <c r="U122">
        <v>0.36458333333333331</v>
      </c>
      <c r="V122">
        <v>0.5</v>
      </c>
      <c r="W122" t="s">
        <v>34</v>
      </c>
      <c r="X122">
        <v>3</v>
      </c>
      <c r="Y122" t="s">
        <v>42</v>
      </c>
      <c r="Z122">
        <v>0.22</v>
      </c>
      <c r="AA122">
        <v>0.17543859649122809</v>
      </c>
      <c r="AB122" t="s">
        <v>34</v>
      </c>
      <c r="AC122" t="s">
        <v>34</v>
      </c>
      <c r="AD122">
        <v>0.5</v>
      </c>
      <c r="AE122">
        <v>0.5</v>
      </c>
      <c r="AF122">
        <v>1.451267961272274E-3</v>
      </c>
    </row>
    <row r="123" spans="1:32" x14ac:dyDescent="0.45">
      <c r="A123" t="s">
        <v>206</v>
      </c>
      <c r="B123">
        <v>2003</v>
      </c>
      <c r="C123" t="s">
        <v>98</v>
      </c>
      <c r="D123">
        <v>16</v>
      </c>
      <c r="E123">
        <v>4.54753319160438</v>
      </c>
      <c r="F123">
        <v>-0.43386035498408748</v>
      </c>
      <c r="G123">
        <v>20.976188785830001</v>
      </c>
      <c r="H123">
        <v>48.5625</v>
      </c>
      <c r="I123">
        <v>0.73333333333333328</v>
      </c>
      <c r="J123">
        <v>-15.875</v>
      </c>
      <c r="K123">
        <v>1</v>
      </c>
      <c r="L123">
        <v>0.75</v>
      </c>
      <c r="M123">
        <v>1</v>
      </c>
      <c r="N123">
        <v>15.9375</v>
      </c>
      <c r="O123">
        <v>1.375</v>
      </c>
      <c r="P123">
        <v>1.75</v>
      </c>
      <c r="Q123">
        <v>10</v>
      </c>
      <c r="R123">
        <v>6</v>
      </c>
      <c r="S123">
        <v>0</v>
      </c>
      <c r="T123">
        <v>0.625</v>
      </c>
      <c r="U123">
        <v>0.40625</v>
      </c>
      <c r="V123">
        <v>0.46484375</v>
      </c>
      <c r="W123" t="s">
        <v>61</v>
      </c>
      <c r="X123">
        <v>2</v>
      </c>
      <c r="Y123" t="s">
        <v>35</v>
      </c>
      <c r="Z123">
        <v>0.19791666666666671</v>
      </c>
      <c r="AA123">
        <v>0.1744186046511628</v>
      </c>
      <c r="AB123" t="s">
        <v>34</v>
      </c>
      <c r="AC123" t="s">
        <v>34</v>
      </c>
      <c r="AD123">
        <v>0.375</v>
      </c>
      <c r="AE123">
        <v>0.5</v>
      </c>
      <c r="AF123">
        <v>4.5449365889564747E-2</v>
      </c>
    </row>
    <row r="124" spans="1:32" x14ac:dyDescent="0.45">
      <c r="A124" t="s">
        <v>207</v>
      </c>
      <c r="B124">
        <v>2003</v>
      </c>
      <c r="C124" t="s">
        <v>100</v>
      </c>
      <c r="D124">
        <v>16</v>
      </c>
      <c r="E124">
        <v>2.5563321391989611</v>
      </c>
      <c r="F124">
        <v>-1.659960199896592</v>
      </c>
      <c r="G124">
        <v>18.124016115014999</v>
      </c>
      <c r="H124">
        <v>50.4375</v>
      </c>
      <c r="I124">
        <v>0.70270270270270274</v>
      </c>
      <c r="J124">
        <v>-10.0625</v>
      </c>
      <c r="K124">
        <v>0.9375</v>
      </c>
      <c r="L124">
        <v>0.8125</v>
      </c>
      <c r="M124">
        <v>1.4375</v>
      </c>
      <c r="N124">
        <v>19.125</v>
      </c>
      <c r="O124">
        <v>1.4375</v>
      </c>
      <c r="P124">
        <v>2.25</v>
      </c>
      <c r="Q124">
        <v>7</v>
      </c>
      <c r="R124">
        <v>9</v>
      </c>
      <c r="S124">
        <v>0</v>
      </c>
      <c r="T124">
        <v>0.4375</v>
      </c>
      <c r="U124">
        <v>0.4732142857142857</v>
      </c>
      <c r="V124">
        <v>0.51171875</v>
      </c>
      <c r="W124" t="s">
        <v>34</v>
      </c>
      <c r="X124">
        <v>3</v>
      </c>
      <c r="Y124" t="s">
        <v>35</v>
      </c>
      <c r="Z124">
        <v>0.20338983050847459</v>
      </c>
      <c r="AA124">
        <v>0.1475409836065574</v>
      </c>
      <c r="AB124" t="s">
        <v>34</v>
      </c>
      <c r="AC124" t="s">
        <v>34</v>
      </c>
      <c r="AD124">
        <v>0.5</v>
      </c>
      <c r="AE124">
        <v>0.5</v>
      </c>
      <c r="AF124">
        <v>3.1754644725704982E-3</v>
      </c>
    </row>
    <row r="125" spans="1:32" x14ac:dyDescent="0.45">
      <c r="A125" t="s">
        <v>208</v>
      </c>
      <c r="B125">
        <v>2003</v>
      </c>
      <c r="C125" t="s">
        <v>104</v>
      </c>
      <c r="D125">
        <v>16</v>
      </c>
      <c r="E125">
        <v>2.4434364932925972</v>
      </c>
      <c r="F125">
        <v>-3.3250672970416022</v>
      </c>
      <c r="G125">
        <v>18.703090787703371</v>
      </c>
      <c r="H125">
        <v>69</v>
      </c>
      <c r="I125">
        <v>0.61538461538461542</v>
      </c>
      <c r="J125">
        <v>-8.5</v>
      </c>
      <c r="K125">
        <v>1.375</v>
      </c>
      <c r="L125">
        <v>0.8125</v>
      </c>
      <c r="M125">
        <v>1.25</v>
      </c>
      <c r="N125">
        <v>14.125</v>
      </c>
      <c r="O125">
        <v>1.5625</v>
      </c>
      <c r="P125">
        <v>2.0625</v>
      </c>
      <c r="Q125">
        <v>7</v>
      </c>
      <c r="R125">
        <v>9</v>
      </c>
      <c r="S125">
        <v>0</v>
      </c>
      <c r="T125">
        <v>0.4375</v>
      </c>
      <c r="U125">
        <v>0.4375</v>
      </c>
      <c r="V125">
        <v>0.5078125</v>
      </c>
      <c r="W125" t="s">
        <v>34</v>
      </c>
      <c r="X125">
        <v>3</v>
      </c>
      <c r="Y125" t="s">
        <v>38</v>
      </c>
      <c r="Z125">
        <v>0.1111111111111111</v>
      </c>
      <c r="AA125">
        <v>3.4482758620689648E-2</v>
      </c>
      <c r="AB125" t="s">
        <v>34</v>
      </c>
      <c r="AC125" t="s">
        <v>34</v>
      </c>
      <c r="AD125">
        <v>0.1875</v>
      </c>
      <c r="AE125">
        <v>0.5</v>
      </c>
      <c r="AF125">
        <v>1.0356178675087241E-3</v>
      </c>
    </row>
    <row r="126" spans="1:32" x14ac:dyDescent="0.45">
      <c r="A126" t="s">
        <v>209</v>
      </c>
      <c r="B126">
        <v>2003</v>
      </c>
      <c r="C126" t="s">
        <v>106</v>
      </c>
      <c r="D126">
        <v>16</v>
      </c>
      <c r="E126">
        <v>7.379018338627743</v>
      </c>
      <c r="F126">
        <v>-4.7608092908054056</v>
      </c>
      <c r="G126">
        <v>22.350358424050629</v>
      </c>
      <c r="H126">
        <v>55.4375</v>
      </c>
      <c r="I126">
        <v>0.86486486486486491</v>
      </c>
      <c r="J126">
        <v>-9.8125</v>
      </c>
      <c r="K126">
        <v>0.5625</v>
      </c>
      <c r="L126">
        <v>0.75</v>
      </c>
      <c r="M126">
        <v>1.375</v>
      </c>
      <c r="N126">
        <v>13.875</v>
      </c>
      <c r="O126">
        <v>1.0625</v>
      </c>
      <c r="P126">
        <v>2.125</v>
      </c>
      <c r="Q126">
        <v>12</v>
      </c>
      <c r="R126">
        <v>4</v>
      </c>
      <c r="S126">
        <v>0</v>
      </c>
      <c r="T126">
        <v>0.75</v>
      </c>
      <c r="U126">
        <v>0.40104166666666669</v>
      </c>
      <c r="V126">
        <v>0.47265625</v>
      </c>
      <c r="W126" t="s">
        <v>61</v>
      </c>
      <c r="X126">
        <v>2</v>
      </c>
      <c r="Y126" t="s">
        <v>70</v>
      </c>
      <c r="Z126">
        <v>0.17721518987341769</v>
      </c>
      <c r="AA126">
        <v>0.18421052631578949</v>
      </c>
      <c r="AB126" t="s">
        <v>34</v>
      </c>
      <c r="AC126" t="s">
        <v>34</v>
      </c>
      <c r="AD126">
        <v>0.5</v>
      </c>
      <c r="AE126">
        <v>0.5</v>
      </c>
      <c r="AF126">
        <v>0.1106224203703717</v>
      </c>
    </row>
    <row r="127" spans="1:32" x14ac:dyDescent="0.45">
      <c r="A127" t="s">
        <v>210</v>
      </c>
      <c r="B127">
        <v>2003</v>
      </c>
      <c r="C127" t="s">
        <v>108</v>
      </c>
      <c r="D127">
        <v>16</v>
      </c>
      <c r="E127">
        <v>-2.7920880895251932</v>
      </c>
      <c r="F127">
        <v>-1.5063326804079951</v>
      </c>
      <c r="G127">
        <v>16.318449682316409</v>
      </c>
      <c r="H127">
        <v>64.875</v>
      </c>
      <c r="I127">
        <v>0.75757575757575757</v>
      </c>
      <c r="J127">
        <v>-16.6875</v>
      </c>
      <c r="K127">
        <v>1</v>
      </c>
      <c r="L127">
        <v>0.8125</v>
      </c>
      <c r="M127">
        <v>1.0625</v>
      </c>
      <c r="N127">
        <v>9.6875</v>
      </c>
      <c r="O127">
        <v>1.5</v>
      </c>
      <c r="P127">
        <v>1.875</v>
      </c>
      <c r="Q127">
        <v>5</v>
      </c>
      <c r="R127">
        <v>11</v>
      </c>
      <c r="S127">
        <v>0</v>
      </c>
      <c r="T127">
        <v>0.3125</v>
      </c>
      <c r="U127">
        <v>0.48749999999999999</v>
      </c>
      <c r="V127">
        <v>0.53125</v>
      </c>
      <c r="W127" t="s">
        <v>34</v>
      </c>
      <c r="X127">
        <v>3</v>
      </c>
      <c r="Y127" t="s">
        <v>58</v>
      </c>
      <c r="Z127">
        <v>0.17391304347826089</v>
      </c>
      <c r="AA127">
        <v>0.25925925925925919</v>
      </c>
      <c r="AB127" t="s">
        <v>34</v>
      </c>
      <c r="AC127" t="s">
        <v>34</v>
      </c>
      <c r="AD127">
        <v>0.5</v>
      </c>
      <c r="AE127">
        <v>0.5</v>
      </c>
      <c r="AF127">
        <v>3.9359429371383308E-4</v>
      </c>
    </row>
    <row r="128" spans="1:32" x14ac:dyDescent="0.45">
      <c r="A128" t="s">
        <v>211</v>
      </c>
      <c r="B128">
        <v>2004</v>
      </c>
      <c r="C128" t="s">
        <v>33</v>
      </c>
      <c r="D128">
        <v>16</v>
      </c>
      <c r="E128">
        <v>-4.6055321081276226</v>
      </c>
      <c r="F128">
        <v>-3.058834476967895</v>
      </c>
      <c r="G128">
        <v>15.316941425629651</v>
      </c>
      <c r="H128">
        <v>59.25</v>
      </c>
      <c r="I128">
        <v>0.75862068965517238</v>
      </c>
      <c r="J128">
        <v>-20</v>
      </c>
      <c r="K128">
        <v>1.125</v>
      </c>
      <c r="L128">
        <v>0.9375</v>
      </c>
      <c r="M128">
        <v>0.9375</v>
      </c>
      <c r="N128">
        <v>14.3125</v>
      </c>
      <c r="O128">
        <v>1.625</v>
      </c>
      <c r="P128">
        <v>1.875</v>
      </c>
      <c r="Q128">
        <v>6</v>
      </c>
      <c r="R128">
        <v>10</v>
      </c>
      <c r="S128">
        <v>0</v>
      </c>
      <c r="T128">
        <v>0.375</v>
      </c>
      <c r="U128">
        <v>0.41666666666666669</v>
      </c>
      <c r="V128">
        <v>0.4609375</v>
      </c>
      <c r="W128" t="s">
        <v>34</v>
      </c>
      <c r="X128">
        <v>3</v>
      </c>
      <c r="Y128" t="s">
        <v>35</v>
      </c>
      <c r="Z128">
        <v>0.14814814814814811</v>
      </c>
      <c r="AA128">
        <v>0.14000000000000001</v>
      </c>
      <c r="AB128" t="s">
        <v>34</v>
      </c>
      <c r="AC128" t="s">
        <v>34</v>
      </c>
      <c r="AD128">
        <v>0.5</v>
      </c>
      <c r="AE128">
        <v>0.5</v>
      </c>
      <c r="AF128">
        <v>1.3535316201192409E-3</v>
      </c>
    </row>
    <row r="129" spans="1:32" x14ac:dyDescent="0.45">
      <c r="A129" t="s">
        <v>212</v>
      </c>
      <c r="B129">
        <v>2004</v>
      </c>
      <c r="C129" t="s">
        <v>37</v>
      </c>
      <c r="D129">
        <v>16</v>
      </c>
      <c r="E129">
        <v>-5.2131091771066558</v>
      </c>
      <c r="F129">
        <v>2.4053325095472862</v>
      </c>
      <c r="G129">
        <v>12.01570344349417</v>
      </c>
      <c r="H129">
        <v>56.5</v>
      </c>
      <c r="I129">
        <v>0.78260869565217395</v>
      </c>
      <c r="J129">
        <v>-17.1875</v>
      </c>
      <c r="K129">
        <v>1</v>
      </c>
      <c r="L129">
        <v>0.8125</v>
      </c>
      <c r="M129">
        <v>1.1875</v>
      </c>
      <c r="N129">
        <v>18.625</v>
      </c>
      <c r="O129">
        <v>1.6875</v>
      </c>
      <c r="P129">
        <v>2</v>
      </c>
      <c r="Q129">
        <v>11</v>
      </c>
      <c r="R129">
        <v>5</v>
      </c>
      <c r="S129">
        <v>0</v>
      </c>
      <c r="T129">
        <v>0.6875</v>
      </c>
      <c r="U129">
        <v>0.43181818181818182</v>
      </c>
      <c r="V129">
        <v>0.43359375</v>
      </c>
      <c r="W129" t="s">
        <v>41</v>
      </c>
      <c r="X129">
        <v>1</v>
      </c>
      <c r="Y129" t="s">
        <v>38</v>
      </c>
      <c r="Z129">
        <v>0.26027397260273971</v>
      </c>
      <c r="AA129">
        <v>0.22222222222222221</v>
      </c>
      <c r="AB129" t="s">
        <v>34</v>
      </c>
      <c r="AC129" t="s">
        <v>34</v>
      </c>
      <c r="AD129">
        <v>0.6875</v>
      </c>
      <c r="AE129">
        <v>0.5</v>
      </c>
      <c r="AF129">
        <v>0.18722388378263091</v>
      </c>
    </row>
    <row r="130" spans="1:32" x14ac:dyDescent="0.45">
      <c r="A130" t="s">
        <v>213</v>
      </c>
      <c r="B130">
        <v>2004</v>
      </c>
      <c r="C130" t="s">
        <v>40</v>
      </c>
      <c r="D130">
        <v>16</v>
      </c>
      <c r="E130">
        <v>-4.9548810808850403</v>
      </c>
      <c r="F130">
        <v>-2.3460471746644518</v>
      </c>
      <c r="G130">
        <v>11.85697966227932</v>
      </c>
      <c r="H130">
        <v>55.875</v>
      </c>
      <c r="I130">
        <v>0.90625</v>
      </c>
      <c r="J130">
        <v>-15.4375</v>
      </c>
      <c r="K130">
        <v>0.6875</v>
      </c>
      <c r="L130">
        <v>0.8125</v>
      </c>
      <c r="M130">
        <v>1.3125</v>
      </c>
      <c r="N130">
        <v>16.5</v>
      </c>
      <c r="O130">
        <v>1.1875</v>
      </c>
      <c r="P130">
        <v>2.125</v>
      </c>
      <c r="Q130">
        <v>9</v>
      </c>
      <c r="R130">
        <v>7</v>
      </c>
      <c r="S130">
        <v>0</v>
      </c>
      <c r="T130">
        <v>0.5625</v>
      </c>
      <c r="U130">
        <v>0.47222222222222221</v>
      </c>
      <c r="V130">
        <v>0.55078125</v>
      </c>
      <c r="W130" t="s">
        <v>34</v>
      </c>
      <c r="X130">
        <v>2</v>
      </c>
      <c r="Y130" t="s">
        <v>42</v>
      </c>
      <c r="Z130">
        <v>0.22580645161290319</v>
      </c>
      <c r="AA130">
        <v>0.1785714285714286</v>
      </c>
      <c r="AB130" t="s">
        <v>34</v>
      </c>
      <c r="AC130" t="s">
        <v>34</v>
      </c>
      <c r="AD130">
        <v>0.5</v>
      </c>
      <c r="AE130">
        <v>0.5</v>
      </c>
      <c r="AF130">
        <v>2.44259921283973E-2</v>
      </c>
    </row>
    <row r="131" spans="1:32" x14ac:dyDescent="0.45">
      <c r="A131" t="s">
        <v>214</v>
      </c>
      <c r="B131">
        <v>2004</v>
      </c>
      <c r="C131" t="s">
        <v>45</v>
      </c>
      <c r="D131">
        <v>16</v>
      </c>
      <c r="E131">
        <v>-0.80942959221067079</v>
      </c>
      <c r="F131">
        <v>-3.8949593929542501</v>
      </c>
      <c r="G131">
        <v>16.338867993004762</v>
      </c>
      <c r="H131">
        <v>65.4375</v>
      </c>
      <c r="I131">
        <v>0.8571428571428571</v>
      </c>
      <c r="J131">
        <v>-14.375</v>
      </c>
      <c r="K131">
        <v>1.0625</v>
      </c>
      <c r="L131">
        <v>0.9375</v>
      </c>
      <c r="M131">
        <v>1.5</v>
      </c>
      <c r="N131">
        <v>20.5</v>
      </c>
      <c r="O131">
        <v>1.5625</v>
      </c>
      <c r="P131">
        <v>2.4375</v>
      </c>
      <c r="Q131">
        <v>9</v>
      </c>
      <c r="R131">
        <v>7</v>
      </c>
      <c r="S131">
        <v>0</v>
      </c>
      <c r="T131">
        <v>0.5625</v>
      </c>
      <c r="U131">
        <v>0.38194444444444442</v>
      </c>
      <c r="V131">
        <v>0.51171875</v>
      </c>
      <c r="W131" t="s">
        <v>34</v>
      </c>
      <c r="X131">
        <v>3</v>
      </c>
      <c r="Y131" t="s">
        <v>46</v>
      </c>
      <c r="Z131">
        <v>7.6923076923076927E-2</v>
      </c>
      <c r="AA131">
        <v>0.34615384615384609</v>
      </c>
      <c r="AB131" t="s">
        <v>34</v>
      </c>
      <c r="AC131" t="s">
        <v>34</v>
      </c>
      <c r="AD131">
        <v>0.5</v>
      </c>
      <c r="AE131">
        <v>0.5</v>
      </c>
      <c r="AF131">
        <v>1.060727885510571E-2</v>
      </c>
    </row>
    <row r="132" spans="1:32" x14ac:dyDescent="0.45">
      <c r="A132" t="s">
        <v>215</v>
      </c>
      <c r="B132">
        <v>2004</v>
      </c>
      <c r="C132" t="s">
        <v>48</v>
      </c>
      <c r="D132">
        <v>16</v>
      </c>
      <c r="E132">
        <v>4.1750836793160326</v>
      </c>
      <c r="F132">
        <v>-2.6880153958345572</v>
      </c>
      <c r="G132">
        <v>20.51466276900684</v>
      </c>
      <c r="H132">
        <v>63.75</v>
      </c>
      <c r="I132">
        <v>0.8</v>
      </c>
      <c r="J132">
        <v>-15.375</v>
      </c>
      <c r="K132">
        <v>0.9375</v>
      </c>
      <c r="L132">
        <v>0.75</v>
      </c>
      <c r="M132">
        <v>1.625</v>
      </c>
      <c r="N132">
        <v>13.75</v>
      </c>
      <c r="O132">
        <v>1.375</v>
      </c>
      <c r="P132">
        <v>2.375</v>
      </c>
      <c r="Q132">
        <v>7</v>
      </c>
      <c r="R132">
        <v>9</v>
      </c>
      <c r="S132">
        <v>0</v>
      </c>
      <c r="T132">
        <v>0.4375</v>
      </c>
      <c r="U132">
        <v>0.36607142857142849</v>
      </c>
      <c r="V132">
        <v>0.5078125</v>
      </c>
      <c r="W132" t="s">
        <v>34</v>
      </c>
      <c r="X132">
        <v>3</v>
      </c>
      <c r="Y132" t="s">
        <v>38</v>
      </c>
      <c r="Z132">
        <v>0.21311475409836059</v>
      </c>
      <c r="AA132">
        <v>0.14285714285714279</v>
      </c>
      <c r="AB132" t="s">
        <v>34</v>
      </c>
      <c r="AC132" t="s">
        <v>34</v>
      </c>
      <c r="AD132">
        <v>0.4375</v>
      </c>
      <c r="AE132">
        <v>0.5</v>
      </c>
      <c r="AF132">
        <v>3.4244166338910009E-3</v>
      </c>
    </row>
    <row r="133" spans="1:32" x14ac:dyDescent="0.45">
      <c r="A133" t="s">
        <v>216</v>
      </c>
      <c r="B133">
        <v>2004</v>
      </c>
      <c r="C133" t="s">
        <v>50</v>
      </c>
      <c r="D133">
        <v>16</v>
      </c>
      <c r="E133">
        <v>-10.683162527384891</v>
      </c>
      <c r="F133">
        <v>-4.2740317953222791</v>
      </c>
      <c r="G133">
        <v>9.9174154454363279</v>
      </c>
      <c r="H133">
        <v>59.75</v>
      </c>
      <c r="I133">
        <v>0.625</v>
      </c>
      <c r="J133">
        <v>-28.0625</v>
      </c>
      <c r="K133">
        <v>1</v>
      </c>
      <c r="L133">
        <v>0.75</v>
      </c>
      <c r="M133">
        <v>1.0625</v>
      </c>
      <c r="N133">
        <v>10.5625</v>
      </c>
      <c r="O133">
        <v>1.9375</v>
      </c>
      <c r="P133">
        <v>1.8125</v>
      </c>
      <c r="Q133">
        <v>5</v>
      </c>
      <c r="R133">
        <v>11</v>
      </c>
      <c r="S133">
        <v>0</v>
      </c>
      <c r="T133">
        <v>0.3125</v>
      </c>
      <c r="U133">
        <v>0.38750000000000001</v>
      </c>
      <c r="V133">
        <v>0.46484375</v>
      </c>
      <c r="W133" t="s">
        <v>34</v>
      </c>
      <c r="X133">
        <v>4</v>
      </c>
      <c r="Y133" t="s">
        <v>51</v>
      </c>
      <c r="Z133">
        <v>0.1153846153846154</v>
      </c>
      <c r="AA133">
        <v>0.16666666666666671</v>
      </c>
      <c r="AB133" t="s">
        <v>34</v>
      </c>
      <c r="AC133" t="s">
        <v>34</v>
      </c>
      <c r="AD133">
        <v>0.9375</v>
      </c>
      <c r="AE133">
        <v>0.5</v>
      </c>
      <c r="AF133">
        <v>6.3534574932467202E-4</v>
      </c>
    </row>
    <row r="134" spans="1:32" x14ac:dyDescent="0.45">
      <c r="A134" t="s">
        <v>217</v>
      </c>
      <c r="B134">
        <v>2004</v>
      </c>
      <c r="C134" t="s">
        <v>53</v>
      </c>
      <c r="D134">
        <v>16</v>
      </c>
      <c r="E134">
        <v>-1.6648584531613859</v>
      </c>
      <c r="F134">
        <v>-2.7694456311680882</v>
      </c>
      <c r="G134">
        <v>17.692790373093651</v>
      </c>
      <c r="H134">
        <v>50.625</v>
      </c>
      <c r="I134">
        <v>0.87096774193548387</v>
      </c>
      <c r="J134">
        <v>-13.6875</v>
      </c>
      <c r="K134">
        <v>1.375</v>
      </c>
      <c r="L134">
        <v>1</v>
      </c>
      <c r="M134">
        <v>1.25</v>
      </c>
      <c r="N134">
        <v>15.75</v>
      </c>
      <c r="O134">
        <v>1.9375</v>
      </c>
      <c r="P134">
        <v>2.25</v>
      </c>
      <c r="Q134">
        <v>8</v>
      </c>
      <c r="R134">
        <v>8</v>
      </c>
      <c r="S134">
        <v>0</v>
      </c>
      <c r="T134">
        <v>0.5</v>
      </c>
      <c r="U134">
        <v>0.453125</v>
      </c>
      <c r="V134">
        <v>0.54296875</v>
      </c>
      <c r="W134" t="s">
        <v>34</v>
      </c>
      <c r="X134">
        <v>3</v>
      </c>
      <c r="Y134" t="s">
        <v>42</v>
      </c>
      <c r="Z134">
        <v>0.2</v>
      </c>
      <c r="AA134">
        <v>0.23333333333333331</v>
      </c>
      <c r="AB134" t="s">
        <v>34</v>
      </c>
      <c r="AC134" t="s">
        <v>34</v>
      </c>
      <c r="AD134">
        <v>0.5625</v>
      </c>
      <c r="AE134">
        <v>0.5</v>
      </c>
      <c r="AF134">
        <v>7.3953143208544143E-3</v>
      </c>
    </row>
    <row r="135" spans="1:32" x14ac:dyDescent="0.45">
      <c r="A135" t="s">
        <v>218</v>
      </c>
      <c r="B135">
        <v>2004</v>
      </c>
      <c r="C135" t="s">
        <v>55</v>
      </c>
      <c r="D135">
        <v>16</v>
      </c>
      <c r="E135">
        <v>-3.7488524299082662</v>
      </c>
      <c r="F135">
        <v>-5.4984723143384242</v>
      </c>
      <c r="G135">
        <v>13.56718890945057</v>
      </c>
      <c r="H135">
        <v>53.375</v>
      </c>
      <c r="I135">
        <v>0.82758620689655171</v>
      </c>
      <c r="J135">
        <v>-16.875</v>
      </c>
      <c r="K135">
        <v>1.3125</v>
      </c>
      <c r="L135">
        <v>0.8125</v>
      </c>
      <c r="M135">
        <v>0.9375</v>
      </c>
      <c r="N135">
        <v>11.875</v>
      </c>
      <c r="O135">
        <v>2.0625</v>
      </c>
      <c r="P135">
        <v>1.75</v>
      </c>
      <c r="Q135">
        <v>4</v>
      </c>
      <c r="R135">
        <v>12</v>
      </c>
      <c r="S135">
        <v>0</v>
      </c>
      <c r="T135">
        <v>0.25</v>
      </c>
      <c r="U135">
        <v>0.46875</v>
      </c>
      <c r="V135">
        <v>0.58984375</v>
      </c>
      <c r="W135" t="s">
        <v>34</v>
      </c>
      <c r="X135">
        <v>4</v>
      </c>
      <c r="Y135" t="s">
        <v>42</v>
      </c>
      <c r="Z135">
        <v>0.23076923076923081</v>
      </c>
      <c r="AA135">
        <v>0.19298245614035089</v>
      </c>
      <c r="AB135" t="s">
        <v>34</v>
      </c>
      <c r="AC135" t="s">
        <v>34</v>
      </c>
      <c r="AD135">
        <v>0.75</v>
      </c>
      <c r="AE135">
        <v>0.5</v>
      </c>
      <c r="AF135">
        <v>2.9852010668612769E-4</v>
      </c>
    </row>
    <row r="136" spans="1:32" x14ac:dyDescent="0.45">
      <c r="A136" t="s">
        <v>219</v>
      </c>
      <c r="B136">
        <v>2004</v>
      </c>
      <c r="C136" t="s">
        <v>57</v>
      </c>
      <c r="D136">
        <v>16</v>
      </c>
      <c r="E136">
        <v>-0.83604566862447016</v>
      </c>
      <c r="F136">
        <v>-2.1740243202291851</v>
      </c>
      <c r="G136">
        <v>16.856525941490091</v>
      </c>
      <c r="H136">
        <v>54.1875</v>
      </c>
      <c r="I136">
        <v>0.76923076923076927</v>
      </c>
      <c r="J136">
        <v>-13.25</v>
      </c>
      <c r="K136">
        <v>1.4375</v>
      </c>
      <c r="L136">
        <v>0.5625</v>
      </c>
      <c r="M136">
        <v>0.8125</v>
      </c>
      <c r="N136">
        <v>12.3125</v>
      </c>
      <c r="O136">
        <v>2</v>
      </c>
      <c r="P136">
        <v>1.375</v>
      </c>
      <c r="Q136">
        <v>6</v>
      </c>
      <c r="R136">
        <v>10</v>
      </c>
      <c r="S136">
        <v>0</v>
      </c>
      <c r="T136">
        <v>0.375</v>
      </c>
      <c r="U136">
        <v>0.375</v>
      </c>
      <c r="V136">
        <v>0.515625</v>
      </c>
      <c r="W136" t="s">
        <v>34</v>
      </c>
      <c r="X136">
        <v>3</v>
      </c>
      <c r="Y136" t="s">
        <v>58</v>
      </c>
      <c r="Z136">
        <v>0.18333333333333329</v>
      </c>
      <c r="AA136">
        <v>0.21276595744680851</v>
      </c>
      <c r="AB136" t="s">
        <v>34</v>
      </c>
      <c r="AC136" t="s">
        <v>34</v>
      </c>
      <c r="AD136">
        <v>0.5625</v>
      </c>
      <c r="AE136">
        <v>0.5</v>
      </c>
      <c r="AF136">
        <v>9.2032965646715538E-4</v>
      </c>
    </row>
    <row r="137" spans="1:32" x14ac:dyDescent="0.45">
      <c r="A137" t="s">
        <v>220</v>
      </c>
      <c r="B137">
        <v>2004</v>
      </c>
      <c r="C137" t="s">
        <v>60</v>
      </c>
      <c r="D137">
        <v>16</v>
      </c>
      <c r="E137">
        <v>4.091107864445636</v>
      </c>
      <c r="F137">
        <v>-1.4366601452433341</v>
      </c>
      <c r="G137">
        <v>19.951188311541308</v>
      </c>
      <c r="H137">
        <v>55</v>
      </c>
      <c r="I137">
        <v>0.8529411764705882</v>
      </c>
      <c r="J137">
        <v>-6.4375</v>
      </c>
      <c r="K137">
        <v>1.25</v>
      </c>
      <c r="L137">
        <v>0.5</v>
      </c>
      <c r="M137">
        <v>0.75</v>
      </c>
      <c r="N137">
        <v>16.625</v>
      </c>
      <c r="O137">
        <v>1.625</v>
      </c>
      <c r="P137">
        <v>1.25</v>
      </c>
      <c r="Q137">
        <v>10</v>
      </c>
      <c r="R137">
        <v>6</v>
      </c>
      <c r="S137">
        <v>0</v>
      </c>
      <c r="T137">
        <v>0.625</v>
      </c>
      <c r="U137">
        <v>0.45</v>
      </c>
      <c r="V137">
        <v>0.484375</v>
      </c>
      <c r="W137" t="s">
        <v>69</v>
      </c>
      <c r="X137">
        <v>2</v>
      </c>
      <c r="Y137" t="s">
        <v>62</v>
      </c>
      <c r="Z137">
        <v>0.1607142857142857</v>
      </c>
      <c r="AA137">
        <v>0.1875</v>
      </c>
      <c r="AB137" t="s">
        <v>34</v>
      </c>
      <c r="AC137" t="s">
        <v>34</v>
      </c>
      <c r="AD137">
        <v>0.375</v>
      </c>
      <c r="AE137">
        <v>0.5</v>
      </c>
      <c r="AF137">
        <v>1.8906187129700939E-2</v>
      </c>
    </row>
    <row r="138" spans="1:32" x14ac:dyDescent="0.45">
      <c r="A138" t="s">
        <v>221</v>
      </c>
      <c r="B138">
        <v>2004</v>
      </c>
      <c r="C138" t="s">
        <v>64</v>
      </c>
      <c r="D138">
        <v>16</v>
      </c>
      <c r="E138">
        <v>-3.9756614331925531</v>
      </c>
      <c r="F138">
        <v>-0.50711817354848943</v>
      </c>
      <c r="G138">
        <v>13.76392066501861</v>
      </c>
      <c r="H138">
        <v>62.5</v>
      </c>
      <c r="I138">
        <v>0.8571428571428571</v>
      </c>
      <c r="J138">
        <v>-13</v>
      </c>
      <c r="K138">
        <v>0.8125</v>
      </c>
      <c r="L138">
        <v>0.625</v>
      </c>
      <c r="M138">
        <v>0.875</v>
      </c>
      <c r="N138">
        <v>13.875</v>
      </c>
      <c r="O138">
        <v>1.0625</v>
      </c>
      <c r="P138">
        <v>1.5</v>
      </c>
      <c r="Q138">
        <v>6</v>
      </c>
      <c r="R138">
        <v>10</v>
      </c>
      <c r="S138">
        <v>0</v>
      </c>
      <c r="T138">
        <v>0.375</v>
      </c>
      <c r="U138">
        <v>0.41666666666666669</v>
      </c>
      <c r="V138">
        <v>0.49609375</v>
      </c>
      <c r="W138" t="s">
        <v>34</v>
      </c>
      <c r="X138">
        <v>3</v>
      </c>
      <c r="Y138" t="s">
        <v>51</v>
      </c>
      <c r="Z138">
        <v>0.15151515151515149</v>
      </c>
      <c r="AA138">
        <v>0.2608695652173913</v>
      </c>
      <c r="AB138" t="s">
        <v>34</v>
      </c>
      <c r="AC138" t="s">
        <v>34</v>
      </c>
      <c r="AD138">
        <v>0.25</v>
      </c>
      <c r="AE138">
        <v>0.5</v>
      </c>
      <c r="AF138">
        <v>8.060367046771453E-4</v>
      </c>
    </row>
    <row r="139" spans="1:32" x14ac:dyDescent="0.45">
      <c r="A139" t="s">
        <v>222</v>
      </c>
      <c r="B139">
        <v>2004</v>
      </c>
      <c r="C139" t="s">
        <v>66</v>
      </c>
      <c r="D139">
        <v>16</v>
      </c>
      <c r="E139">
        <v>9.8205805488218889</v>
      </c>
      <c r="F139">
        <v>-2.0463199067446531</v>
      </c>
      <c r="G139">
        <v>22.818372557783821</v>
      </c>
      <c r="H139">
        <v>59.375</v>
      </c>
      <c r="I139">
        <v>0.8571428571428571</v>
      </c>
      <c r="J139">
        <v>-6.8125</v>
      </c>
      <c r="K139">
        <v>1.1875</v>
      </c>
      <c r="L139">
        <v>0.4375</v>
      </c>
      <c r="M139">
        <v>0.5</v>
      </c>
      <c r="N139">
        <v>17.5</v>
      </c>
      <c r="O139">
        <v>1.5625</v>
      </c>
      <c r="P139">
        <v>0.9375</v>
      </c>
      <c r="Q139">
        <v>10</v>
      </c>
      <c r="R139">
        <v>6</v>
      </c>
      <c r="S139">
        <v>0</v>
      </c>
      <c r="T139">
        <v>0.625</v>
      </c>
      <c r="U139">
        <v>0.41875000000000001</v>
      </c>
      <c r="V139">
        <v>0.45703125</v>
      </c>
      <c r="W139" t="s">
        <v>84</v>
      </c>
      <c r="X139">
        <v>1</v>
      </c>
      <c r="Y139" t="s">
        <v>51</v>
      </c>
      <c r="Z139">
        <v>0.15789473684210531</v>
      </c>
      <c r="AA139">
        <v>0.15686274509803921</v>
      </c>
      <c r="AB139" t="s">
        <v>34</v>
      </c>
      <c r="AC139" t="s">
        <v>34</v>
      </c>
      <c r="AD139">
        <v>0.375</v>
      </c>
      <c r="AE139">
        <v>0.5</v>
      </c>
      <c r="AF139">
        <v>2.024025135092224E-2</v>
      </c>
    </row>
    <row r="140" spans="1:32" x14ac:dyDescent="0.45">
      <c r="A140" t="s">
        <v>223</v>
      </c>
      <c r="B140">
        <v>2004</v>
      </c>
      <c r="C140" t="s">
        <v>154</v>
      </c>
      <c r="D140">
        <v>16</v>
      </c>
      <c r="E140">
        <v>1.7938257250998511</v>
      </c>
      <c r="F140">
        <v>-2.9459175577152301</v>
      </c>
      <c r="G140">
        <v>17.659264696689959</v>
      </c>
      <c r="H140">
        <v>58</v>
      </c>
      <c r="I140">
        <v>0.70833333333333337</v>
      </c>
      <c r="J140">
        <v>-19.0625</v>
      </c>
      <c r="K140">
        <v>0.875</v>
      </c>
      <c r="L140">
        <v>0.5</v>
      </c>
      <c r="M140">
        <v>1.375</v>
      </c>
      <c r="N140">
        <v>9.5</v>
      </c>
      <c r="O140">
        <v>1.25</v>
      </c>
      <c r="P140">
        <v>1.875</v>
      </c>
      <c r="Q140">
        <v>7</v>
      </c>
      <c r="R140">
        <v>9</v>
      </c>
      <c r="S140">
        <v>0</v>
      </c>
      <c r="T140">
        <v>0.4375</v>
      </c>
      <c r="U140">
        <v>0.4017857142857143</v>
      </c>
      <c r="V140">
        <v>0.50390625</v>
      </c>
      <c r="W140" t="s">
        <v>34</v>
      </c>
      <c r="X140">
        <v>3</v>
      </c>
      <c r="Y140" t="s">
        <v>70</v>
      </c>
      <c r="Z140">
        <v>0.1111111111111111</v>
      </c>
      <c r="AA140">
        <v>0.1785714285714286</v>
      </c>
      <c r="AB140" t="s">
        <v>34</v>
      </c>
      <c r="AC140" t="s">
        <v>34</v>
      </c>
      <c r="AD140">
        <v>0.375</v>
      </c>
      <c r="AE140">
        <v>0.5</v>
      </c>
      <c r="AF140">
        <v>1.613278679130436E-3</v>
      </c>
    </row>
    <row r="141" spans="1:32" x14ac:dyDescent="0.45">
      <c r="A141" t="s">
        <v>224</v>
      </c>
      <c r="B141">
        <v>2004</v>
      </c>
      <c r="C141" t="s">
        <v>68</v>
      </c>
      <c r="D141">
        <v>16</v>
      </c>
      <c r="E141">
        <v>13.871763990846731</v>
      </c>
      <c r="F141">
        <v>-0.63124870663796506</v>
      </c>
      <c r="G141">
        <v>25.005691595975751</v>
      </c>
      <c r="H141">
        <v>50.0625</v>
      </c>
      <c r="I141">
        <v>0.76923076923076927</v>
      </c>
      <c r="J141">
        <v>-6.8125</v>
      </c>
      <c r="K141">
        <v>0.625</v>
      </c>
      <c r="L141">
        <v>1.0625</v>
      </c>
      <c r="M141">
        <v>1.1875</v>
      </c>
      <c r="N141">
        <v>21.25</v>
      </c>
      <c r="O141">
        <v>0.875</v>
      </c>
      <c r="P141">
        <v>2.25</v>
      </c>
      <c r="Q141">
        <v>12</v>
      </c>
      <c r="R141">
        <v>4</v>
      </c>
      <c r="S141">
        <v>0</v>
      </c>
      <c r="T141">
        <v>0.75</v>
      </c>
      <c r="U141">
        <v>0.45833333333333331</v>
      </c>
      <c r="V141">
        <v>0.5</v>
      </c>
      <c r="W141" t="s">
        <v>84</v>
      </c>
      <c r="X141">
        <v>1</v>
      </c>
      <c r="Y141" t="s">
        <v>70</v>
      </c>
      <c r="Z141">
        <v>0.19736842105263161</v>
      </c>
      <c r="AA141">
        <v>0.20238095238095241</v>
      </c>
      <c r="AB141" t="s">
        <v>34</v>
      </c>
      <c r="AC141" t="s">
        <v>34</v>
      </c>
      <c r="AD141">
        <v>0.25</v>
      </c>
      <c r="AE141">
        <v>0.5</v>
      </c>
      <c r="AF141">
        <v>0.16279959735959679</v>
      </c>
    </row>
    <row r="142" spans="1:32" x14ac:dyDescent="0.45">
      <c r="A142" t="s">
        <v>225</v>
      </c>
      <c r="B142">
        <v>2004</v>
      </c>
      <c r="C142" t="s">
        <v>72</v>
      </c>
      <c r="D142">
        <v>16</v>
      </c>
      <c r="E142">
        <v>1.016150004422341</v>
      </c>
      <c r="F142">
        <v>-2.3296352403151031</v>
      </c>
      <c r="G142">
        <v>15.01874765656099</v>
      </c>
      <c r="H142">
        <v>58.75</v>
      </c>
      <c r="I142">
        <v>0.77419354838709675</v>
      </c>
      <c r="J142">
        <v>-9.75</v>
      </c>
      <c r="K142">
        <v>0.6875</v>
      </c>
      <c r="L142">
        <v>0.6875</v>
      </c>
      <c r="M142">
        <v>1</v>
      </c>
      <c r="N142">
        <v>12.875</v>
      </c>
      <c r="O142">
        <v>0.875</v>
      </c>
      <c r="P142">
        <v>1.6875</v>
      </c>
      <c r="Q142">
        <v>9</v>
      </c>
      <c r="R142">
        <v>7</v>
      </c>
      <c r="S142">
        <v>0</v>
      </c>
      <c r="T142">
        <v>0.5625</v>
      </c>
      <c r="U142">
        <v>0.47916666666666669</v>
      </c>
      <c r="V142">
        <v>0.52734375</v>
      </c>
      <c r="W142" t="s">
        <v>34</v>
      </c>
      <c r="X142">
        <v>2</v>
      </c>
      <c r="Y142" t="s">
        <v>70</v>
      </c>
      <c r="Z142">
        <v>0.33333333333333331</v>
      </c>
      <c r="AA142">
        <v>0.2142857142857143</v>
      </c>
      <c r="AB142" t="s">
        <v>34</v>
      </c>
      <c r="AC142" t="s">
        <v>34</v>
      </c>
      <c r="AD142">
        <v>0.1875</v>
      </c>
      <c r="AE142">
        <v>0.5</v>
      </c>
      <c r="AF142">
        <v>2.662574013205837E-2</v>
      </c>
    </row>
    <row r="143" spans="1:32" x14ac:dyDescent="0.45">
      <c r="A143" t="s">
        <v>226</v>
      </c>
      <c r="B143">
        <v>2004</v>
      </c>
      <c r="C143" t="s">
        <v>74</v>
      </c>
      <c r="D143">
        <v>16</v>
      </c>
      <c r="E143">
        <v>9.3175978877262029</v>
      </c>
      <c r="F143">
        <v>2.9010915917692648</v>
      </c>
      <c r="G143">
        <v>23.316556277987718</v>
      </c>
      <c r="H143">
        <v>60.0625</v>
      </c>
      <c r="I143">
        <v>0.73913043478260865</v>
      </c>
      <c r="J143">
        <v>-14.1875</v>
      </c>
      <c r="K143">
        <v>1.0625</v>
      </c>
      <c r="L143">
        <v>0.4375</v>
      </c>
      <c r="M143">
        <v>0.8125</v>
      </c>
      <c r="N143">
        <v>15.75</v>
      </c>
      <c r="O143">
        <v>1.5</v>
      </c>
      <c r="P143">
        <v>1.25</v>
      </c>
      <c r="Q143">
        <v>7</v>
      </c>
      <c r="R143">
        <v>9</v>
      </c>
      <c r="S143">
        <v>0</v>
      </c>
      <c r="T143">
        <v>0.4375</v>
      </c>
      <c r="U143">
        <v>0.5089285714285714</v>
      </c>
      <c r="V143">
        <v>0.55078125</v>
      </c>
      <c r="W143" t="s">
        <v>34</v>
      </c>
      <c r="X143">
        <v>3</v>
      </c>
      <c r="Y143" t="s">
        <v>62</v>
      </c>
      <c r="Z143">
        <v>0.22857142857142859</v>
      </c>
      <c r="AA143">
        <v>0.17241379310344829</v>
      </c>
      <c r="AB143" t="s">
        <v>34</v>
      </c>
      <c r="AC143" t="s">
        <v>34</v>
      </c>
      <c r="AD143">
        <v>0.4375</v>
      </c>
      <c r="AE143">
        <v>0.5</v>
      </c>
      <c r="AF143">
        <v>4.0346712222273607E-3</v>
      </c>
    </row>
    <row r="144" spans="1:32" x14ac:dyDescent="0.45">
      <c r="A144" t="s">
        <v>227</v>
      </c>
      <c r="B144">
        <v>2004</v>
      </c>
      <c r="C144" t="s">
        <v>192</v>
      </c>
      <c r="D144">
        <v>16</v>
      </c>
      <c r="E144">
        <v>3.577861313630228</v>
      </c>
      <c r="F144">
        <v>-0.46021941396602872</v>
      </c>
      <c r="G144">
        <v>20.204656736793169</v>
      </c>
      <c r="H144">
        <v>62.0625</v>
      </c>
      <c r="I144">
        <v>0.79166666666666663</v>
      </c>
      <c r="J144">
        <v>-22.625</v>
      </c>
      <c r="K144">
        <v>1.375</v>
      </c>
      <c r="L144">
        <v>0.5625</v>
      </c>
      <c r="M144">
        <v>0.375</v>
      </c>
      <c r="N144">
        <v>15.625</v>
      </c>
      <c r="O144">
        <v>1.8125</v>
      </c>
      <c r="P144">
        <v>0.9375</v>
      </c>
      <c r="Q144">
        <v>8</v>
      </c>
      <c r="R144">
        <v>8</v>
      </c>
      <c r="S144">
        <v>0</v>
      </c>
      <c r="T144">
        <v>0.5</v>
      </c>
      <c r="U144">
        <v>0.4375</v>
      </c>
      <c r="V144">
        <v>0.48828120000000003</v>
      </c>
      <c r="W144" t="s">
        <v>61</v>
      </c>
      <c r="X144">
        <v>2</v>
      </c>
      <c r="Y144" t="s">
        <v>193</v>
      </c>
      <c r="Z144">
        <v>0.26050420168067229</v>
      </c>
      <c r="AA144">
        <v>0.2095238095238095</v>
      </c>
      <c r="AB144" t="s">
        <v>34</v>
      </c>
      <c r="AC144" t="s">
        <v>34</v>
      </c>
      <c r="AD144">
        <v>0.4375</v>
      </c>
      <c r="AE144">
        <v>0.5</v>
      </c>
      <c r="AF144">
        <v>2.1320160279767492E-2</v>
      </c>
    </row>
    <row r="145" spans="1:32" x14ac:dyDescent="0.45">
      <c r="A145" t="s">
        <v>228</v>
      </c>
      <c r="B145">
        <v>2004</v>
      </c>
      <c r="C145" t="s">
        <v>195</v>
      </c>
      <c r="D145">
        <v>16</v>
      </c>
      <c r="E145">
        <v>8.6386230721168751</v>
      </c>
      <c r="F145">
        <v>5.2751696608412252E-2</v>
      </c>
      <c r="G145">
        <v>19.021732525154849</v>
      </c>
      <c r="H145">
        <v>54.6875</v>
      </c>
      <c r="I145">
        <v>0.8</v>
      </c>
      <c r="J145">
        <v>-8.6875</v>
      </c>
      <c r="K145">
        <v>0.5</v>
      </c>
      <c r="L145">
        <v>0.625</v>
      </c>
      <c r="M145">
        <v>1.4375</v>
      </c>
      <c r="N145">
        <v>8.875</v>
      </c>
      <c r="O145">
        <v>0.8125</v>
      </c>
      <c r="P145">
        <v>2.0625</v>
      </c>
      <c r="Q145">
        <v>12</v>
      </c>
      <c r="R145">
        <v>4</v>
      </c>
      <c r="S145">
        <v>0</v>
      </c>
      <c r="T145">
        <v>0.75</v>
      </c>
      <c r="U145">
        <v>0.4114583</v>
      </c>
      <c r="V145">
        <v>0.4765625</v>
      </c>
      <c r="W145" t="s">
        <v>77</v>
      </c>
      <c r="X145">
        <v>1</v>
      </c>
      <c r="Y145" t="s">
        <v>196</v>
      </c>
      <c r="Z145">
        <v>0.18032786885245899</v>
      </c>
      <c r="AA145">
        <v>0.203125</v>
      </c>
      <c r="AB145" t="s">
        <v>34</v>
      </c>
      <c r="AC145" t="s">
        <v>34</v>
      </c>
      <c r="AD145">
        <v>0.3125</v>
      </c>
      <c r="AE145">
        <v>0.5</v>
      </c>
      <c r="AF145">
        <v>7.5896481072659283E-2</v>
      </c>
    </row>
    <row r="146" spans="1:32" x14ac:dyDescent="0.45">
      <c r="A146" t="s">
        <v>229</v>
      </c>
      <c r="B146">
        <v>2004</v>
      </c>
      <c r="C146" t="s">
        <v>230</v>
      </c>
      <c r="D146">
        <v>16</v>
      </c>
      <c r="E146">
        <v>0.43334132906987111</v>
      </c>
      <c r="F146">
        <v>-2.0887562882361528</v>
      </c>
      <c r="G146">
        <v>18.416574749336391</v>
      </c>
      <c r="H146">
        <v>63.3125</v>
      </c>
      <c r="I146">
        <v>0.8928571428571429</v>
      </c>
      <c r="J146">
        <v>-10</v>
      </c>
      <c r="K146">
        <v>1.375</v>
      </c>
      <c r="L146">
        <v>0.5625</v>
      </c>
      <c r="M146">
        <v>0.5625</v>
      </c>
      <c r="N146">
        <v>11.625</v>
      </c>
      <c r="O146">
        <v>1.75</v>
      </c>
      <c r="P146">
        <v>1.125</v>
      </c>
      <c r="Q146">
        <v>5</v>
      </c>
      <c r="R146">
        <v>11</v>
      </c>
      <c r="S146">
        <v>0</v>
      </c>
      <c r="T146">
        <v>0.3125</v>
      </c>
      <c r="U146">
        <v>0.45</v>
      </c>
      <c r="V146">
        <v>0.5703125</v>
      </c>
      <c r="W146" t="s">
        <v>34</v>
      </c>
      <c r="X146">
        <v>4</v>
      </c>
      <c r="Y146" t="s">
        <v>196</v>
      </c>
      <c r="Z146">
        <v>0.2142857142857143</v>
      </c>
      <c r="AA146">
        <v>0.33333333333333331</v>
      </c>
      <c r="AB146" t="s">
        <v>34</v>
      </c>
      <c r="AC146" t="s">
        <v>34</v>
      </c>
      <c r="AD146">
        <v>0.375</v>
      </c>
      <c r="AE146">
        <v>0.5</v>
      </c>
      <c r="AF146">
        <v>3.6868143867680169E-4</v>
      </c>
    </row>
    <row r="147" spans="1:32" x14ac:dyDescent="0.45">
      <c r="A147" t="s">
        <v>231</v>
      </c>
      <c r="B147">
        <v>2004</v>
      </c>
      <c r="C147" t="s">
        <v>76</v>
      </c>
      <c r="D147">
        <v>16</v>
      </c>
      <c r="E147">
        <v>-8.5079314366338767</v>
      </c>
      <c r="F147">
        <v>-3.7868767621381831</v>
      </c>
      <c r="G147">
        <v>16.604254639604932</v>
      </c>
      <c r="H147">
        <v>53.5625</v>
      </c>
      <c r="I147">
        <v>0.82608695652173914</v>
      </c>
      <c r="J147">
        <v>-20.375</v>
      </c>
      <c r="K147">
        <v>1.625</v>
      </c>
      <c r="L147">
        <v>0.625</v>
      </c>
      <c r="M147">
        <v>0.9375</v>
      </c>
      <c r="N147">
        <v>13.9375</v>
      </c>
      <c r="O147">
        <v>2.3125</v>
      </c>
      <c r="P147">
        <v>1.5625</v>
      </c>
      <c r="Q147">
        <v>4</v>
      </c>
      <c r="R147">
        <v>12</v>
      </c>
      <c r="S147">
        <v>0</v>
      </c>
      <c r="T147">
        <v>0.25</v>
      </c>
      <c r="U147">
        <v>0.4375</v>
      </c>
      <c r="V147">
        <v>0.5546875</v>
      </c>
      <c r="W147" t="s">
        <v>34</v>
      </c>
      <c r="X147">
        <v>4</v>
      </c>
      <c r="Y147" t="s">
        <v>46</v>
      </c>
      <c r="Z147">
        <v>0.22413793103448279</v>
      </c>
      <c r="AA147">
        <v>0.25454545454545452</v>
      </c>
      <c r="AB147" t="s">
        <v>34</v>
      </c>
      <c r="AC147" t="s">
        <v>34</v>
      </c>
      <c r="AD147">
        <v>0.6875</v>
      </c>
      <c r="AE147">
        <v>0.5</v>
      </c>
      <c r="AF147">
        <v>4.2580055978634341E-4</v>
      </c>
    </row>
    <row r="148" spans="1:32" x14ac:dyDescent="0.45">
      <c r="A148" t="s">
        <v>232</v>
      </c>
      <c r="B148">
        <v>2004</v>
      </c>
      <c r="C148" t="s">
        <v>79</v>
      </c>
      <c r="D148">
        <v>16</v>
      </c>
      <c r="E148">
        <v>10.991487306294051</v>
      </c>
      <c r="F148">
        <v>-1.143544308075275</v>
      </c>
      <c r="G148">
        <v>24.84215867325544</v>
      </c>
      <c r="H148">
        <v>55.25</v>
      </c>
      <c r="I148">
        <v>0.81818181818181823</v>
      </c>
      <c r="J148">
        <v>-14.875</v>
      </c>
      <c r="K148">
        <v>0.75</v>
      </c>
      <c r="L148">
        <v>0.6875</v>
      </c>
      <c r="M148">
        <v>0.6875</v>
      </c>
      <c r="N148">
        <v>14.9375</v>
      </c>
      <c r="O148">
        <v>1.125</v>
      </c>
      <c r="P148">
        <v>1.375</v>
      </c>
      <c r="Q148">
        <v>8</v>
      </c>
      <c r="R148">
        <v>8</v>
      </c>
      <c r="S148">
        <v>0</v>
      </c>
      <c r="T148">
        <v>0.5</v>
      </c>
      <c r="U148">
        <v>0.40625</v>
      </c>
      <c r="V148">
        <v>0.48046875</v>
      </c>
      <c r="W148" t="s">
        <v>69</v>
      </c>
      <c r="X148">
        <v>2</v>
      </c>
      <c r="Y148" t="s">
        <v>51</v>
      </c>
      <c r="Z148">
        <v>0.2289156626506024</v>
      </c>
      <c r="AA148">
        <v>0.20224719101123589</v>
      </c>
      <c r="AB148" t="s">
        <v>34</v>
      </c>
      <c r="AC148" t="s">
        <v>34</v>
      </c>
      <c r="AD148">
        <v>0.375</v>
      </c>
      <c r="AE148">
        <v>0.5</v>
      </c>
      <c r="AF148">
        <v>9.3261260246851139E-3</v>
      </c>
    </row>
    <row r="149" spans="1:32" x14ac:dyDescent="0.45">
      <c r="A149" t="s">
        <v>233</v>
      </c>
      <c r="B149">
        <v>2004</v>
      </c>
      <c r="C149" t="s">
        <v>81</v>
      </c>
      <c r="D149">
        <v>16</v>
      </c>
      <c r="E149">
        <v>7.8963771740691344</v>
      </c>
      <c r="F149">
        <v>-1.4552301917473811</v>
      </c>
      <c r="G149">
        <v>20.478539343879952</v>
      </c>
      <c r="H149">
        <v>51.375</v>
      </c>
      <c r="I149">
        <v>0.93939393939393945</v>
      </c>
      <c r="J149">
        <v>-10.125</v>
      </c>
      <c r="K149">
        <v>0.875</v>
      </c>
      <c r="L149">
        <v>1</v>
      </c>
      <c r="M149">
        <v>1.25</v>
      </c>
      <c r="N149">
        <v>20.375</v>
      </c>
      <c r="O149">
        <v>1.4375</v>
      </c>
      <c r="P149">
        <v>2.25</v>
      </c>
      <c r="Q149">
        <v>14</v>
      </c>
      <c r="R149">
        <v>2</v>
      </c>
      <c r="S149">
        <v>0</v>
      </c>
      <c r="T149">
        <v>0.875</v>
      </c>
      <c r="U149">
        <v>0.47767857142857151</v>
      </c>
      <c r="V149">
        <v>0.4921875</v>
      </c>
      <c r="W149" t="s">
        <v>41</v>
      </c>
      <c r="X149">
        <v>1</v>
      </c>
      <c r="Y149" t="s">
        <v>46</v>
      </c>
      <c r="Z149">
        <v>0.16964285714285721</v>
      </c>
      <c r="AA149">
        <v>0.2192982456140351</v>
      </c>
      <c r="AB149" t="s">
        <v>43</v>
      </c>
      <c r="AC149" t="s">
        <v>43</v>
      </c>
      <c r="AD149">
        <v>0.5625</v>
      </c>
      <c r="AE149">
        <v>9.5</v>
      </c>
      <c r="AF149">
        <v>0.51063044728687745</v>
      </c>
    </row>
    <row r="150" spans="1:32" x14ac:dyDescent="0.45">
      <c r="A150" t="s">
        <v>234</v>
      </c>
      <c r="B150">
        <v>2004</v>
      </c>
      <c r="C150" t="s">
        <v>83</v>
      </c>
      <c r="D150">
        <v>16</v>
      </c>
      <c r="E150">
        <v>1.247426567755141</v>
      </c>
      <c r="F150">
        <v>-3.3603110355407719</v>
      </c>
      <c r="G150">
        <v>18.734596432449589</v>
      </c>
      <c r="H150">
        <v>71.3125</v>
      </c>
      <c r="I150">
        <v>0.81481481481481477</v>
      </c>
      <c r="J150">
        <v>-14.125</v>
      </c>
      <c r="K150">
        <v>1</v>
      </c>
      <c r="L150">
        <v>1.1875</v>
      </c>
      <c r="M150">
        <v>0.8125</v>
      </c>
      <c r="N150">
        <v>12.9375</v>
      </c>
      <c r="O150">
        <v>1.4375</v>
      </c>
      <c r="P150">
        <v>2</v>
      </c>
      <c r="Q150">
        <v>8</v>
      </c>
      <c r="R150">
        <v>8</v>
      </c>
      <c r="S150">
        <v>0</v>
      </c>
      <c r="T150">
        <v>0.5</v>
      </c>
      <c r="U150">
        <v>0.3984375</v>
      </c>
      <c r="V150">
        <v>0.46484375</v>
      </c>
      <c r="W150" t="s">
        <v>34</v>
      </c>
      <c r="X150">
        <v>2</v>
      </c>
      <c r="Y150" t="s">
        <v>38</v>
      </c>
      <c r="Z150">
        <v>0.19230769230769229</v>
      </c>
      <c r="AA150">
        <v>0.15151515151515149</v>
      </c>
      <c r="AB150" t="s">
        <v>34</v>
      </c>
      <c r="AC150" t="s">
        <v>34</v>
      </c>
      <c r="AD150">
        <v>0.4375</v>
      </c>
      <c r="AE150">
        <v>0.5</v>
      </c>
      <c r="AF150">
        <v>5.9311200240067113E-3</v>
      </c>
    </row>
    <row r="151" spans="1:32" x14ac:dyDescent="0.45">
      <c r="A151" t="s">
        <v>235</v>
      </c>
      <c r="B151">
        <v>2004</v>
      </c>
      <c r="C151" t="s">
        <v>86</v>
      </c>
      <c r="D151">
        <v>16</v>
      </c>
      <c r="E151">
        <v>-1.933390615122192</v>
      </c>
      <c r="F151">
        <v>-0.76915376411127612</v>
      </c>
      <c r="G151">
        <v>14.74746279393668</v>
      </c>
      <c r="H151">
        <v>61.0625</v>
      </c>
      <c r="I151">
        <v>0.7857142857142857</v>
      </c>
      <c r="J151">
        <v>-17.4375</v>
      </c>
      <c r="K151">
        <v>0.8125</v>
      </c>
      <c r="L151">
        <v>0.875</v>
      </c>
      <c r="M151">
        <v>0.875</v>
      </c>
      <c r="N151">
        <v>15.8125</v>
      </c>
      <c r="O151">
        <v>1.25</v>
      </c>
      <c r="P151">
        <v>1.75</v>
      </c>
      <c r="Q151">
        <v>6</v>
      </c>
      <c r="R151">
        <v>10</v>
      </c>
      <c r="S151">
        <v>0</v>
      </c>
      <c r="T151">
        <v>0.375</v>
      </c>
      <c r="U151">
        <v>0.41666666666666669</v>
      </c>
      <c r="V151">
        <v>0.515625</v>
      </c>
      <c r="W151" t="s">
        <v>34</v>
      </c>
      <c r="X151">
        <v>2</v>
      </c>
      <c r="Y151" t="s">
        <v>58</v>
      </c>
      <c r="Z151">
        <v>0.21739130434782611</v>
      </c>
      <c r="AA151">
        <v>0.2</v>
      </c>
      <c r="AB151" t="s">
        <v>34</v>
      </c>
      <c r="AC151" t="s">
        <v>34</v>
      </c>
      <c r="AD151">
        <v>0.4375</v>
      </c>
      <c r="AE151">
        <v>0.5</v>
      </c>
      <c r="AF151">
        <v>2.0371670472915352E-3</v>
      </c>
    </row>
    <row r="152" spans="1:32" x14ac:dyDescent="0.45">
      <c r="A152" t="s">
        <v>236</v>
      </c>
      <c r="B152">
        <v>2004</v>
      </c>
      <c r="C152" t="s">
        <v>88</v>
      </c>
      <c r="D152">
        <v>16</v>
      </c>
      <c r="E152">
        <v>1.325092006800604</v>
      </c>
      <c r="F152">
        <v>1.1935337665609611</v>
      </c>
      <c r="G152">
        <v>14.36789376474969</v>
      </c>
      <c r="H152">
        <v>43.3125</v>
      </c>
      <c r="I152">
        <v>0.82758620689655171</v>
      </c>
      <c r="J152">
        <v>-11.3125</v>
      </c>
      <c r="K152">
        <v>0.6875</v>
      </c>
      <c r="L152">
        <v>0.875</v>
      </c>
      <c r="M152">
        <v>1.1875</v>
      </c>
      <c r="N152">
        <v>13.75</v>
      </c>
      <c r="O152">
        <v>0.8125</v>
      </c>
      <c r="P152">
        <v>2.0625</v>
      </c>
      <c r="Q152">
        <v>10</v>
      </c>
      <c r="R152">
        <v>6</v>
      </c>
      <c r="S152">
        <v>0</v>
      </c>
      <c r="T152">
        <v>0.625</v>
      </c>
      <c r="U152">
        <v>0.40625</v>
      </c>
      <c r="V152">
        <v>0.5234375</v>
      </c>
      <c r="W152" t="s">
        <v>61</v>
      </c>
      <c r="X152">
        <v>2</v>
      </c>
      <c r="Y152" t="s">
        <v>46</v>
      </c>
      <c r="Z152">
        <v>0.15909090909090909</v>
      </c>
      <c r="AA152">
        <v>0.19587628865979381</v>
      </c>
      <c r="AB152" t="s">
        <v>34</v>
      </c>
      <c r="AC152" t="s">
        <v>34</v>
      </c>
      <c r="AD152">
        <v>0.125</v>
      </c>
      <c r="AE152">
        <v>0.5</v>
      </c>
      <c r="AF152">
        <v>2.1702858080618011E-2</v>
      </c>
    </row>
    <row r="153" spans="1:32" x14ac:dyDescent="0.45">
      <c r="A153" t="s">
        <v>237</v>
      </c>
      <c r="B153">
        <v>2004</v>
      </c>
      <c r="C153" t="s">
        <v>92</v>
      </c>
      <c r="D153">
        <v>16</v>
      </c>
      <c r="E153">
        <v>5.0699483568476902</v>
      </c>
      <c r="F153">
        <v>-1.081760160690074</v>
      </c>
      <c r="G153">
        <v>20.469862867218701</v>
      </c>
      <c r="H153">
        <v>59.5</v>
      </c>
      <c r="I153">
        <v>0.84375</v>
      </c>
      <c r="J153">
        <v>-14.0625</v>
      </c>
      <c r="K153">
        <v>0.6875</v>
      </c>
      <c r="L153">
        <v>0.6875</v>
      </c>
      <c r="M153">
        <v>1.0625</v>
      </c>
      <c r="N153">
        <v>15.875</v>
      </c>
      <c r="O153">
        <v>1.1875</v>
      </c>
      <c r="P153">
        <v>1.75</v>
      </c>
      <c r="Q153">
        <v>13</v>
      </c>
      <c r="R153">
        <v>3</v>
      </c>
      <c r="S153">
        <v>0</v>
      </c>
      <c r="T153">
        <v>0.8125</v>
      </c>
      <c r="U153">
        <v>0.40865384615384609</v>
      </c>
      <c r="V153">
        <v>0.453125</v>
      </c>
      <c r="W153" t="s">
        <v>43</v>
      </c>
      <c r="X153">
        <v>1</v>
      </c>
      <c r="Y153" t="s">
        <v>58</v>
      </c>
      <c r="Z153">
        <v>0.2446043165467626</v>
      </c>
      <c r="AA153">
        <v>0.20289855072463769</v>
      </c>
      <c r="AB153" t="s">
        <v>34</v>
      </c>
      <c r="AC153" t="s">
        <v>43</v>
      </c>
      <c r="AD153">
        <v>0.5</v>
      </c>
      <c r="AE153">
        <v>9.5</v>
      </c>
      <c r="AF153">
        <v>0.42400818683027469</v>
      </c>
    </row>
    <row r="154" spans="1:32" x14ac:dyDescent="0.45">
      <c r="A154" t="s">
        <v>238</v>
      </c>
      <c r="B154">
        <v>2004</v>
      </c>
      <c r="C154" t="s">
        <v>94</v>
      </c>
      <c r="D154">
        <v>16</v>
      </c>
      <c r="E154">
        <v>2.5696046739398741</v>
      </c>
      <c r="F154">
        <v>-2.0237821383466819</v>
      </c>
      <c r="G154">
        <v>15.51636256252435</v>
      </c>
      <c r="H154">
        <v>52.1875</v>
      </c>
      <c r="I154">
        <v>0.84848484848484851</v>
      </c>
      <c r="J154">
        <v>-15.625</v>
      </c>
      <c r="K154">
        <v>0.8125</v>
      </c>
      <c r="L154">
        <v>0.8125</v>
      </c>
      <c r="M154">
        <v>1.1875</v>
      </c>
      <c r="N154">
        <v>13.9375</v>
      </c>
      <c r="O154">
        <v>1.1875</v>
      </c>
      <c r="P154">
        <v>2</v>
      </c>
      <c r="Q154">
        <v>15</v>
      </c>
      <c r="R154">
        <v>1</v>
      </c>
      <c r="S154">
        <v>0</v>
      </c>
      <c r="T154">
        <v>0.9375</v>
      </c>
      <c r="U154">
        <v>0.47916666666666669</v>
      </c>
      <c r="V154">
        <v>0.484375</v>
      </c>
      <c r="W154" t="s">
        <v>43</v>
      </c>
      <c r="X154">
        <v>1</v>
      </c>
      <c r="Y154" t="s">
        <v>42</v>
      </c>
      <c r="Z154">
        <v>0.2413793103448276</v>
      </c>
      <c r="AA154">
        <v>0.16</v>
      </c>
      <c r="AB154" t="s">
        <v>34</v>
      </c>
      <c r="AC154" t="s">
        <v>34</v>
      </c>
      <c r="AD154">
        <v>0.375</v>
      </c>
      <c r="AE154">
        <v>0.5</v>
      </c>
      <c r="AF154">
        <v>0.79313298564520185</v>
      </c>
    </row>
    <row r="155" spans="1:32" x14ac:dyDescent="0.45">
      <c r="A155" t="s">
        <v>239</v>
      </c>
      <c r="B155">
        <v>2004</v>
      </c>
      <c r="C155" t="s">
        <v>98</v>
      </c>
      <c r="D155">
        <v>16</v>
      </c>
      <c r="E155">
        <v>2.9927697515639671</v>
      </c>
      <c r="F155">
        <v>-1.309168855876959</v>
      </c>
      <c r="G155">
        <v>18.648524455555989</v>
      </c>
      <c r="H155">
        <v>41.8125</v>
      </c>
      <c r="I155">
        <v>0.92</v>
      </c>
      <c r="J155">
        <v>-11.25</v>
      </c>
      <c r="K155">
        <v>1.125</v>
      </c>
      <c r="L155">
        <v>0.75</v>
      </c>
      <c r="M155">
        <v>1.4375</v>
      </c>
      <c r="N155">
        <v>13.625</v>
      </c>
      <c r="O155">
        <v>1.4375</v>
      </c>
      <c r="P155">
        <v>2.1875</v>
      </c>
      <c r="Q155">
        <v>9</v>
      </c>
      <c r="R155">
        <v>7</v>
      </c>
      <c r="S155">
        <v>0</v>
      </c>
      <c r="T155">
        <v>0.5625</v>
      </c>
      <c r="U155">
        <v>0.36805555555555558</v>
      </c>
      <c r="V155">
        <v>0.4453125</v>
      </c>
      <c r="W155" t="s">
        <v>77</v>
      </c>
      <c r="X155">
        <v>1</v>
      </c>
      <c r="Y155" t="s">
        <v>35</v>
      </c>
      <c r="Z155">
        <v>0.18072289156626509</v>
      </c>
      <c r="AA155">
        <v>0.29411764705882348</v>
      </c>
      <c r="AB155" t="s">
        <v>34</v>
      </c>
      <c r="AC155" t="s">
        <v>34</v>
      </c>
      <c r="AD155">
        <v>0.3125</v>
      </c>
      <c r="AE155">
        <v>0.5</v>
      </c>
      <c r="AF155">
        <v>1.0805819434049509E-2</v>
      </c>
    </row>
    <row r="156" spans="1:32" x14ac:dyDescent="0.45">
      <c r="A156" t="s">
        <v>240</v>
      </c>
      <c r="B156">
        <v>2004</v>
      </c>
      <c r="C156" t="s">
        <v>100</v>
      </c>
      <c r="D156">
        <v>16</v>
      </c>
      <c r="E156">
        <v>-5.7424012620591407</v>
      </c>
      <c r="F156">
        <v>-4.9808264950462213</v>
      </c>
      <c r="G156">
        <v>17.29778427111426</v>
      </c>
      <c r="H156">
        <v>53.6875</v>
      </c>
      <c r="I156">
        <v>0.81818181818181823</v>
      </c>
      <c r="J156">
        <v>-19.9375</v>
      </c>
      <c r="K156">
        <v>1.3125</v>
      </c>
      <c r="L156">
        <v>0.75</v>
      </c>
      <c r="M156">
        <v>0.5625</v>
      </c>
      <c r="N156">
        <v>12.125</v>
      </c>
      <c r="O156">
        <v>2.375</v>
      </c>
      <c r="P156">
        <v>1.3125</v>
      </c>
      <c r="Q156">
        <v>2</v>
      </c>
      <c r="R156">
        <v>14</v>
      </c>
      <c r="S156">
        <v>0</v>
      </c>
      <c r="T156">
        <v>0.125</v>
      </c>
      <c r="U156">
        <v>0.375</v>
      </c>
      <c r="V156">
        <v>0.48828125</v>
      </c>
      <c r="W156" t="s">
        <v>34</v>
      </c>
      <c r="X156">
        <v>4</v>
      </c>
      <c r="Y156" t="s">
        <v>35</v>
      </c>
      <c r="Z156">
        <v>0.23076923076923081</v>
      </c>
      <c r="AA156">
        <v>3.2258064516129031E-2</v>
      </c>
      <c r="AB156" t="s">
        <v>34</v>
      </c>
      <c r="AC156" t="s">
        <v>34</v>
      </c>
      <c r="AD156">
        <v>1.0625</v>
      </c>
      <c r="AE156">
        <v>0.5</v>
      </c>
      <c r="AF156">
        <v>6.9705753886897039E-5</v>
      </c>
    </row>
    <row r="157" spans="1:32" x14ac:dyDescent="0.45">
      <c r="A157" t="s">
        <v>241</v>
      </c>
      <c r="B157">
        <v>2004</v>
      </c>
      <c r="C157" t="s">
        <v>104</v>
      </c>
      <c r="D157">
        <v>16</v>
      </c>
      <c r="E157">
        <v>1.2966681118339649</v>
      </c>
      <c r="F157">
        <v>-5.0404619962370516</v>
      </c>
      <c r="G157">
        <v>17.30147298688928</v>
      </c>
      <c r="H157">
        <v>57.25</v>
      </c>
      <c r="I157">
        <v>0.625</v>
      </c>
      <c r="J157">
        <v>-18.6875</v>
      </c>
      <c r="K157">
        <v>1.125</v>
      </c>
      <c r="L157">
        <v>0.6875</v>
      </c>
      <c r="M157">
        <v>1</v>
      </c>
      <c r="N157">
        <v>16.375</v>
      </c>
      <c r="O157">
        <v>1.8125</v>
      </c>
      <c r="P157">
        <v>1.6875</v>
      </c>
      <c r="Q157">
        <v>5</v>
      </c>
      <c r="R157">
        <v>11</v>
      </c>
      <c r="S157">
        <v>0</v>
      </c>
      <c r="T157">
        <v>0.3125</v>
      </c>
      <c r="U157">
        <v>0.41249999999999998</v>
      </c>
      <c r="V157">
        <v>0.4765625</v>
      </c>
      <c r="W157" t="s">
        <v>34</v>
      </c>
      <c r="X157">
        <v>4</v>
      </c>
      <c r="Y157" t="s">
        <v>38</v>
      </c>
      <c r="Z157">
        <v>9.2592592592592587E-2</v>
      </c>
      <c r="AA157">
        <v>0.20370370370370369</v>
      </c>
      <c r="AB157" t="s">
        <v>34</v>
      </c>
      <c r="AC157" t="s">
        <v>34</v>
      </c>
      <c r="AD157">
        <v>0.6875</v>
      </c>
      <c r="AE157">
        <v>0.5</v>
      </c>
      <c r="AF157">
        <v>4.1166688242160159E-4</v>
      </c>
    </row>
    <row r="158" spans="1:32" x14ac:dyDescent="0.45">
      <c r="A158" t="s">
        <v>242</v>
      </c>
      <c r="B158">
        <v>2004</v>
      </c>
      <c r="C158" t="s">
        <v>106</v>
      </c>
      <c r="D158">
        <v>16</v>
      </c>
      <c r="E158">
        <v>-1.7786705959987669E-2</v>
      </c>
      <c r="F158">
        <v>-1.579429891240979</v>
      </c>
      <c r="G158">
        <v>19.556464234218002</v>
      </c>
      <c r="H158">
        <v>56.9375</v>
      </c>
      <c r="I158">
        <v>0.70370370370370372</v>
      </c>
      <c r="J158">
        <v>-19.8125</v>
      </c>
      <c r="K158">
        <v>1.1875</v>
      </c>
      <c r="L158">
        <v>0.75</v>
      </c>
      <c r="M158">
        <v>1.125</v>
      </c>
      <c r="N158">
        <v>13.75</v>
      </c>
      <c r="O158">
        <v>1.8125</v>
      </c>
      <c r="P158">
        <v>1.875</v>
      </c>
      <c r="Q158">
        <v>5</v>
      </c>
      <c r="R158">
        <v>11</v>
      </c>
      <c r="S158">
        <v>0</v>
      </c>
      <c r="T158">
        <v>0.3125</v>
      </c>
      <c r="U158">
        <v>0.46250000000000002</v>
      </c>
      <c r="V158">
        <v>0.51171875</v>
      </c>
      <c r="W158" t="s">
        <v>34</v>
      </c>
      <c r="X158">
        <v>4</v>
      </c>
      <c r="Y158" t="s">
        <v>70</v>
      </c>
      <c r="Z158">
        <v>0.2608695652173913</v>
      </c>
      <c r="AA158">
        <v>0.15151515151515149</v>
      </c>
      <c r="AB158" t="s">
        <v>34</v>
      </c>
      <c r="AC158" t="s">
        <v>34</v>
      </c>
      <c r="AD158">
        <v>0.625</v>
      </c>
      <c r="AE158">
        <v>0.5</v>
      </c>
      <c r="AF158">
        <v>1.2205779911834481E-3</v>
      </c>
    </row>
    <row r="159" spans="1:32" x14ac:dyDescent="0.45">
      <c r="A159" t="s">
        <v>243</v>
      </c>
      <c r="B159">
        <v>2004</v>
      </c>
      <c r="C159" t="s">
        <v>108</v>
      </c>
      <c r="D159">
        <v>16</v>
      </c>
      <c r="E159">
        <v>-4.0481873746529917</v>
      </c>
      <c r="F159">
        <v>-4.2031351449890808</v>
      </c>
      <c r="G159">
        <v>14.742185680283511</v>
      </c>
      <c r="H159">
        <v>65.3125</v>
      </c>
      <c r="I159">
        <v>0.70370370370370372</v>
      </c>
      <c r="J159">
        <v>-15.125</v>
      </c>
      <c r="K159">
        <v>1.0625</v>
      </c>
      <c r="L159">
        <v>0.5</v>
      </c>
      <c r="M159">
        <v>1.125</v>
      </c>
      <c r="N159">
        <v>15.3125</v>
      </c>
      <c r="O159">
        <v>1.5625</v>
      </c>
      <c r="P159">
        <v>1.625</v>
      </c>
      <c r="Q159">
        <v>6</v>
      </c>
      <c r="R159">
        <v>10</v>
      </c>
      <c r="S159">
        <v>0</v>
      </c>
      <c r="T159">
        <v>0.375</v>
      </c>
      <c r="U159">
        <v>0.33333333333333331</v>
      </c>
      <c r="V159">
        <v>0.4765625</v>
      </c>
      <c r="W159" t="s">
        <v>34</v>
      </c>
      <c r="X159">
        <v>4</v>
      </c>
      <c r="Y159" t="s">
        <v>58</v>
      </c>
      <c r="Z159">
        <v>0.24</v>
      </c>
      <c r="AA159">
        <v>0.20338983050847459</v>
      </c>
      <c r="AB159" t="s">
        <v>34</v>
      </c>
      <c r="AC159" t="s">
        <v>34</v>
      </c>
      <c r="AD159">
        <v>0.5</v>
      </c>
      <c r="AE159">
        <v>0.5</v>
      </c>
      <c r="AF159">
        <v>1.9488485144695811E-3</v>
      </c>
    </row>
    <row r="160" spans="1:32" x14ac:dyDescent="0.45">
      <c r="A160" t="s">
        <v>244</v>
      </c>
      <c r="B160">
        <v>2005</v>
      </c>
      <c r="C160" t="s">
        <v>33</v>
      </c>
      <c r="D160">
        <v>16</v>
      </c>
      <c r="E160">
        <v>0.88747944227020681</v>
      </c>
      <c r="F160">
        <v>-5.3149848463783123</v>
      </c>
      <c r="G160">
        <v>21.23075657854919</v>
      </c>
      <c r="H160">
        <v>74.0625</v>
      </c>
      <c r="I160">
        <v>0.9555555555555556</v>
      </c>
      <c r="J160">
        <v>-17.875</v>
      </c>
      <c r="K160">
        <v>1.3125</v>
      </c>
      <c r="L160">
        <v>0.6875</v>
      </c>
      <c r="M160">
        <v>0.9375</v>
      </c>
      <c r="N160">
        <v>13.8125</v>
      </c>
      <c r="O160">
        <v>2.0625</v>
      </c>
      <c r="P160">
        <v>1.625</v>
      </c>
      <c r="Q160">
        <v>5</v>
      </c>
      <c r="R160">
        <v>11</v>
      </c>
      <c r="S160">
        <v>0</v>
      </c>
      <c r="T160">
        <v>0.3125</v>
      </c>
      <c r="U160">
        <v>0.3</v>
      </c>
      <c r="V160">
        <v>0.5078125</v>
      </c>
      <c r="W160" t="s">
        <v>34</v>
      </c>
      <c r="X160">
        <v>3</v>
      </c>
      <c r="Y160" t="s">
        <v>35</v>
      </c>
      <c r="Z160">
        <v>0.25806451612903231</v>
      </c>
      <c r="AA160">
        <v>0.14285714285714279</v>
      </c>
      <c r="AB160" t="s">
        <v>34</v>
      </c>
      <c r="AC160" t="s">
        <v>34</v>
      </c>
      <c r="AD160">
        <v>0.75</v>
      </c>
      <c r="AE160">
        <v>0.5</v>
      </c>
      <c r="AF160">
        <v>1.043358582479659E-3</v>
      </c>
    </row>
    <row r="161" spans="1:32" x14ac:dyDescent="0.45">
      <c r="A161" t="s">
        <v>245</v>
      </c>
      <c r="B161">
        <v>2005</v>
      </c>
      <c r="C161" t="s">
        <v>37</v>
      </c>
      <c r="D161">
        <v>16</v>
      </c>
      <c r="E161">
        <v>-0.84736928084195928</v>
      </c>
      <c r="F161">
        <v>0.53084193678368208</v>
      </c>
      <c r="G161">
        <v>13.84872001276049</v>
      </c>
      <c r="H161">
        <v>65.1875</v>
      </c>
      <c r="I161">
        <v>0.88888888888888884</v>
      </c>
      <c r="J161">
        <v>-14.8125</v>
      </c>
      <c r="K161">
        <v>0.8125</v>
      </c>
      <c r="L161">
        <v>0.8125</v>
      </c>
      <c r="M161">
        <v>1</v>
      </c>
      <c r="N161">
        <v>16.0625</v>
      </c>
      <c r="O161">
        <v>1.3125</v>
      </c>
      <c r="P161">
        <v>1.8125</v>
      </c>
      <c r="Q161">
        <v>8</v>
      </c>
      <c r="R161">
        <v>8</v>
      </c>
      <c r="S161">
        <v>0</v>
      </c>
      <c r="T161">
        <v>0.5</v>
      </c>
      <c r="U161">
        <v>0.34375</v>
      </c>
      <c r="V161">
        <v>0.4921875</v>
      </c>
      <c r="W161" t="s">
        <v>34</v>
      </c>
      <c r="X161">
        <v>3</v>
      </c>
      <c r="Y161" t="s">
        <v>38</v>
      </c>
      <c r="Z161">
        <v>0.25</v>
      </c>
      <c r="AA161">
        <v>0.27586206896551718</v>
      </c>
      <c r="AB161" t="s">
        <v>34</v>
      </c>
      <c r="AC161" t="s">
        <v>34</v>
      </c>
      <c r="AD161">
        <v>0.5</v>
      </c>
      <c r="AE161">
        <v>0.5</v>
      </c>
      <c r="AF161">
        <v>1.16472445170871E-2</v>
      </c>
    </row>
    <row r="162" spans="1:32" x14ac:dyDescent="0.45">
      <c r="A162" t="s">
        <v>246</v>
      </c>
      <c r="B162">
        <v>2005</v>
      </c>
      <c r="C162" t="s">
        <v>40</v>
      </c>
      <c r="D162">
        <v>16</v>
      </c>
      <c r="E162">
        <v>-2.6550412512367059</v>
      </c>
      <c r="F162">
        <v>-4.1491885800480954</v>
      </c>
      <c r="G162">
        <v>14.854096196626131</v>
      </c>
      <c r="H162">
        <v>66.6875</v>
      </c>
      <c r="I162">
        <v>0.8571428571428571</v>
      </c>
      <c r="J162">
        <v>-18.6875</v>
      </c>
      <c r="K162">
        <v>1.3125</v>
      </c>
      <c r="L162">
        <v>0.875</v>
      </c>
      <c r="M162">
        <v>0.75</v>
      </c>
      <c r="N162">
        <v>16.6875</v>
      </c>
      <c r="O162">
        <v>1.9375</v>
      </c>
      <c r="P162">
        <v>1.625</v>
      </c>
      <c r="Q162">
        <v>6</v>
      </c>
      <c r="R162">
        <v>10</v>
      </c>
      <c r="S162">
        <v>0</v>
      </c>
      <c r="T162">
        <v>0.375</v>
      </c>
      <c r="U162">
        <v>0.375</v>
      </c>
      <c r="V162">
        <v>0.5234375</v>
      </c>
      <c r="W162" t="s">
        <v>34</v>
      </c>
      <c r="X162">
        <v>3</v>
      </c>
      <c r="Y162" t="s">
        <v>42</v>
      </c>
      <c r="Z162">
        <v>0.27272727272727271</v>
      </c>
      <c r="AA162">
        <v>0.21153846153846151</v>
      </c>
      <c r="AB162" t="s">
        <v>34</v>
      </c>
      <c r="AC162" t="s">
        <v>34</v>
      </c>
      <c r="AD162">
        <v>0.625</v>
      </c>
      <c r="AE162">
        <v>0.5</v>
      </c>
      <c r="AF162">
        <v>3.5094121341122711E-3</v>
      </c>
    </row>
    <row r="163" spans="1:32" x14ac:dyDescent="0.45">
      <c r="A163" t="s">
        <v>247</v>
      </c>
      <c r="B163">
        <v>2005</v>
      </c>
      <c r="C163" t="s">
        <v>45</v>
      </c>
      <c r="D163">
        <v>16</v>
      </c>
      <c r="E163">
        <v>-2.5807532916664209</v>
      </c>
      <c r="F163">
        <v>-3.4936460043384381</v>
      </c>
      <c r="G163">
        <v>14.1794070532964</v>
      </c>
      <c r="H163">
        <v>56.0625</v>
      </c>
      <c r="I163">
        <v>0.82857142857142863</v>
      </c>
      <c r="J163">
        <v>-20.9375</v>
      </c>
      <c r="K163">
        <v>1</v>
      </c>
      <c r="L163">
        <v>0.8125</v>
      </c>
      <c r="M163">
        <v>1.0625</v>
      </c>
      <c r="N163">
        <v>16.8125</v>
      </c>
      <c r="O163">
        <v>1.5625</v>
      </c>
      <c r="P163">
        <v>1.875</v>
      </c>
      <c r="Q163">
        <v>5</v>
      </c>
      <c r="R163">
        <v>11</v>
      </c>
      <c r="S163">
        <v>0</v>
      </c>
      <c r="T163">
        <v>0.3125</v>
      </c>
      <c r="U163">
        <v>0.45</v>
      </c>
      <c r="V163">
        <v>0.5</v>
      </c>
      <c r="W163" t="s">
        <v>34</v>
      </c>
      <c r="X163">
        <v>3</v>
      </c>
      <c r="Y163" t="s">
        <v>46</v>
      </c>
      <c r="Z163">
        <v>0.29032258064516131</v>
      </c>
      <c r="AA163">
        <v>0.14285714285714279</v>
      </c>
      <c r="AB163" t="s">
        <v>34</v>
      </c>
      <c r="AC163" t="s">
        <v>34</v>
      </c>
      <c r="AD163">
        <v>0.5625</v>
      </c>
      <c r="AE163">
        <v>0.5</v>
      </c>
      <c r="AF163">
        <v>2.0272757094520828E-3</v>
      </c>
    </row>
    <row r="164" spans="1:32" x14ac:dyDescent="0.45">
      <c r="A164" t="s">
        <v>248</v>
      </c>
      <c r="B164">
        <v>2005</v>
      </c>
      <c r="C164" t="s">
        <v>48</v>
      </c>
      <c r="D164">
        <v>16</v>
      </c>
      <c r="E164">
        <v>3.3025441558754949</v>
      </c>
      <c r="F164">
        <v>-3.4236616199679601</v>
      </c>
      <c r="G164">
        <v>18.161247606362881</v>
      </c>
      <c r="H164">
        <v>45.75</v>
      </c>
      <c r="I164">
        <v>0.76470588235294112</v>
      </c>
      <c r="J164">
        <v>-13.1875</v>
      </c>
      <c r="K164">
        <v>1</v>
      </c>
      <c r="L164">
        <v>1.1875</v>
      </c>
      <c r="M164">
        <v>1.4375</v>
      </c>
      <c r="N164">
        <v>18.0625</v>
      </c>
      <c r="O164">
        <v>1.375</v>
      </c>
      <c r="P164">
        <v>2.625</v>
      </c>
      <c r="Q164">
        <v>11</v>
      </c>
      <c r="R164">
        <v>5</v>
      </c>
      <c r="S164">
        <v>0</v>
      </c>
      <c r="T164">
        <v>0.6875</v>
      </c>
      <c r="U164">
        <v>0.40909090909090912</v>
      </c>
      <c r="V164">
        <v>0.44921875</v>
      </c>
      <c r="W164" t="s">
        <v>61</v>
      </c>
      <c r="X164">
        <v>2</v>
      </c>
      <c r="Y164" t="s">
        <v>38</v>
      </c>
      <c r="Z164">
        <v>0.20535714285714279</v>
      </c>
      <c r="AA164">
        <v>0.1851851851851852</v>
      </c>
      <c r="AB164" t="s">
        <v>34</v>
      </c>
      <c r="AC164" t="s">
        <v>34</v>
      </c>
      <c r="AD164">
        <v>0.375</v>
      </c>
      <c r="AE164">
        <v>0.5</v>
      </c>
      <c r="AF164">
        <v>0.1007075564698983</v>
      </c>
    </row>
    <row r="165" spans="1:32" x14ac:dyDescent="0.45">
      <c r="A165" t="s">
        <v>249</v>
      </c>
      <c r="B165">
        <v>2005</v>
      </c>
      <c r="C165" t="s">
        <v>50</v>
      </c>
      <c r="D165">
        <v>16</v>
      </c>
      <c r="E165">
        <v>-4.7462865219237669</v>
      </c>
      <c r="F165">
        <v>-4.1013985835960689</v>
      </c>
      <c r="G165">
        <v>10.797143034576729</v>
      </c>
      <c r="H165">
        <v>53.125</v>
      </c>
      <c r="I165">
        <v>0.70967741935483875</v>
      </c>
      <c r="J165">
        <v>-12.4375</v>
      </c>
      <c r="K165">
        <v>0.9375</v>
      </c>
      <c r="L165">
        <v>0.625</v>
      </c>
      <c r="M165">
        <v>1.5</v>
      </c>
      <c r="N165">
        <v>17.1875</v>
      </c>
      <c r="O165">
        <v>1.4375</v>
      </c>
      <c r="P165">
        <v>2.125</v>
      </c>
      <c r="Q165">
        <v>11</v>
      </c>
      <c r="R165">
        <v>5</v>
      </c>
      <c r="S165">
        <v>0</v>
      </c>
      <c r="T165">
        <v>0.6875</v>
      </c>
      <c r="U165">
        <v>0.39772727272727271</v>
      </c>
      <c r="V165">
        <v>0.45703125</v>
      </c>
      <c r="W165" t="s">
        <v>41</v>
      </c>
      <c r="X165">
        <v>1</v>
      </c>
      <c r="Y165" t="s">
        <v>51</v>
      </c>
      <c r="Z165">
        <v>0.19230769230769229</v>
      </c>
      <c r="AA165">
        <v>0.18681318681318679</v>
      </c>
      <c r="AB165" t="s">
        <v>34</v>
      </c>
      <c r="AC165" t="s">
        <v>34</v>
      </c>
      <c r="AD165">
        <v>0.5</v>
      </c>
      <c r="AE165">
        <v>0.5</v>
      </c>
      <c r="AF165">
        <v>8.3269691472219257E-2</v>
      </c>
    </row>
    <row r="166" spans="1:32" x14ac:dyDescent="0.45">
      <c r="A166" t="s">
        <v>250</v>
      </c>
      <c r="B166">
        <v>2005</v>
      </c>
      <c r="C166" t="s">
        <v>53</v>
      </c>
      <c r="D166">
        <v>16</v>
      </c>
      <c r="E166">
        <v>6.7943866770403929</v>
      </c>
      <c r="F166">
        <v>0.27662339934004682</v>
      </c>
      <c r="G166">
        <v>19.53556880926779</v>
      </c>
      <c r="H166">
        <v>57.5</v>
      </c>
      <c r="I166">
        <v>0.875</v>
      </c>
      <c r="J166">
        <v>-7.375</v>
      </c>
      <c r="K166">
        <v>0.875</v>
      </c>
      <c r="L166">
        <v>0.8125</v>
      </c>
      <c r="M166">
        <v>1.9375</v>
      </c>
      <c r="N166">
        <v>10.25</v>
      </c>
      <c r="O166">
        <v>1</v>
      </c>
      <c r="P166">
        <v>2.75</v>
      </c>
      <c r="Q166">
        <v>11</v>
      </c>
      <c r="R166">
        <v>5</v>
      </c>
      <c r="S166">
        <v>0</v>
      </c>
      <c r="T166">
        <v>0.6875</v>
      </c>
      <c r="U166">
        <v>0.39772727272727271</v>
      </c>
      <c r="V166">
        <v>0.4765625</v>
      </c>
      <c r="W166" t="s">
        <v>84</v>
      </c>
      <c r="X166">
        <v>1</v>
      </c>
      <c r="Y166" t="s">
        <v>42</v>
      </c>
      <c r="Z166">
        <v>0.36170212765957449</v>
      </c>
      <c r="AA166">
        <v>0.20370370370370369</v>
      </c>
      <c r="AB166" t="s">
        <v>34</v>
      </c>
      <c r="AC166" t="s">
        <v>34</v>
      </c>
      <c r="AD166">
        <v>0.125</v>
      </c>
      <c r="AE166">
        <v>0.5</v>
      </c>
      <c r="AF166">
        <v>0.1128951628982682</v>
      </c>
    </row>
    <row r="167" spans="1:32" x14ac:dyDescent="0.45">
      <c r="A167" t="s">
        <v>251</v>
      </c>
      <c r="B167">
        <v>2005</v>
      </c>
      <c r="C167" t="s">
        <v>55</v>
      </c>
      <c r="D167">
        <v>16</v>
      </c>
      <c r="E167">
        <v>-3.8200394850221402</v>
      </c>
      <c r="F167">
        <v>-4.1415811236174207</v>
      </c>
      <c r="G167">
        <v>14.86791593988008</v>
      </c>
      <c r="H167">
        <v>48.125</v>
      </c>
      <c r="I167">
        <v>0.93103448275862066</v>
      </c>
      <c r="J167">
        <v>-16.9375</v>
      </c>
      <c r="K167">
        <v>1.125</v>
      </c>
      <c r="L167">
        <v>0.5</v>
      </c>
      <c r="M167">
        <v>0.9375</v>
      </c>
      <c r="N167">
        <v>9.6875</v>
      </c>
      <c r="O167">
        <v>1.8125</v>
      </c>
      <c r="P167">
        <v>1.4375</v>
      </c>
      <c r="Q167">
        <v>6</v>
      </c>
      <c r="R167">
        <v>10</v>
      </c>
      <c r="S167">
        <v>0</v>
      </c>
      <c r="T167">
        <v>0.375</v>
      </c>
      <c r="U167">
        <v>0.39583333333333331</v>
      </c>
      <c r="V167">
        <v>0.5078125</v>
      </c>
      <c r="W167" t="s">
        <v>34</v>
      </c>
      <c r="X167">
        <v>4</v>
      </c>
      <c r="Y167" t="s">
        <v>42</v>
      </c>
      <c r="Z167">
        <v>0.23076923076923081</v>
      </c>
      <c r="AA167">
        <v>0.15384615384615391</v>
      </c>
      <c r="AB167" t="s">
        <v>34</v>
      </c>
      <c r="AC167" t="s">
        <v>34</v>
      </c>
      <c r="AD167">
        <v>0.6875</v>
      </c>
      <c r="AE167">
        <v>0.5</v>
      </c>
      <c r="AF167">
        <v>1.398899109840028E-3</v>
      </c>
    </row>
    <row r="168" spans="1:32" x14ac:dyDescent="0.45">
      <c r="A168" t="s">
        <v>252</v>
      </c>
      <c r="B168">
        <v>2005</v>
      </c>
      <c r="C168" t="s">
        <v>57</v>
      </c>
      <c r="D168">
        <v>16</v>
      </c>
      <c r="E168">
        <v>3.0155609269931181</v>
      </c>
      <c r="F168">
        <v>-4.2638580807725681</v>
      </c>
      <c r="G168">
        <v>18.103666315859861</v>
      </c>
      <c r="H168">
        <v>46.1875</v>
      </c>
      <c r="I168">
        <v>0.7142857142857143</v>
      </c>
      <c r="J168">
        <v>-18.625</v>
      </c>
      <c r="K168">
        <v>1.0625</v>
      </c>
      <c r="L168">
        <v>0.6875</v>
      </c>
      <c r="M168">
        <v>0.9375</v>
      </c>
      <c r="N168">
        <v>14.75</v>
      </c>
      <c r="O168">
        <v>1.6875</v>
      </c>
      <c r="P168">
        <v>1.625</v>
      </c>
      <c r="Q168">
        <v>9</v>
      </c>
      <c r="R168">
        <v>7</v>
      </c>
      <c r="S168">
        <v>0</v>
      </c>
      <c r="T168">
        <v>0.5625</v>
      </c>
      <c r="U168">
        <v>0.46527777777777779</v>
      </c>
      <c r="V168">
        <v>0.5234375</v>
      </c>
      <c r="W168" t="s">
        <v>34</v>
      </c>
      <c r="X168">
        <v>3</v>
      </c>
      <c r="Y168" t="s">
        <v>58</v>
      </c>
      <c r="Z168">
        <v>0.22222222222222221</v>
      </c>
      <c r="AA168">
        <v>0.27586206896551718</v>
      </c>
      <c r="AB168" t="s">
        <v>34</v>
      </c>
      <c r="AC168" t="s">
        <v>34</v>
      </c>
      <c r="AD168">
        <v>0.625</v>
      </c>
      <c r="AE168">
        <v>0.5</v>
      </c>
      <c r="AF168">
        <v>2.6494553698224531E-2</v>
      </c>
    </row>
    <row r="169" spans="1:32" x14ac:dyDescent="0.45">
      <c r="A169" t="s">
        <v>253</v>
      </c>
      <c r="B169">
        <v>2005</v>
      </c>
      <c r="C169" t="s">
        <v>60</v>
      </c>
      <c r="D169">
        <v>16</v>
      </c>
      <c r="E169">
        <v>3.8336759850853119</v>
      </c>
      <c r="F169">
        <v>2.5228309686526642</v>
      </c>
      <c r="G169">
        <v>15.85448869490433</v>
      </c>
      <c r="H169">
        <v>47.25</v>
      </c>
      <c r="I169">
        <v>0.75</v>
      </c>
      <c r="J169">
        <v>-9.4375</v>
      </c>
      <c r="K169">
        <v>0.4375</v>
      </c>
      <c r="L169">
        <v>1</v>
      </c>
      <c r="M169">
        <v>1.25</v>
      </c>
      <c r="N169">
        <v>12.0625</v>
      </c>
      <c r="O169">
        <v>0.6875</v>
      </c>
      <c r="P169">
        <v>2.25</v>
      </c>
      <c r="Q169">
        <v>13</v>
      </c>
      <c r="R169">
        <v>3</v>
      </c>
      <c r="S169">
        <v>0</v>
      </c>
      <c r="T169">
        <v>0.8125</v>
      </c>
      <c r="U169">
        <v>0.47115384615384609</v>
      </c>
      <c r="V169">
        <v>0.5</v>
      </c>
      <c r="W169" t="s">
        <v>41</v>
      </c>
      <c r="X169">
        <v>1</v>
      </c>
      <c r="Y169" t="s">
        <v>62</v>
      </c>
      <c r="Z169">
        <v>0.1834862385321101</v>
      </c>
      <c r="AA169">
        <v>0.23</v>
      </c>
      <c r="AB169" t="s">
        <v>34</v>
      </c>
      <c r="AC169" t="s">
        <v>34</v>
      </c>
      <c r="AD169">
        <v>0.25</v>
      </c>
      <c r="AE169">
        <v>0.5</v>
      </c>
      <c r="AF169">
        <v>0.20622330933984431</v>
      </c>
    </row>
    <row r="170" spans="1:32" x14ac:dyDescent="0.45">
      <c r="A170" t="s">
        <v>254</v>
      </c>
      <c r="B170">
        <v>2005</v>
      </c>
      <c r="C170" t="s">
        <v>64</v>
      </c>
      <c r="D170">
        <v>16</v>
      </c>
      <c r="E170">
        <v>-3.8462692048430349</v>
      </c>
      <c r="F170">
        <v>-2.252233022130786</v>
      </c>
      <c r="G170">
        <v>12.712420323331409</v>
      </c>
      <c r="H170">
        <v>52.375</v>
      </c>
      <c r="I170">
        <v>0.79166666666666663</v>
      </c>
      <c r="J170">
        <v>-10.8125</v>
      </c>
      <c r="K170">
        <v>1.125</v>
      </c>
      <c r="L170">
        <v>0.75</v>
      </c>
      <c r="M170">
        <v>1.1875</v>
      </c>
      <c r="N170">
        <v>10.9375</v>
      </c>
      <c r="O170">
        <v>1.4375</v>
      </c>
      <c r="P170">
        <v>1.9375</v>
      </c>
      <c r="Q170">
        <v>5</v>
      </c>
      <c r="R170">
        <v>11</v>
      </c>
      <c r="S170">
        <v>0</v>
      </c>
      <c r="T170">
        <v>0.3125</v>
      </c>
      <c r="U170">
        <v>0.3</v>
      </c>
      <c r="V170">
        <v>0.50390625</v>
      </c>
      <c r="W170" t="s">
        <v>34</v>
      </c>
      <c r="X170">
        <v>3</v>
      </c>
      <c r="Y170" t="s">
        <v>51</v>
      </c>
      <c r="Z170">
        <v>0.45454545454545447</v>
      </c>
      <c r="AA170">
        <v>0.19230769230769229</v>
      </c>
      <c r="AB170" t="s">
        <v>34</v>
      </c>
      <c r="AC170" t="s">
        <v>34</v>
      </c>
      <c r="AD170">
        <v>0.3125</v>
      </c>
      <c r="AE170">
        <v>0.5</v>
      </c>
      <c r="AF170">
        <v>2.039349085852979E-3</v>
      </c>
    </row>
    <row r="171" spans="1:32" x14ac:dyDescent="0.45">
      <c r="A171" t="s">
        <v>255</v>
      </c>
      <c r="B171">
        <v>2005</v>
      </c>
      <c r="C171" t="s">
        <v>66</v>
      </c>
      <c r="D171">
        <v>16</v>
      </c>
      <c r="E171">
        <v>-1.104632142233704</v>
      </c>
      <c r="F171">
        <v>-3.26353797874226</v>
      </c>
      <c r="G171">
        <v>19.769923953969339</v>
      </c>
      <c r="H171">
        <v>57.375</v>
      </c>
      <c r="I171">
        <v>0.7407407407407407</v>
      </c>
      <c r="J171">
        <v>-12.375</v>
      </c>
      <c r="K171">
        <v>1.875</v>
      </c>
      <c r="L171">
        <v>0.6875</v>
      </c>
      <c r="M171">
        <v>0.625</v>
      </c>
      <c r="N171">
        <v>11.6875</v>
      </c>
      <c r="O171">
        <v>2.5625</v>
      </c>
      <c r="P171">
        <v>1.3125</v>
      </c>
      <c r="Q171">
        <v>4</v>
      </c>
      <c r="R171">
        <v>12</v>
      </c>
      <c r="S171">
        <v>0</v>
      </c>
      <c r="T171">
        <v>0.25</v>
      </c>
      <c r="U171">
        <v>0.453125</v>
      </c>
      <c r="V171">
        <v>0.53125</v>
      </c>
      <c r="W171" t="s">
        <v>34</v>
      </c>
      <c r="X171">
        <v>4</v>
      </c>
      <c r="Y171" t="s">
        <v>51</v>
      </c>
      <c r="Z171">
        <v>0.32258064516129031</v>
      </c>
      <c r="AA171">
        <v>0.19607843137254899</v>
      </c>
      <c r="AB171" t="s">
        <v>34</v>
      </c>
      <c r="AC171" t="s">
        <v>34</v>
      </c>
      <c r="AD171">
        <v>0.6875</v>
      </c>
      <c r="AE171">
        <v>0.5</v>
      </c>
      <c r="AF171">
        <v>4.0613788170097492E-4</v>
      </c>
    </row>
    <row r="172" spans="1:32" x14ac:dyDescent="0.45">
      <c r="A172" t="s">
        <v>256</v>
      </c>
      <c r="B172">
        <v>2005</v>
      </c>
      <c r="C172" t="s">
        <v>154</v>
      </c>
      <c r="D172">
        <v>16</v>
      </c>
      <c r="E172">
        <v>-4.4936944426884677</v>
      </c>
      <c r="F172">
        <v>-1.1978036581563209</v>
      </c>
      <c r="G172">
        <v>14.14610159574236</v>
      </c>
      <c r="H172">
        <v>53.375</v>
      </c>
      <c r="I172">
        <v>0.76470588235294112</v>
      </c>
      <c r="J172">
        <v>-26.5</v>
      </c>
      <c r="K172">
        <v>0.8125</v>
      </c>
      <c r="L172">
        <v>0.5625</v>
      </c>
      <c r="M172">
        <v>0.4375</v>
      </c>
      <c r="N172">
        <v>12.875</v>
      </c>
      <c r="O172">
        <v>1.375</v>
      </c>
      <c r="P172">
        <v>1</v>
      </c>
      <c r="Q172">
        <v>2</v>
      </c>
      <c r="R172">
        <v>14</v>
      </c>
      <c r="S172">
        <v>0</v>
      </c>
      <c r="T172">
        <v>0.125</v>
      </c>
      <c r="U172">
        <v>0.34375</v>
      </c>
      <c r="V172">
        <v>0.53515625</v>
      </c>
      <c r="W172" t="s">
        <v>34</v>
      </c>
      <c r="X172">
        <v>4</v>
      </c>
      <c r="Y172" t="s">
        <v>70</v>
      </c>
      <c r="Z172">
        <v>0.16666666666666671</v>
      </c>
      <c r="AA172">
        <v>0.3125</v>
      </c>
      <c r="AB172" t="s">
        <v>34</v>
      </c>
      <c r="AC172" t="s">
        <v>34</v>
      </c>
      <c r="AD172">
        <v>0.5625</v>
      </c>
      <c r="AE172">
        <v>0.5</v>
      </c>
      <c r="AF172">
        <v>7.5432317584099188E-5</v>
      </c>
    </row>
    <row r="173" spans="1:32" x14ac:dyDescent="0.45">
      <c r="A173" t="s">
        <v>257</v>
      </c>
      <c r="B173">
        <v>2005</v>
      </c>
      <c r="C173" t="s">
        <v>68</v>
      </c>
      <c r="D173">
        <v>16</v>
      </c>
      <c r="E173">
        <v>11.305657621141661</v>
      </c>
      <c r="F173">
        <v>-1.1584325706372549</v>
      </c>
      <c r="G173">
        <v>23.09140620939279</v>
      </c>
      <c r="H173">
        <v>43.125</v>
      </c>
      <c r="I173">
        <v>0.88461538461538458</v>
      </c>
      <c r="J173">
        <v>-5.9375</v>
      </c>
      <c r="K173">
        <v>0.6875</v>
      </c>
      <c r="L173">
        <v>0.8125</v>
      </c>
      <c r="M173">
        <v>1.125</v>
      </c>
      <c r="N173">
        <v>19.25</v>
      </c>
      <c r="O173">
        <v>0.9375</v>
      </c>
      <c r="P173">
        <v>1.9375</v>
      </c>
      <c r="Q173">
        <v>14</v>
      </c>
      <c r="R173">
        <v>2</v>
      </c>
      <c r="S173">
        <v>0</v>
      </c>
      <c r="T173">
        <v>0.875</v>
      </c>
      <c r="U173">
        <v>0.42410714285714279</v>
      </c>
      <c r="V173">
        <v>0.45703125</v>
      </c>
      <c r="W173" t="s">
        <v>43</v>
      </c>
      <c r="X173">
        <v>1</v>
      </c>
      <c r="Y173" t="s">
        <v>70</v>
      </c>
      <c r="Z173">
        <v>0.16438356164383561</v>
      </c>
      <c r="AA173">
        <v>0.2</v>
      </c>
      <c r="AB173" t="s">
        <v>34</v>
      </c>
      <c r="AC173" t="s">
        <v>34</v>
      </c>
      <c r="AD173">
        <v>0.25</v>
      </c>
      <c r="AE173">
        <v>0.5</v>
      </c>
      <c r="AF173">
        <v>0.40596761607953918</v>
      </c>
    </row>
    <row r="174" spans="1:32" x14ac:dyDescent="0.45">
      <c r="A174" t="s">
        <v>258</v>
      </c>
      <c r="B174">
        <v>2005</v>
      </c>
      <c r="C174" t="s">
        <v>72</v>
      </c>
      <c r="D174">
        <v>16</v>
      </c>
      <c r="E174">
        <v>3.225275415659568</v>
      </c>
      <c r="F174">
        <v>-1.786321695079381</v>
      </c>
      <c r="G174">
        <v>16.999240853788262</v>
      </c>
      <c r="H174">
        <v>62.875</v>
      </c>
      <c r="I174">
        <v>0.76666666666666672</v>
      </c>
      <c r="J174">
        <v>-10.9375</v>
      </c>
      <c r="K174">
        <v>0.375</v>
      </c>
      <c r="L174">
        <v>0.5625</v>
      </c>
      <c r="M174">
        <v>1.25</v>
      </c>
      <c r="N174">
        <v>17</v>
      </c>
      <c r="O174">
        <v>0.6875</v>
      </c>
      <c r="P174">
        <v>1.8125</v>
      </c>
      <c r="Q174">
        <v>12</v>
      </c>
      <c r="R174">
        <v>4</v>
      </c>
      <c r="S174">
        <v>0</v>
      </c>
      <c r="T174">
        <v>0.75</v>
      </c>
      <c r="U174">
        <v>0.375</v>
      </c>
      <c r="V174">
        <v>0.46484375</v>
      </c>
      <c r="W174" t="s">
        <v>61</v>
      </c>
      <c r="X174">
        <v>2</v>
      </c>
      <c r="Y174" t="s">
        <v>70</v>
      </c>
      <c r="Z174">
        <v>0.15789473684210531</v>
      </c>
      <c r="AA174">
        <v>0.26530612244897961</v>
      </c>
      <c r="AB174" t="s">
        <v>34</v>
      </c>
      <c r="AC174" t="s">
        <v>34</v>
      </c>
      <c r="AD174">
        <v>0.3125</v>
      </c>
      <c r="AE174">
        <v>0.5</v>
      </c>
      <c r="AF174">
        <v>0.12817388177643799</v>
      </c>
    </row>
    <row r="175" spans="1:32" x14ac:dyDescent="0.45">
      <c r="A175" t="s">
        <v>259</v>
      </c>
      <c r="B175">
        <v>2005</v>
      </c>
      <c r="C175" t="s">
        <v>74</v>
      </c>
      <c r="D175">
        <v>16</v>
      </c>
      <c r="E175">
        <v>4.8703331570154429</v>
      </c>
      <c r="F175">
        <v>1.7503394260608249</v>
      </c>
      <c r="G175">
        <v>19.284723842751291</v>
      </c>
      <c r="H175">
        <v>55.5625</v>
      </c>
      <c r="I175">
        <v>0.81818181818181823</v>
      </c>
      <c r="J175">
        <v>-12.75</v>
      </c>
      <c r="K175">
        <v>0.625</v>
      </c>
      <c r="L175">
        <v>0.9375</v>
      </c>
      <c r="M175">
        <v>1</v>
      </c>
      <c r="N175">
        <v>11.375</v>
      </c>
      <c r="O175">
        <v>1.125</v>
      </c>
      <c r="P175">
        <v>1.9375</v>
      </c>
      <c r="Q175">
        <v>10</v>
      </c>
      <c r="R175">
        <v>6</v>
      </c>
      <c r="S175">
        <v>0</v>
      </c>
      <c r="T175">
        <v>0.625</v>
      </c>
      <c r="U175">
        <v>0.47499999999999998</v>
      </c>
      <c r="V175">
        <v>0.50390625</v>
      </c>
      <c r="W175" t="s">
        <v>34</v>
      </c>
      <c r="X175">
        <v>2</v>
      </c>
      <c r="Y175" t="s">
        <v>62</v>
      </c>
      <c r="Z175">
        <v>0.16666666666666671</v>
      </c>
      <c r="AA175">
        <v>0.2857142857142857</v>
      </c>
      <c r="AB175" t="s">
        <v>34</v>
      </c>
      <c r="AC175" t="s">
        <v>34</v>
      </c>
      <c r="AD175">
        <v>0.5</v>
      </c>
      <c r="AE175">
        <v>0.5</v>
      </c>
      <c r="AF175">
        <v>2.1495126159204712E-2</v>
      </c>
    </row>
    <row r="176" spans="1:32" x14ac:dyDescent="0.45">
      <c r="A176" t="s">
        <v>260</v>
      </c>
      <c r="B176">
        <v>2005</v>
      </c>
      <c r="C176" t="s">
        <v>192</v>
      </c>
      <c r="D176">
        <v>16</v>
      </c>
      <c r="E176">
        <v>2.0903727545612361</v>
      </c>
      <c r="F176">
        <v>-3.797062640306935</v>
      </c>
      <c r="G176">
        <v>19.920593282996158</v>
      </c>
      <c r="H176">
        <v>58.8125</v>
      </c>
      <c r="I176">
        <v>0.87096774193548387</v>
      </c>
      <c r="J176">
        <v>-20.125</v>
      </c>
      <c r="K176">
        <v>1.5</v>
      </c>
      <c r="L176">
        <v>0.875</v>
      </c>
      <c r="M176">
        <v>0.8125</v>
      </c>
      <c r="N176">
        <v>11.3125</v>
      </c>
      <c r="O176">
        <v>2</v>
      </c>
      <c r="P176">
        <v>1.6875</v>
      </c>
      <c r="Q176">
        <v>6</v>
      </c>
      <c r="R176">
        <v>10</v>
      </c>
      <c r="S176">
        <v>0</v>
      </c>
      <c r="T176">
        <v>0.375</v>
      </c>
      <c r="U176">
        <v>0.3645833</v>
      </c>
      <c r="V176">
        <v>0.484375</v>
      </c>
      <c r="W176" t="s">
        <v>34</v>
      </c>
      <c r="X176">
        <v>2</v>
      </c>
      <c r="Y176" t="s">
        <v>193</v>
      </c>
      <c r="Z176">
        <v>0.27586206896551718</v>
      </c>
      <c r="AA176">
        <v>0.22222222222222221</v>
      </c>
      <c r="AB176" t="s">
        <v>34</v>
      </c>
      <c r="AC176" t="s">
        <v>34</v>
      </c>
      <c r="AD176">
        <v>0.5</v>
      </c>
      <c r="AE176">
        <v>0.5</v>
      </c>
      <c r="AF176">
        <v>2.723825601327804E-3</v>
      </c>
    </row>
    <row r="177" spans="1:32" x14ac:dyDescent="0.45">
      <c r="A177" t="s">
        <v>261</v>
      </c>
      <c r="B177">
        <v>2005</v>
      </c>
      <c r="C177" t="s">
        <v>195</v>
      </c>
      <c r="D177">
        <v>16</v>
      </c>
      <c r="E177">
        <v>3.8696473353095411</v>
      </c>
      <c r="F177">
        <v>2.2909831591218701</v>
      </c>
      <c r="G177">
        <v>19.611717523721872</v>
      </c>
      <c r="H177">
        <v>55.625</v>
      </c>
      <c r="I177">
        <v>0.875</v>
      </c>
      <c r="J177">
        <v>-14.9375</v>
      </c>
      <c r="K177">
        <v>1</v>
      </c>
      <c r="L177">
        <v>0.625</v>
      </c>
      <c r="M177">
        <v>0.625</v>
      </c>
      <c r="N177">
        <v>18.0625</v>
      </c>
      <c r="O177">
        <v>1.3125</v>
      </c>
      <c r="P177">
        <v>1.25</v>
      </c>
      <c r="Q177">
        <v>9</v>
      </c>
      <c r="R177">
        <v>7</v>
      </c>
      <c r="S177">
        <v>0</v>
      </c>
      <c r="T177">
        <v>0.5625</v>
      </c>
      <c r="U177">
        <v>0.5</v>
      </c>
      <c r="V177">
        <v>0.55859380000000003</v>
      </c>
      <c r="W177" t="s">
        <v>34</v>
      </c>
      <c r="X177">
        <v>3</v>
      </c>
      <c r="Y177" t="s">
        <v>196</v>
      </c>
      <c r="Z177">
        <v>0.1153846153846154</v>
      </c>
      <c r="AA177">
        <v>0.1111111111111111</v>
      </c>
      <c r="AB177" t="s">
        <v>34</v>
      </c>
      <c r="AC177" t="s">
        <v>34</v>
      </c>
      <c r="AD177">
        <v>0.3125</v>
      </c>
      <c r="AE177">
        <v>0.5</v>
      </c>
      <c r="AF177">
        <v>1.218796571167532E-2</v>
      </c>
    </row>
    <row r="178" spans="1:32" x14ac:dyDescent="0.45">
      <c r="A178" t="s">
        <v>262</v>
      </c>
      <c r="B178">
        <v>2005</v>
      </c>
      <c r="C178" t="s">
        <v>230</v>
      </c>
      <c r="D178">
        <v>16</v>
      </c>
      <c r="E178">
        <v>-0.16716817562628011</v>
      </c>
      <c r="F178">
        <v>-1.654033938232661</v>
      </c>
      <c r="G178">
        <v>21.115090027639109</v>
      </c>
      <c r="H178">
        <v>70.75</v>
      </c>
      <c r="I178">
        <v>0.66666666666666663</v>
      </c>
      <c r="J178">
        <v>-17.9375</v>
      </c>
      <c r="K178">
        <v>0.9375</v>
      </c>
      <c r="L178">
        <v>0.875</v>
      </c>
      <c r="M178">
        <v>0.3125</v>
      </c>
      <c r="N178">
        <v>14.6875</v>
      </c>
      <c r="O178">
        <v>1.3125</v>
      </c>
      <c r="P178">
        <v>1.1875</v>
      </c>
      <c r="Q178">
        <v>4</v>
      </c>
      <c r="R178">
        <v>12</v>
      </c>
      <c r="S178">
        <v>0</v>
      </c>
      <c r="T178">
        <v>0.25</v>
      </c>
      <c r="U178">
        <v>0.4375</v>
      </c>
      <c r="V178">
        <v>0.5390625</v>
      </c>
      <c r="W178" t="s">
        <v>34</v>
      </c>
      <c r="X178">
        <v>4</v>
      </c>
      <c r="Y178" t="s">
        <v>196</v>
      </c>
      <c r="Z178">
        <v>0.25925925925925919</v>
      </c>
      <c r="AA178">
        <v>0.2407407407407407</v>
      </c>
      <c r="AB178" t="s">
        <v>34</v>
      </c>
      <c r="AC178" t="s">
        <v>34</v>
      </c>
      <c r="AD178">
        <v>0.375</v>
      </c>
      <c r="AE178">
        <v>0.5</v>
      </c>
      <c r="AF178">
        <v>4.8188164142463289E-4</v>
      </c>
    </row>
    <row r="179" spans="1:32" x14ac:dyDescent="0.45">
      <c r="A179" t="s">
        <v>263</v>
      </c>
      <c r="B179">
        <v>2005</v>
      </c>
      <c r="C179" t="s">
        <v>76</v>
      </c>
      <c r="D179">
        <v>16</v>
      </c>
      <c r="E179">
        <v>-0.18866964891084159</v>
      </c>
      <c r="F179">
        <v>-2.0908495050108562</v>
      </c>
      <c r="G179">
        <v>16.95307259605249</v>
      </c>
      <c r="H179">
        <v>65.9375</v>
      </c>
      <c r="I179">
        <v>0.83333333333333337</v>
      </c>
      <c r="J179">
        <v>-9.875</v>
      </c>
      <c r="K179">
        <v>1</v>
      </c>
      <c r="L179">
        <v>1.0625</v>
      </c>
      <c r="M179">
        <v>0.875</v>
      </c>
      <c r="N179">
        <v>23</v>
      </c>
      <c r="O179">
        <v>1.5</v>
      </c>
      <c r="P179">
        <v>1.9375</v>
      </c>
      <c r="Q179">
        <v>9</v>
      </c>
      <c r="R179">
        <v>7</v>
      </c>
      <c r="S179">
        <v>0</v>
      </c>
      <c r="T179">
        <v>0.5625</v>
      </c>
      <c r="U179">
        <v>0.4375</v>
      </c>
      <c r="V179">
        <v>0.45703125</v>
      </c>
      <c r="W179" t="s">
        <v>34</v>
      </c>
      <c r="X179">
        <v>2</v>
      </c>
      <c r="Y179" t="s">
        <v>46</v>
      </c>
      <c r="Z179">
        <v>0.3125</v>
      </c>
      <c r="AA179">
        <v>0.20833333333333329</v>
      </c>
      <c r="AB179" t="s">
        <v>34</v>
      </c>
      <c r="AC179" t="s">
        <v>34</v>
      </c>
      <c r="AD179">
        <v>0.5</v>
      </c>
      <c r="AE179">
        <v>0.5</v>
      </c>
      <c r="AF179">
        <v>4.6588332495757737E-2</v>
      </c>
    </row>
    <row r="180" spans="1:32" x14ac:dyDescent="0.45">
      <c r="A180" t="s">
        <v>264</v>
      </c>
      <c r="B180">
        <v>2005</v>
      </c>
      <c r="C180" t="s">
        <v>79</v>
      </c>
      <c r="D180">
        <v>16</v>
      </c>
      <c r="E180">
        <v>-1.723409809704707</v>
      </c>
      <c r="F180">
        <v>-3.3289479621477418</v>
      </c>
      <c r="G180">
        <v>15.767230949101959</v>
      </c>
      <c r="H180">
        <v>63.1875</v>
      </c>
      <c r="I180">
        <v>0.73529411764705888</v>
      </c>
      <c r="J180">
        <v>-18.5625</v>
      </c>
      <c r="K180">
        <v>1</v>
      </c>
      <c r="L180">
        <v>0.6875</v>
      </c>
      <c r="M180">
        <v>1.5</v>
      </c>
      <c r="N180">
        <v>12.75</v>
      </c>
      <c r="O180">
        <v>1.625</v>
      </c>
      <c r="P180">
        <v>2.1875</v>
      </c>
      <c r="Q180">
        <v>9</v>
      </c>
      <c r="R180">
        <v>7</v>
      </c>
      <c r="S180">
        <v>0</v>
      </c>
      <c r="T180">
        <v>0.5625</v>
      </c>
      <c r="U180">
        <v>0.38194444444444442</v>
      </c>
      <c r="V180">
        <v>0.484375</v>
      </c>
      <c r="W180" t="s">
        <v>34</v>
      </c>
      <c r="X180">
        <v>2</v>
      </c>
      <c r="Y180" t="s">
        <v>51</v>
      </c>
      <c r="Z180">
        <v>0.18867924528301891</v>
      </c>
      <c r="AA180">
        <v>0.34</v>
      </c>
      <c r="AB180" t="s">
        <v>34</v>
      </c>
      <c r="AC180" t="s">
        <v>34</v>
      </c>
      <c r="AD180">
        <v>0.625</v>
      </c>
      <c r="AE180">
        <v>0.5</v>
      </c>
      <c r="AF180">
        <v>1.8198843961304841E-2</v>
      </c>
    </row>
    <row r="181" spans="1:32" x14ac:dyDescent="0.45">
      <c r="A181" t="s">
        <v>265</v>
      </c>
      <c r="B181">
        <v>2005</v>
      </c>
      <c r="C181" t="s">
        <v>81</v>
      </c>
      <c r="D181">
        <v>16</v>
      </c>
      <c r="E181">
        <v>6.6962318980129893</v>
      </c>
      <c r="F181">
        <v>-2.1286457095847808</v>
      </c>
      <c r="G181">
        <v>21.962376970440431</v>
      </c>
      <c r="H181">
        <v>57.5625</v>
      </c>
      <c r="I181">
        <v>0.8</v>
      </c>
      <c r="J181">
        <v>-12.625</v>
      </c>
      <c r="K181">
        <v>0.9375</v>
      </c>
      <c r="L181">
        <v>0.4375</v>
      </c>
      <c r="M181">
        <v>0.6875</v>
      </c>
      <c r="N181">
        <v>13.125</v>
      </c>
      <c r="O181">
        <v>1.375</v>
      </c>
      <c r="P181">
        <v>1.125</v>
      </c>
      <c r="Q181">
        <v>10</v>
      </c>
      <c r="R181">
        <v>6</v>
      </c>
      <c r="S181">
        <v>0</v>
      </c>
      <c r="T181">
        <v>0.625</v>
      </c>
      <c r="U181">
        <v>0.4</v>
      </c>
      <c r="V181">
        <v>0.5078125</v>
      </c>
      <c r="W181" t="s">
        <v>77</v>
      </c>
      <c r="X181">
        <v>1</v>
      </c>
      <c r="Y181" t="s">
        <v>46</v>
      </c>
      <c r="Z181">
        <v>0.23809523809523811</v>
      </c>
      <c r="AA181">
        <v>0.19</v>
      </c>
      <c r="AB181" t="s">
        <v>34</v>
      </c>
      <c r="AC181" t="s">
        <v>34</v>
      </c>
      <c r="AD181">
        <v>0.4375</v>
      </c>
      <c r="AE181">
        <v>0.5</v>
      </c>
      <c r="AF181">
        <v>3.9268394889064813E-2</v>
      </c>
    </row>
    <row r="182" spans="1:32" x14ac:dyDescent="0.45">
      <c r="A182" t="s">
        <v>266</v>
      </c>
      <c r="B182">
        <v>2005</v>
      </c>
      <c r="C182" t="s">
        <v>83</v>
      </c>
      <c r="D182">
        <v>16</v>
      </c>
      <c r="E182">
        <v>-2.4625867084361772</v>
      </c>
      <c r="F182">
        <v>-3.6001106165236689</v>
      </c>
      <c r="G182">
        <v>16.813794363872759</v>
      </c>
      <c r="H182">
        <v>70.625</v>
      </c>
      <c r="I182">
        <v>0.78125</v>
      </c>
      <c r="J182">
        <v>-16.3125</v>
      </c>
      <c r="K182">
        <v>1.5</v>
      </c>
      <c r="L182">
        <v>0.5625</v>
      </c>
      <c r="M182">
        <v>0.625</v>
      </c>
      <c r="N182">
        <v>10.375</v>
      </c>
      <c r="O182">
        <v>2.0625</v>
      </c>
      <c r="P182">
        <v>1.1875</v>
      </c>
      <c r="Q182">
        <v>3</v>
      </c>
      <c r="R182">
        <v>13</v>
      </c>
      <c r="S182">
        <v>0</v>
      </c>
      <c r="T182">
        <v>0.1875</v>
      </c>
      <c r="U182">
        <v>0.41666666666666669</v>
      </c>
      <c r="V182">
        <v>0.5234375</v>
      </c>
      <c r="W182" t="s">
        <v>34</v>
      </c>
      <c r="X182">
        <v>4</v>
      </c>
      <c r="Y182" t="s">
        <v>38</v>
      </c>
      <c r="Z182">
        <v>0.14285714285714279</v>
      </c>
      <c r="AA182">
        <v>0.27272727272727271</v>
      </c>
      <c r="AB182" t="s">
        <v>34</v>
      </c>
      <c r="AC182" t="s">
        <v>34</v>
      </c>
      <c r="AD182">
        <v>0.5625</v>
      </c>
      <c r="AE182">
        <v>0.5</v>
      </c>
      <c r="AF182">
        <v>5.9187429770917938E-5</v>
      </c>
    </row>
    <row r="183" spans="1:32" x14ac:dyDescent="0.45">
      <c r="A183" t="s">
        <v>267</v>
      </c>
      <c r="B183">
        <v>2005</v>
      </c>
      <c r="C183" t="s">
        <v>86</v>
      </c>
      <c r="D183">
        <v>16</v>
      </c>
      <c r="E183">
        <v>2.6130270601413521</v>
      </c>
      <c r="F183">
        <v>7.1633544265678611E-2</v>
      </c>
      <c r="G183">
        <v>21.434567016230631</v>
      </c>
      <c r="H183">
        <v>69.6875</v>
      </c>
      <c r="I183">
        <v>0.83333333333333337</v>
      </c>
      <c r="J183">
        <v>-11.5</v>
      </c>
      <c r="K183">
        <v>1.0625</v>
      </c>
      <c r="L183">
        <v>1.1875</v>
      </c>
      <c r="M183">
        <v>1.0625</v>
      </c>
      <c r="N183">
        <v>16.75</v>
      </c>
      <c r="O183">
        <v>1.3125</v>
      </c>
      <c r="P183">
        <v>2.25</v>
      </c>
      <c r="Q183">
        <v>11</v>
      </c>
      <c r="R183">
        <v>5</v>
      </c>
      <c r="S183">
        <v>0</v>
      </c>
      <c r="T183">
        <v>0.6875</v>
      </c>
      <c r="U183">
        <v>0.43181818181818182</v>
      </c>
      <c r="V183">
        <v>0.4921875</v>
      </c>
      <c r="W183" t="s">
        <v>77</v>
      </c>
      <c r="X183">
        <v>1</v>
      </c>
      <c r="Y183" t="s">
        <v>58</v>
      </c>
      <c r="Z183">
        <v>0.14634146341463411</v>
      </c>
      <c r="AA183">
        <v>0.24590163934426229</v>
      </c>
      <c r="AB183" t="s">
        <v>34</v>
      </c>
      <c r="AC183" t="s">
        <v>34</v>
      </c>
      <c r="AD183">
        <v>0.25</v>
      </c>
      <c r="AE183">
        <v>0.5</v>
      </c>
      <c r="AF183">
        <v>5.6049264596536703E-2</v>
      </c>
    </row>
    <row r="184" spans="1:32" x14ac:dyDescent="0.45">
      <c r="A184" t="s">
        <v>268</v>
      </c>
      <c r="B184">
        <v>2005</v>
      </c>
      <c r="C184" t="s">
        <v>88</v>
      </c>
      <c r="D184">
        <v>16</v>
      </c>
      <c r="E184">
        <v>-4.9551472804212198</v>
      </c>
      <c r="F184">
        <v>-2.8563201077208782</v>
      </c>
      <c r="G184">
        <v>13.58397765424386</v>
      </c>
      <c r="H184">
        <v>50.0625</v>
      </c>
      <c r="I184">
        <v>0.7857142857142857</v>
      </c>
      <c r="J184">
        <v>-21.875</v>
      </c>
      <c r="K184">
        <v>0.9375</v>
      </c>
      <c r="L184">
        <v>0.4375</v>
      </c>
      <c r="M184">
        <v>1.3125</v>
      </c>
      <c r="N184">
        <v>12.375</v>
      </c>
      <c r="O184">
        <v>1.625</v>
      </c>
      <c r="P184">
        <v>1.75</v>
      </c>
      <c r="Q184">
        <v>4</v>
      </c>
      <c r="R184">
        <v>12</v>
      </c>
      <c r="S184">
        <v>0</v>
      </c>
      <c r="T184">
        <v>0.25</v>
      </c>
      <c r="U184">
        <v>0.453125</v>
      </c>
      <c r="V184">
        <v>0.52734375</v>
      </c>
      <c r="W184" t="s">
        <v>34</v>
      </c>
      <c r="X184">
        <v>4</v>
      </c>
      <c r="Y184" t="s">
        <v>46</v>
      </c>
      <c r="Z184">
        <v>0.1891891891891892</v>
      </c>
      <c r="AA184">
        <v>0.30158730158730163</v>
      </c>
      <c r="AB184" t="s">
        <v>34</v>
      </c>
      <c r="AC184" t="s">
        <v>34</v>
      </c>
      <c r="AD184">
        <v>0.6875</v>
      </c>
      <c r="AE184">
        <v>0.5</v>
      </c>
      <c r="AF184">
        <v>3.3205773289078817E-4</v>
      </c>
    </row>
    <row r="185" spans="1:32" x14ac:dyDescent="0.45">
      <c r="A185" t="s">
        <v>269</v>
      </c>
      <c r="B185">
        <v>2005</v>
      </c>
      <c r="C185" t="s">
        <v>92</v>
      </c>
      <c r="D185">
        <v>16</v>
      </c>
      <c r="E185">
        <v>-4.2230380649682928</v>
      </c>
      <c r="F185">
        <v>-2.851764342083245</v>
      </c>
      <c r="G185">
        <v>17.63838980772918</v>
      </c>
      <c r="H185">
        <v>71.3125</v>
      </c>
      <c r="I185">
        <v>0.75862068965517238</v>
      </c>
      <c r="J185">
        <v>-14.375</v>
      </c>
      <c r="K185">
        <v>1.25</v>
      </c>
      <c r="L185">
        <v>0.625</v>
      </c>
      <c r="M185">
        <v>1.0625</v>
      </c>
      <c r="N185">
        <v>11.5</v>
      </c>
      <c r="O185">
        <v>1.8125</v>
      </c>
      <c r="P185">
        <v>1.6875</v>
      </c>
      <c r="Q185">
        <v>6</v>
      </c>
      <c r="R185">
        <v>10</v>
      </c>
      <c r="S185">
        <v>0</v>
      </c>
      <c r="T185">
        <v>0.375</v>
      </c>
      <c r="U185">
        <v>0.38541666666666669</v>
      </c>
      <c r="V185">
        <v>0.53125</v>
      </c>
      <c r="W185" t="s">
        <v>34</v>
      </c>
      <c r="X185">
        <v>4</v>
      </c>
      <c r="Y185" t="s">
        <v>58</v>
      </c>
      <c r="Z185">
        <v>0.19354838709677419</v>
      </c>
      <c r="AA185">
        <v>0.15384615384615391</v>
      </c>
      <c r="AB185" t="s">
        <v>34</v>
      </c>
      <c r="AC185" t="s">
        <v>34</v>
      </c>
      <c r="AD185">
        <v>0.5625</v>
      </c>
      <c r="AE185">
        <v>0.5</v>
      </c>
      <c r="AF185">
        <v>1.0138918617470761E-3</v>
      </c>
    </row>
    <row r="186" spans="1:32" x14ac:dyDescent="0.45">
      <c r="A186" t="s">
        <v>270</v>
      </c>
      <c r="B186">
        <v>2005</v>
      </c>
      <c r="C186" t="s">
        <v>94</v>
      </c>
      <c r="D186">
        <v>16</v>
      </c>
      <c r="E186">
        <v>3.433431895470862</v>
      </c>
      <c r="F186">
        <v>-1.0934489708810831</v>
      </c>
      <c r="G186">
        <v>16.04241642853507</v>
      </c>
      <c r="H186">
        <v>54.75</v>
      </c>
      <c r="I186">
        <v>0.82758620689655171</v>
      </c>
      <c r="J186">
        <v>-11.125</v>
      </c>
      <c r="K186">
        <v>0.875</v>
      </c>
      <c r="L186">
        <v>0.9375</v>
      </c>
      <c r="M186">
        <v>0.9375</v>
      </c>
      <c r="N186">
        <v>19.5</v>
      </c>
      <c r="O186">
        <v>1.1875</v>
      </c>
      <c r="P186">
        <v>1.875</v>
      </c>
      <c r="Q186">
        <v>11</v>
      </c>
      <c r="R186">
        <v>5</v>
      </c>
      <c r="S186">
        <v>0</v>
      </c>
      <c r="T186">
        <v>0.6875</v>
      </c>
      <c r="U186">
        <v>0.41477272727272729</v>
      </c>
      <c r="V186">
        <v>0.4921875</v>
      </c>
      <c r="W186" t="s">
        <v>69</v>
      </c>
      <c r="X186">
        <v>2</v>
      </c>
      <c r="Y186" t="s">
        <v>42</v>
      </c>
      <c r="Z186">
        <v>0.28799999999999998</v>
      </c>
      <c r="AA186">
        <v>0.265625</v>
      </c>
      <c r="AB186" t="s">
        <v>43</v>
      </c>
      <c r="AC186" t="s">
        <v>43</v>
      </c>
      <c r="AD186">
        <v>0.3125</v>
      </c>
      <c r="AE186">
        <v>9.5</v>
      </c>
      <c r="AF186">
        <v>0.160724219659094</v>
      </c>
    </row>
    <row r="187" spans="1:32" x14ac:dyDescent="0.45">
      <c r="A187" t="s">
        <v>271</v>
      </c>
      <c r="B187">
        <v>2005</v>
      </c>
      <c r="C187" t="s">
        <v>98</v>
      </c>
      <c r="D187">
        <v>16</v>
      </c>
      <c r="E187">
        <v>6.0614637588081992</v>
      </c>
      <c r="F187">
        <v>2.2246029496143538</v>
      </c>
      <c r="G187">
        <v>18.589659751639999</v>
      </c>
      <c r="H187">
        <v>52.875</v>
      </c>
      <c r="I187">
        <v>0.72</v>
      </c>
      <c r="J187">
        <v>-10.6875</v>
      </c>
      <c r="K187">
        <v>0.6875</v>
      </c>
      <c r="L187">
        <v>0.6875</v>
      </c>
      <c r="M187">
        <v>1</v>
      </c>
      <c r="N187">
        <v>17.75</v>
      </c>
      <c r="O187">
        <v>0.8125</v>
      </c>
      <c r="P187">
        <v>1.6875</v>
      </c>
      <c r="Q187">
        <v>13</v>
      </c>
      <c r="R187">
        <v>3</v>
      </c>
      <c r="S187">
        <v>0</v>
      </c>
      <c r="T187">
        <v>0.8125</v>
      </c>
      <c r="U187">
        <v>0.40384615384615391</v>
      </c>
      <c r="V187">
        <v>0.4296875</v>
      </c>
      <c r="W187" t="s">
        <v>43</v>
      </c>
      <c r="X187">
        <v>1</v>
      </c>
      <c r="Y187" t="s">
        <v>35</v>
      </c>
      <c r="Z187">
        <v>0.19858156028368801</v>
      </c>
      <c r="AA187">
        <v>0.27419354838709681</v>
      </c>
      <c r="AB187" t="s">
        <v>34</v>
      </c>
      <c r="AC187" t="s">
        <v>43</v>
      </c>
      <c r="AD187">
        <v>0.125</v>
      </c>
      <c r="AE187">
        <v>9.5</v>
      </c>
      <c r="AF187">
        <v>0.32171374715446799</v>
      </c>
    </row>
    <row r="188" spans="1:32" x14ac:dyDescent="0.45">
      <c r="A188" t="s">
        <v>272</v>
      </c>
      <c r="B188">
        <v>2005</v>
      </c>
      <c r="C188" t="s">
        <v>100</v>
      </c>
      <c r="D188">
        <v>16</v>
      </c>
      <c r="E188">
        <v>-8.0673682220645748</v>
      </c>
      <c r="F188">
        <v>-3.043860602436443</v>
      </c>
      <c r="G188">
        <v>8.696993839389755</v>
      </c>
      <c r="H188">
        <v>48.75</v>
      </c>
      <c r="I188">
        <v>0.89655172413793105</v>
      </c>
      <c r="J188">
        <v>-18.25</v>
      </c>
      <c r="K188">
        <v>1.3125</v>
      </c>
      <c r="L188">
        <v>0.625</v>
      </c>
      <c r="M188">
        <v>1</v>
      </c>
      <c r="N188">
        <v>12.0625</v>
      </c>
      <c r="O188">
        <v>1.8125</v>
      </c>
      <c r="P188">
        <v>1.625</v>
      </c>
      <c r="Q188">
        <v>4</v>
      </c>
      <c r="R188">
        <v>12</v>
      </c>
      <c r="S188">
        <v>0</v>
      </c>
      <c r="T188">
        <v>0.25</v>
      </c>
      <c r="U188">
        <v>0.390625</v>
      </c>
      <c r="V188">
        <v>0.5390625</v>
      </c>
      <c r="W188" t="s">
        <v>34</v>
      </c>
      <c r="X188">
        <v>4</v>
      </c>
      <c r="Y188" t="s">
        <v>35</v>
      </c>
      <c r="Z188">
        <v>0.3125</v>
      </c>
      <c r="AA188">
        <v>0.16666666666666671</v>
      </c>
      <c r="AB188" t="s">
        <v>34</v>
      </c>
      <c r="AC188" t="s">
        <v>34</v>
      </c>
      <c r="AD188">
        <v>0.5</v>
      </c>
      <c r="AE188">
        <v>0.5</v>
      </c>
      <c r="AF188">
        <v>5.965578433635558E-4</v>
      </c>
    </row>
    <row r="189" spans="1:32" x14ac:dyDescent="0.45">
      <c r="A189" t="s">
        <v>273</v>
      </c>
      <c r="B189">
        <v>2005</v>
      </c>
      <c r="C189" t="s">
        <v>104</v>
      </c>
      <c r="D189">
        <v>16</v>
      </c>
      <c r="E189">
        <v>-2.1486306069955781</v>
      </c>
      <c r="F189">
        <v>-2.0395926406396461</v>
      </c>
      <c r="G189">
        <v>15.20918572975229</v>
      </c>
      <c r="H189">
        <v>67.8125</v>
      </c>
      <c r="I189">
        <v>0.81481481481481477</v>
      </c>
      <c r="J189">
        <v>-17.5625</v>
      </c>
      <c r="K189">
        <v>0.875</v>
      </c>
      <c r="L189">
        <v>0.8125</v>
      </c>
      <c r="M189">
        <v>1.0625</v>
      </c>
      <c r="N189">
        <v>13.875</v>
      </c>
      <c r="O189">
        <v>1.375</v>
      </c>
      <c r="P189">
        <v>1.875</v>
      </c>
      <c r="Q189">
        <v>11</v>
      </c>
      <c r="R189">
        <v>5</v>
      </c>
      <c r="S189">
        <v>0</v>
      </c>
      <c r="T189">
        <v>0.6875</v>
      </c>
      <c r="U189">
        <v>0.42613636363636359</v>
      </c>
      <c r="V189">
        <v>0.44921875</v>
      </c>
      <c r="W189" t="s">
        <v>84</v>
      </c>
      <c r="X189">
        <v>1</v>
      </c>
      <c r="Y189" t="s">
        <v>38</v>
      </c>
      <c r="Z189">
        <v>0.26</v>
      </c>
      <c r="AA189">
        <v>0.17391304347826089</v>
      </c>
      <c r="AB189" t="s">
        <v>34</v>
      </c>
      <c r="AC189" t="s">
        <v>34</v>
      </c>
      <c r="AD189">
        <v>0.5</v>
      </c>
      <c r="AE189">
        <v>0.5</v>
      </c>
      <c r="AF189">
        <v>0.1443278989380232</v>
      </c>
    </row>
    <row r="190" spans="1:32" x14ac:dyDescent="0.45">
      <c r="A190" t="s">
        <v>274</v>
      </c>
      <c r="B190">
        <v>2005</v>
      </c>
      <c r="C190" t="s">
        <v>106</v>
      </c>
      <c r="D190">
        <v>16</v>
      </c>
      <c r="E190">
        <v>-3.1634099253252002</v>
      </c>
      <c r="F190">
        <v>-3.5954746798958799</v>
      </c>
      <c r="G190">
        <v>16.963172055280779</v>
      </c>
      <c r="H190">
        <v>62.625</v>
      </c>
      <c r="I190">
        <v>0.7931034482758621</v>
      </c>
      <c r="J190">
        <v>-11.6875</v>
      </c>
      <c r="K190">
        <v>0.875</v>
      </c>
      <c r="L190">
        <v>0.6875</v>
      </c>
      <c r="M190">
        <v>0.5625</v>
      </c>
      <c r="N190">
        <v>15.375</v>
      </c>
      <c r="O190">
        <v>1.5</v>
      </c>
      <c r="P190">
        <v>1.25</v>
      </c>
      <c r="Q190">
        <v>4</v>
      </c>
      <c r="R190">
        <v>12</v>
      </c>
      <c r="S190">
        <v>0</v>
      </c>
      <c r="T190">
        <v>0.25</v>
      </c>
      <c r="U190">
        <v>0.21875</v>
      </c>
      <c r="V190">
        <v>0.51171875</v>
      </c>
      <c r="W190" t="s">
        <v>34</v>
      </c>
      <c r="X190">
        <v>3</v>
      </c>
      <c r="Y190" t="s">
        <v>70</v>
      </c>
      <c r="Z190">
        <v>0.24</v>
      </c>
      <c r="AA190">
        <v>0.25806451612903231</v>
      </c>
      <c r="AB190" t="s">
        <v>34</v>
      </c>
      <c r="AC190" t="s">
        <v>34</v>
      </c>
      <c r="AD190">
        <v>0.625</v>
      </c>
      <c r="AE190">
        <v>0.5</v>
      </c>
      <c r="AF190">
        <v>2.796216531667527E-4</v>
      </c>
    </row>
    <row r="191" spans="1:32" x14ac:dyDescent="0.45">
      <c r="A191" t="s">
        <v>275</v>
      </c>
      <c r="B191">
        <v>2005</v>
      </c>
      <c r="C191" t="s">
        <v>108</v>
      </c>
      <c r="D191">
        <v>16</v>
      </c>
      <c r="E191">
        <v>2.704855683734273</v>
      </c>
      <c r="F191">
        <v>-2.1493019171469738</v>
      </c>
      <c r="G191">
        <v>18.73770971359443</v>
      </c>
      <c r="H191">
        <v>57.8125</v>
      </c>
      <c r="I191">
        <v>0.80952380952380953</v>
      </c>
      <c r="J191">
        <v>-15</v>
      </c>
      <c r="K191">
        <v>0.6875</v>
      </c>
      <c r="L191">
        <v>0.75</v>
      </c>
      <c r="M191">
        <v>1</v>
      </c>
      <c r="N191">
        <v>13.75</v>
      </c>
      <c r="O191">
        <v>1.4375</v>
      </c>
      <c r="P191">
        <v>1.75</v>
      </c>
      <c r="Q191">
        <v>10</v>
      </c>
      <c r="R191">
        <v>6</v>
      </c>
      <c r="S191">
        <v>0</v>
      </c>
      <c r="T191">
        <v>0.625</v>
      </c>
      <c r="U191">
        <v>0.5</v>
      </c>
      <c r="V191">
        <v>0.5390625</v>
      </c>
      <c r="W191" t="s">
        <v>69</v>
      </c>
      <c r="X191">
        <v>2</v>
      </c>
      <c r="Y191" t="s">
        <v>58</v>
      </c>
      <c r="Z191">
        <v>0.19402985074626869</v>
      </c>
      <c r="AA191">
        <v>0.24390243902439021</v>
      </c>
      <c r="AB191" t="s">
        <v>34</v>
      </c>
      <c r="AC191" t="s">
        <v>34</v>
      </c>
      <c r="AD191">
        <v>0.75</v>
      </c>
      <c r="AE191">
        <v>0.5</v>
      </c>
      <c r="AF191">
        <v>3.5868026265820252E-2</v>
      </c>
    </row>
    <row r="192" spans="1:32" x14ac:dyDescent="0.45">
      <c r="A192" t="s">
        <v>276</v>
      </c>
      <c r="B192">
        <v>2006</v>
      </c>
      <c r="C192" t="s">
        <v>33</v>
      </c>
      <c r="D192">
        <v>16</v>
      </c>
      <c r="E192">
        <v>0.82037233053329961</v>
      </c>
      <c r="F192">
        <v>-3.9109539062559189</v>
      </c>
      <c r="G192">
        <v>18.40092122151562</v>
      </c>
      <c r="H192">
        <v>58.5625</v>
      </c>
      <c r="I192">
        <v>0.7567567567567568</v>
      </c>
      <c r="J192">
        <v>-16.0625</v>
      </c>
      <c r="K192">
        <v>1.0625</v>
      </c>
      <c r="L192">
        <v>1.0625</v>
      </c>
      <c r="M192">
        <v>1</v>
      </c>
      <c r="N192">
        <v>14.875</v>
      </c>
      <c r="O192">
        <v>1.5625</v>
      </c>
      <c r="P192">
        <v>2.0625</v>
      </c>
      <c r="Q192">
        <v>5</v>
      </c>
      <c r="R192">
        <v>11</v>
      </c>
      <c r="S192">
        <v>0</v>
      </c>
      <c r="T192">
        <v>0.3125</v>
      </c>
      <c r="U192">
        <v>0.42499999999999999</v>
      </c>
      <c r="V192">
        <v>0.5</v>
      </c>
      <c r="W192" t="s">
        <v>34</v>
      </c>
      <c r="X192">
        <v>4</v>
      </c>
      <c r="Y192" t="s">
        <v>35</v>
      </c>
      <c r="Z192">
        <v>0.25490196078431371</v>
      </c>
      <c r="AA192">
        <v>0.12</v>
      </c>
      <c r="AB192" t="s">
        <v>34</v>
      </c>
      <c r="AC192" t="s">
        <v>34</v>
      </c>
      <c r="AD192">
        <v>0.5</v>
      </c>
      <c r="AE192">
        <v>0.5</v>
      </c>
      <c r="AF192">
        <v>9.6372018378671008E-4</v>
      </c>
    </row>
    <row r="193" spans="1:32" x14ac:dyDescent="0.45">
      <c r="A193" t="s">
        <v>277</v>
      </c>
      <c r="B193">
        <v>2006</v>
      </c>
      <c r="C193" t="s">
        <v>37</v>
      </c>
      <c r="D193">
        <v>16</v>
      </c>
      <c r="E193">
        <v>-4.5150984874866609</v>
      </c>
      <c r="F193">
        <v>1.472650738637389</v>
      </c>
      <c r="G193">
        <v>13.139621031627151</v>
      </c>
      <c r="H193">
        <v>54.8125</v>
      </c>
      <c r="I193">
        <v>0.71875</v>
      </c>
      <c r="J193">
        <v>-19.4375</v>
      </c>
      <c r="K193">
        <v>0.9375</v>
      </c>
      <c r="L193">
        <v>0.875</v>
      </c>
      <c r="M193">
        <v>0.75</v>
      </c>
      <c r="N193">
        <v>14.6875</v>
      </c>
      <c r="O193">
        <v>1.1875</v>
      </c>
      <c r="P193">
        <v>1.625</v>
      </c>
      <c r="Q193">
        <v>7</v>
      </c>
      <c r="R193">
        <v>9</v>
      </c>
      <c r="S193">
        <v>0</v>
      </c>
      <c r="T193">
        <v>0.4375</v>
      </c>
      <c r="U193">
        <v>0.375</v>
      </c>
      <c r="V193">
        <v>0.45703125</v>
      </c>
      <c r="W193" t="s">
        <v>34</v>
      </c>
      <c r="X193">
        <v>3</v>
      </c>
      <c r="Y193" t="s">
        <v>38</v>
      </c>
      <c r="Z193">
        <v>0.3</v>
      </c>
      <c r="AA193">
        <v>0.14285714285714279</v>
      </c>
      <c r="AB193" t="s">
        <v>34</v>
      </c>
      <c r="AC193" t="s">
        <v>34</v>
      </c>
      <c r="AD193">
        <v>0.25</v>
      </c>
      <c r="AE193">
        <v>0.5</v>
      </c>
      <c r="AF193">
        <v>9.0619094405924722E-3</v>
      </c>
    </row>
    <row r="194" spans="1:32" x14ac:dyDescent="0.45">
      <c r="A194" t="s">
        <v>278</v>
      </c>
      <c r="B194">
        <v>2006</v>
      </c>
      <c r="C194" t="s">
        <v>40</v>
      </c>
      <c r="D194">
        <v>16</v>
      </c>
      <c r="E194">
        <v>3.2518663075955292</v>
      </c>
      <c r="F194">
        <v>-4.9711315881378946</v>
      </c>
      <c r="G194">
        <v>16.416858256142209</v>
      </c>
      <c r="H194">
        <v>54.875</v>
      </c>
      <c r="I194">
        <v>0.93333333333333335</v>
      </c>
      <c r="J194">
        <v>-6.25</v>
      </c>
      <c r="K194">
        <v>0.875</v>
      </c>
      <c r="L194">
        <v>0.75</v>
      </c>
      <c r="M194">
        <v>1.75</v>
      </c>
      <c r="N194">
        <v>26.125</v>
      </c>
      <c r="O194">
        <v>1.1875</v>
      </c>
      <c r="P194">
        <v>2.5</v>
      </c>
      <c r="Q194">
        <v>13</v>
      </c>
      <c r="R194">
        <v>3</v>
      </c>
      <c r="S194">
        <v>0</v>
      </c>
      <c r="T194">
        <v>0.8125</v>
      </c>
      <c r="U194">
        <v>0.44711538461538458</v>
      </c>
      <c r="V194">
        <v>0.4609375</v>
      </c>
      <c r="W194" t="s">
        <v>41</v>
      </c>
      <c r="X194">
        <v>1</v>
      </c>
      <c r="Y194" t="s">
        <v>42</v>
      </c>
      <c r="Z194">
        <v>0.1764705882352941</v>
      </c>
      <c r="AA194">
        <v>0.28260869565217389</v>
      </c>
      <c r="AB194" t="s">
        <v>34</v>
      </c>
      <c r="AC194" t="s">
        <v>34</v>
      </c>
      <c r="AD194">
        <v>0.3125</v>
      </c>
      <c r="AE194">
        <v>0.5</v>
      </c>
      <c r="AF194">
        <v>0.34694983255326461</v>
      </c>
    </row>
    <row r="195" spans="1:32" x14ac:dyDescent="0.45">
      <c r="A195" t="s">
        <v>279</v>
      </c>
      <c r="B195">
        <v>2006</v>
      </c>
      <c r="C195" t="s">
        <v>45</v>
      </c>
      <c r="D195">
        <v>16</v>
      </c>
      <c r="E195">
        <v>-1.780180274372497</v>
      </c>
      <c r="F195">
        <v>-3.78639860172858</v>
      </c>
      <c r="G195">
        <v>14.43696255470566</v>
      </c>
      <c r="H195">
        <v>39.3125</v>
      </c>
      <c r="I195">
        <v>0.92</v>
      </c>
      <c r="J195">
        <v>-20.75</v>
      </c>
      <c r="K195">
        <v>0.875</v>
      </c>
      <c r="L195">
        <v>0.6875</v>
      </c>
      <c r="M195">
        <v>0.8125</v>
      </c>
      <c r="N195">
        <v>15.375</v>
      </c>
      <c r="O195">
        <v>1.5625</v>
      </c>
      <c r="P195">
        <v>1.5</v>
      </c>
      <c r="Q195">
        <v>7</v>
      </c>
      <c r="R195">
        <v>9</v>
      </c>
      <c r="S195">
        <v>0</v>
      </c>
      <c r="T195">
        <v>0.4375</v>
      </c>
      <c r="U195">
        <v>0.44642857142857151</v>
      </c>
      <c r="V195">
        <v>0.57421875</v>
      </c>
      <c r="W195" t="s">
        <v>34</v>
      </c>
      <c r="X195">
        <v>3</v>
      </c>
      <c r="Y195" t="s">
        <v>46</v>
      </c>
      <c r="Z195">
        <v>0.25</v>
      </c>
      <c r="AA195">
        <v>0.25925925925925919</v>
      </c>
      <c r="AB195" t="s">
        <v>34</v>
      </c>
      <c r="AC195" t="s">
        <v>34</v>
      </c>
      <c r="AD195">
        <v>0.6875</v>
      </c>
      <c r="AE195">
        <v>0.5</v>
      </c>
      <c r="AF195">
        <v>7.3626973990753072E-3</v>
      </c>
    </row>
    <row r="196" spans="1:32" x14ac:dyDescent="0.45">
      <c r="A196" t="s">
        <v>280</v>
      </c>
      <c r="B196">
        <v>2006</v>
      </c>
      <c r="C196" t="s">
        <v>48</v>
      </c>
      <c r="D196">
        <v>16</v>
      </c>
      <c r="E196">
        <v>-2.1185656203329422</v>
      </c>
      <c r="F196">
        <v>-3.0927320602233319</v>
      </c>
      <c r="G196">
        <v>14.40197616472644</v>
      </c>
      <c r="H196">
        <v>46.5</v>
      </c>
      <c r="I196">
        <v>0.88888888888888884</v>
      </c>
      <c r="J196">
        <v>-13.875</v>
      </c>
      <c r="K196">
        <v>1.0625</v>
      </c>
      <c r="L196">
        <v>0.4375</v>
      </c>
      <c r="M196">
        <v>0.875</v>
      </c>
      <c r="N196">
        <v>16.5625</v>
      </c>
      <c r="O196">
        <v>1.5</v>
      </c>
      <c r="P196">
        <v>1.3125</v>
      </c>
      <c r="Q196">
        <v>8</v>
      </c>
      <c r="R196">
        <v>8</v>
      </c>
      <c r="S196">
        <v>0</v>
      </c>
      <c r="T196">
        <v>0.5</v>
      </c>
      <c r="U196">
        <v>0.46875</v>
      </c>
      <c r="V196">
        <v>0.47265625</v>
      </c>
      <c r="W196" t="s">
        <v>34</v>
      </c>
      <c r="X196">
        <v>2</v>
      </c>
      <c r="Y196" t="s">
        <v>38</v>
      </c>
      <c r="Z196">
        <v>0.15384615384615391</v>
      </c>
      <c r="AA196">
        <v>0.19047619047619049</v>
      </c>
      <c r="AB196" t="s">
        <v>34</v>
      </c>
      <c r="AC196" t="s">
        <v>34</v>
      </c>
      <c r="AD196">
        <v>0.4375</v>
      </c>
      <c r="AE196">
        <v>0.5</v>
      </c>
      <c r="AF196">
        <v>5.7374997493406504E-3</v>
      </c>
    </row>
    <row r="197" spans="1:32" x14ac:dyDescent="0.45">
      <c r="A197" t="s">
        <v>281</v>
      </c>
      <c r="B197">
        <v>2006</v>
      </c>
      <c r="C197" t="s">
        <v>50</v>
      </c>
      <c r="D197">
        <v>16</v>
      </c>
      <c r="E197">
        <v>-1.5797179690208629</v>
      </c>
      <c r="F197">
        <v>-1.8483651374969161</v>
      </c>
      <c r="G197">
        <v>17.455488898017808</v>
      </c>
      <c r="H197">
        <v>57.6875</v>
      </c>
      <c r="I197">
        <v>0.88888888888888884</v>
      </c>
      <c r="J197">
        <v>-10.25</v>
      </c>
      <c r="K197">
        <v>1.375</v>
      </c>
      <c r="L197">
        <v>1.3125</v>
      </c>
      <c r="M197">
        <v>1.4375</v>
      </c>
      <c r="N197">
        <v>17</v>
      </c>
      <c r="O197">
        <v>1.8125</v>
      </c>
      <c r="P197">
        <v>2.75</v>
      </c>
      <c r="Q197">
        <v>13</v>
      </c>
      <c r="R197">
        <v>3</v>
      </c>
      <c r="S197">
        <v>0</v>
      </c>
      <c r="T197">
        <v>0.8125</v>
      </c>
      <c r="U197">
        <v>0.40384615384615391</v>
      </c>
      <c r="V197">
        <v>0.4296875</v>
      </c>
      <c r="W197" t="s">
        <v>43</v>
      </c>
      <c r="X197">
        <v>1</v>
      </c>
      <c r="Y197" t="s">
        <v>51</v>
      </c>
      <c r="Z197">
        <v>0.1553398058252427</v>
      </c>
      <c r="AA197">
        <v>0.2479338842975207</v>
      </c>
      <c r="AB197" t="s">
        <v>34</v>
      </c>
      <c r="AC197" t="s">
        <v>43</v>
      </c>
      <c r="AD197">
        <v>0.4375</v>
      </c>
      <c r="AE197">
        <v>9.5</v>
      </c>
      <c r="AF197">
        <v>0.24280601368945409</v>
      </c>
    </row>
    <row r="198" spans="1:32" x14ac:dyDescent="0.45">
      <c r="A198" t="s">
        <v>282</v>
      </c>
      <c r="B198">
        <v>2006</v>
      </c>
      <c r="C198" t="s">
        <v>53</v>
      </c>
      <c r="D198">
        <v>16</v>
      </c>
      <c r="E198">
        <v>4.0970304572434051</v>
      </c>
      <c r="F198">
        <v>-2.407713616134783</v>
      </c>
      <c r="G198">
        <v>20.861154925116729</v>
      </c>
      <c r="H198">
        <v>44.8125</v>
      </c>
      <c r="I198">
        <v>0.83333333333333337</v>
      </c>
      <c r="J198">
        <v>-15</v>
      </c>
      <c r="K198">
        <v>0.8125</v>
      </c>
      <c r="L198">
        <v>0.75</v>
      </c>
      <c r="M198">
        <v>1.1875</v>
      </c>
      <c r="N198">
        <v>13.1875</v>
      </c>
      <c r="O198">
        <v>1.375</v>
      </c>
      <c r="P198">
        <v>1.9375</v>
      </c>
      <c r="Q198">
        <v>8</v>
      </c>
      <c r="R198">
        <v>8</v>
      </c>
      <c r="S198">
        <v>0</v>
      </c>
      <c r="T198">
        <v>0.5</v>
      </c>
      <c r="U198">
        <v>0.453125</v>
      </c>
      <c r="V198">
        <v>0.53515625</v>
      </c>
      <c r="W198" t="s">
        <v>34</v>
      </c>
      <c r="X198">
        <v>2</v>
      </c>
      <c r="Y198" t="s">
        <v>42</v>
      </c>
      <c r="Z198">
        <v>0.2142857142857143</v>
      </c>
      <c r="AA198">
        <v>0.20634920634920631</v>
      </c>
      <c r="AB198" t="s">
        <v>34</v>
      </c>
      <c r="AC198" t="s">
        <v>34</v>
      </c>
      <c r="AD198">
        <v>0.5625</v>
      </c>
      <c r="AE198">
        <v>0.5</v>
      </c>
      <c r="AF198">
        <v>7.5080699706453428E-3</v>
      </c>
    </row>
    <row r="199" spans="1:32" x14ac:dyDescent="0.45">
      <c r="A199" t="s">
        <v>283</v>
      </c>
      <c r="B199">
        <v>2006</v>
      </c>
      <c r="C199" t="s">
        <v>55</v>
      </c>
      <c r="D199">
        <v>16</v>
      </c>
      <c r="E199">
        <v>-7.0759394363279817</v>
      </c>
      <c r="F199">
        <v>-4.6773892307253169</v>
      </c>
      <c r="G199">
        <v>13.63134851940063</v>
      </c>
      <c r="H199">
        <v>42.9375</v>
      </c>
      <c r="I199">
        <v>0.72413793103448276</v>
      </c>
      <c r="J199">
        <v>-21.8125</v>
      </c>
      <c r="K199">
        <v>1.5625</v>
      </c>
      <c r="L199">
        <v>0.5625</v>
      </c>
      <c r="M199">
        <v>1.125</v>
      </c>
      <c r="N199">
        <v>9.25</v>
      </c>
      <c r="O199">
        <v>2.4375</v>
      </c>
      <c r="P199">
        <v>1.6875</v>
      </c>
      <c r="Q199">
        <v>4</v>
      </c>
      <c r="R199">
        <v>12</v>
      </c>
      <c r="S199">
        <v>0</v>
      </c>
      <c r="T199">
        <v>0.25</v>
      </c>
      <c r="U199">
        <v>0.4375</v>
      </c>
      <c r="V199">
        <v>0.53515625</v>
      </c>
      <c r="W199" t="s">
        <v>34</v>
      </c>
      <c r="X199">
        <v>4</v>
      </c>
      <c r="Y199" t="s">
        <v>42</v>
      </c>
      <c r="Z199">
        <v>0.2068965517241379</v>
      </c>
      <c r="AA199">
        <v>0.1111111111111111</v>
      </c>
      <c r="AB199" t="s">
        <v>34</v>
      </c>
      <c r="AC199" t="s">
        <v>34</v>
      </c>
      <c r="AD199">
        <v>0.875</v>
      </c>
      <c r="AE199">
        <v>0.5</v>
      </c>
      <c r="AF199">
        <v>3.0018126581085581E-4</v>
      </c>
    </row>
    <row r="200" spans="1:32" x14ac:dyDescent="0.45">
      <c r="A200" t="s">
        <v>284</v>
      </c>
      <c r="B200">
        <v>2006</v>
      </c>
      <c r="C200" t="s">
        <v>57</v>
      </c>
      <c r="D200">
        <v>16</v>
      </c>
      <c r="E200">
        <v>4.6338936144805123</v>
      </c>
      <c r="F200">
        <v>-0.52162277039784255</v>
      </c>
      <c r="G200">
        <v>22.497059905911481</v>
      </c>
      <c r="H200">
        <v>58.6875</v>
      </c>
      <c r="I200">
        <v>0.7142857142857143</v>
      </c>
      <c r="J200">
        <v>-14.4375</v>
      </c>
      <c r="K200">
        <v>1.3125</v>
      </c>
      <c r="L200">
        <v>0.8125</v>
      </c>
      <c r="M200">
        <v>1.125</v>
      </c>
      <c r="N200">
        <v>13.9375</v>
      </c>
      <c r="O200">
        <v>1.6875</v>
      </c>
      <c r="P200">
        <v>1.9375</v>
      </c>
      <c r="Q200">
        <v>9</v>
      </c>
      <c r="R200">
        <v>7</v>
      </c>
      <c r="S200">
        <v>0</v>
      </c>
      <c r="T200">
        <v>0.5625</v>
      </c>
      <c r="U200">
        <v>0.4375</v>
      </c>
      <c r="V200">
        <v>0.45703125</v>
      </c>
      <c r="W200" t="s">
        <v>61</v>
      </c>
      <c r="X200">
        <v>2</v>
      </c>
      <c r="Y200" t="s">
        <v>58</v>
      </c>
      <c r="Z200">
        <v>0.1891891891891892</v>
      </c>
      <c r="AA200">
        <v>0.27906976744186052</v>
      </c>
      <c r="AB200" t="s">
        <v>34</v>
      </c>
      <c r="AC200" t="s">
        <v>34</v>
      </c>
      <c r="AD200">
        <v>0.375</v>
      </c>
      <c r="AE200">
        <v>0.5</v>
      </c>
      <c r="AF200">
        <v>1.4749766355215009E-2</v>
      </c>
    </row>
    <row r="201" spans="1:32" x14ac:dyDescent="0.45">
      <c r="A201" t="s">
        <v>285</v>
      </c>
      <c r="B201">
        <v>2006</v>
      </c>
      <c r="C201" t="s">
        <v>60</v>
      </c>
      <c r="D201">
        <v>16</v>
      </c>
      <c r="E201">
        <v>-2.0740055875526759</v>
      </c>
      <c r="F201">
        <v>-0.92032831676201621</v>
      </c>
      <c r="G201">
        <v>14.370382600887201</v>
      </c>
      <c r="H201">
        <v>29.875</v>
      </c>
      <c r="I201">
        <v>0.93103448275862066</v>
      </c>
      <c r="J201">
        <v>-12.25</v>
      </c>
      <c r="K201">
        <v>1.125</v>
      </c>
      <c r="L201">
        <v>0.8125</v>
      </c>
      <c r="M201">
        <v>1.0625</v>
      </c>
      <c r="N201">
        <v>13.0625</v>
      </c>
      <c r="O201">
        <v>1.5625</v>
      </c>
      <c r="P201">
        <v>1.875</v>
      </c>
      <c r="Q201">
        <v>9</v>
      </c>
      <c r="R201">
        <v>7</v>
      </c>
      <c r="S201">
        <v>0</v>
      </c>
      <c r="T201">
        <v>0.5625</v>
      </c>
      <c r="U201">
        <v>0.4375</v>
      </c>
      <c r="V201">
        <v>0.53125</v>
      </c>
      <c r="W201" t="s">
        <v>34</v>
      </c>
      <c r="X201">
        <v>3</v>
      </c>
      <c r="Y201" t="s">
        <v>62</v>
      </c>
      <c r="Z201">
        <v>0.17241379310344829</v>
      </c>
      <c r="AA201">
        <v>0.23809523809523811</v>
      </c>
      <c r="AB201" t="s">
        <v>34</v>
      </c>
      <c r="AC201" t="s">
        <v>34</v>
      </c>
      <c r="AD201">
        <v>0.4375</v>
      </c>
      <c r="AE201">
        <v>0.5</v>
      </c>
      <c r="AF201">
        <v>1.053485464711645E-2</v>
      </c>
    </row>
    <row r="202" spans="1:32" x14ac:dyDescent="0.45">
      <c r="A202" t="s">
        <v>286</v>
      </c>
      <c r="B202">
        <v>2006</v>
      </c>
      <c r="C202" t="s">
        <v>64</v>
      </c>
      <c r="D202">
        <v>16</v>
      </c>
      <c r="E202">
        <v>-2.1836572558033902</v>
      </c>
      <c r="F202">
        <v>-3.8039545358222222</v>
      </c>
      <c r="G202">
        <v>18.8433028084781</v>
      </c>
      <c r="H202">
        <v>58.6875</v>
      </c>
      <c r="I202">
        <v>0.87878787878787878</v>
      </c>
      <c r="J202">
        <v>-24.25</v>
      </c>
      <c r="K202">
        <v>1.375</v>
      </c>
      <c r="L202">
        <v>1.125</v>
      </c>
      <c r="M202">
        <v>0.75</v>
      </c>
      <c r="N202">
        <v>11.875</v>
      </c>
      <c r="O202">
        <v>2.1875</v>
      </c>
      <c r="P202">
        <v>1.875</v>
      </c>
      <c r="Q202">
        <v>3</v>
      </c>
      <c r="R202">
        <v>13</v>
      </c>
      <c r="S202">
        <v>0</v>
      </c>
      <c r="T202">
        <v>0.1875</v>
      </c>
      <c r="U202">
        <v>0.47916666666666669</v>
      </c>
      <c r="V202">
        <v>0.5234375</v>
      </c>
      <c r="W202" t="s">
        <v>34</v>
      </c>
      <c r="X202">
        <v>4</v>
      </c>
      <c r="Y202" t="s">
        <v>51</v>
      </c>
      <c r="Z202">
        <v>0.3</v>
      </c>
      <c r="AA202">
        <v>0.23076923076923081</v>
      </c>
      <c r="AB202" t="s">
        <v>34</v>
      </c>
      <c r="AC202" t="s">
        <v>34</v>
      </c>
      <c r="AD202">
        <v>0.8125</v>
      </c>
      <c r="AE202">
        <v>0.5</v>
      </c>
      <c r="AF202">
        <v>3.5780055157453851E-4</v>
      </c>
    </row>
    <row r="203" spans="1:32" x14ac:dyDescent="0.45">
      <c r="A203" t="s">
        <v>287</v>
      </c>
      <c r="B203">
        <v>2006</v>
      </c>
      <c r="C203" t="s">
        <v>66</v>
      </c>
      <c r="D203">
        <v>16</v>
      </c>
      <c r="E203">
        <v>-0.99188977387932464</v>
      </c>
      <c r="F203">
        <v>-4.6548324717358991</v>
      </c>
      <c r="G203">
        <v>18.609345138741631</v>
      </c>
      <c r="H203">
        <v>43.0625</v>
      </c>
      <c r="I203">
        <v>0.74285714285714288</v>
      </c>
      <c r="J203">
        <v>-9.8125</v>
      </c>
      <c r="K203">
        <v>1.125</v>
      </c>
      <c r="L203">
        <v>0.625</v>
      </c>
      <c r="M203">
        <v>1.4375</v>
      </c>
      <c r="N203">
        <v>21.0625</v>
      </c>
      <c r="O203">
        <v>1.6875</v>
      </c>
      <c r="P203">
        <v>2.0625</v>
      </c>
      <c r="Q203">
        <v>8</v>
      </c>
      <c r="R203">
        <v>8</v>
      </c>
      <c r="S203">
        <v>0</v>
      </c>
      <c r="T203">
        <v>0.5</v>
      </c>
      <c r="U203">
        <v>0.3828125</v>
      </c>
      <c r="V203">
        <v>0.5</v>
      </c>
      <c r="W203" t="s">
        <v>34</v>
      </c>
      <c r="X203">
        <v>2</v>
      </c>
      <c r="Y203" t="s">
        <v>51</v>
      </c>
      <c r="Z203">
        <v>0.41379310344827591</v>
      </c>
      <c r="AA203">
        <v>9.0909090909090912E-2</v>
      </c>
      <c r="AB203" t="s">
        <v>34</v>
      </c>
      <c r="AC203" t="s">
        <v>34</v>
      </c>
      <c r="AD203">
        <v>0.5625</v>
      </c>
      <c r="AE203">
        <v>0.5</v>
      </c>
      <c r="AF203">
        <v>3.5860196238917369E-2</v>
      </c>
    </row>
    <row r="204" spans="1:32" x14ac:dyDescent="0.45">
      <c r="A204" t="s">
        <v>288</v>
      </c>
      <c r="B204">
        <v>2006</v>
      </c>
      <c r="C204" t="s">
        <v>154</v>
      </c>
      <c r="D204">
        <v>16</v>
      </c>
      <c r="E204">
        <v>-2.5084149185183588</v>
      </c>
      <c r="F204">
        <v>-1.346677663286759</v>
      </c>
      <c r="G204">
        <v>12.608110075246721</v>
      </c>
      <c r="H204">
        <v>46.75</v>
      </c>
      <c r="I204">
        <v>0.76</v>
      </c>
      <c r="J204">
        <v>-15.6875</v>
      </c>
      <c r="K204">
        <v>0.8125</v>
      </c>
      <c r="L204">
        <v>0.6875</v>
      </c>
      <c r="M204">
        <v>0.6875</v>
      </c>
      <c r="N204">
        <v>11.9375</v>
      </c>
      <c r="O204">
        <v>1.3125</v>
      </c>
      <c r="P204">
        <v>1.375</v>
      </c>
      <c r="Q204">
        <v>6</v>
      </c>
      <c r="R204">
        <v>10</v>
      </c>
      <c r="S204">
        <v>0</v>
      </c>
      <c r="T204">
        <v>0.375</v>
      </c>
      <c r="U204">
        <v>0.41666666666666669</v>
      </c>
      <c r="V204">
        <v>0.50390625</v>
      </c>
      <c r="W204" t="s">
        <v>34</v>
      </c>
      <c r="X204">
        <v>4</v>
      </c>
      <c r="Y204" t="s">
        <v>70</v>
      </c>
      <c r="Z204">
        <v>0.1111111111111111</v>
      </c>
      <c r="AA204">
        <v>0.2068965517241379</v>
      </c>
      <c r="AB204" t="s">
        <v>34</v>
      </c>
      <c r="AC204" t="s">
        <v>34</v>
      </c>
      <c r="AD204">
        <v>0.5</v>
      </c>
      <c r="AE204">
        <v>0.5</v>
      </c>
      <c r="AF204">
        <v>6.4232320591228742E-4</v>
      </c>
    </row>
    <row r="205" spans="1:32" x14ac:dyDescent="0.45">
      <c r="A205" t="s">
        <v>289</v>
      </c>
      <c r="B205">
        <v>2006</v>
      </c>
      <c r="C205" t="s">
        <v>68</v>
      </c>
      <c r="D205">
        <v>16</v>
      </c>
      <c r="E205">
        <v>11.269134714003091</v>
      </c>
      <c r="F205">
        <v>-0.99973870780389995</v>
      </c>
      <c r="G205">
        <v>23.63827767105559</v>
      </c>
      <c r="H205">
        <v>44.875</v>
      </c>
      <c r="I205">
        <v>0.89655172413793105</v>
      </c>
      <c r="J205">
        <v>-5.5625</v>
      </c>
      <c r="K205">
        <v>0.5625</v>
      </c>
      <c r="L205">
        <v>0.6875</v>
      </c>
      <c r="M205">
        <v>0.9375</v>
      </c>
      <c r="N205">
        <v>9.375</v>
      </c>
      <c r="O205">
        <v>0.875</v>
      </c>
      <c r="P205">
        <v>1.625</v>
      </c>
      <c r="Q205">
        <v>12</v>
      </c>
      <c r="R205">
        <v>4</v>
      </c>
      <c r="S205">
        <v>0</v>
      </c>
      <c r="T205">
        <v>0.75</v>
      </c>
      <c r="U205">
        <v>0.50520833333333337</v>
      </c>
      <c r="V205">
        <v>0.5</v>
      </c>
      <c r="W205" t="s">
        <v>84</v>
      </c>
      <c r="X205">
        <v>1</v>
      </c>
      <c r="Y205" t="s">
        <v>70</v>
      </c>
      <c r="Z205">
        <v>0.23076923076923081</v>
      </c>
      <c r="AA205">
        <v>0.16379310344827591</v>
      </c>
      <c r="AB205" t="s">
        <v>43</v>
      </c>
      <c r="AC205" t="s">
        <v>43</v>
      </c>
      <c r="AD205">
        <v>0.3125</v>
      </c>
      <c r="AE205">
        <v>9.5</v>
      </c>
      <c r="AF205">
        <v>8.825167782577617E-2</v>
      </c>
    </row>
    <row r="206" spans="1:32" x14ac:dyDescent="0.45">
      <c r="A206" t="s">
        <v>290</v>
      </c>
      <c r="B206">
        <v>2006</v>
      </c>
      <c r="C206" t="s">
        <v>72</v>
      </c>
      <c r="D206">
        <v>16</v>
      </c>
      <c r="E206">
        <v>-0.74336262264054409</v>
      </c>
      <c r="F206">
        <v>2.0118576420908898</v>
      </c>
      <c r="G206">
        <v>13.837773025210851</v>
      </c>
      <c r="H206">
        <v>50.625</v>
      </c>
      <c r="I206">
        <v>0.8125</v>
      </c>
      <c r="J206">
        <v>-11.6875</v>
      </c>
      <c r="K206">
        <v>0.875</v>
      </c>
      <c r="L206">
        <v>0.25</v>
      </c>
      <c r="M206">
        <v>1.25</v>
      </c>
      <c r="N206">
        <v>12.5</v>
      </c>
      <c r="O206">
        <v>1.125</v>
      </c>
      <c r="P206">
        <v>1.5</v>
      </c>
      <c r="Q206">
        <v>8</v>
      </c>
      <c r="R206">
        <v>8</v>
      </c>
      <c r="S206">
        <v>0</v>
      </c>
      <c r="T206">
        <v>0.5</v>
      </c>
      <c r="U206">
        <v>0.5546875</v>
      </c>
      <c r="V206">
        <v>0.53125</v>
      </c>
      <c r="W206" t="s">
        <v>34</v>
      </c>
      <c r="X206">
        <v>3</v>
      </c>
      <c r="Y206" t="s">
        <v>70</v>
      </c>
      <c r="Z206">
        <v>0.1875</v>
      </c>
      <c r="AA206">
        <v>0.23333333333333331</v>
      </c>
      <c r="AB206" t="s">
        <v>34</v>
      </c>
      <c r="AC206" t="s">
        <v>34</v>
      </c>
      <c r="AD206">
        <v>0.25</v>
      </c>
      <c r="AE206">
        <v>0.5</v>
      </c>
      <c r="AF206">
        <v>4.6562925086890148E-3</v>
      </c>
    </row>
    <row r="207" spans="1:32" x14ac:dyDescent="0.45">
      <c r="A207" t="s">
        <v>291</v>
      </c>
      <c r="B207">
        <v>2006</v>
      </c>
      <c r="C207" t="s">
        <v>74</v>
      </c>
      <c r="D207">
        <v>16</v>
      </c>
      <c r="E207">
        <v>0.91789049921481081</v>
      </c>
      <c r="F207">
        <v>-1.6997944356024981</v>
      </c>
      <c r="G207">
        <v>17.191742434415719</v>
      </c>
      <c r="H207">
        <v>36.0625</v>
      </c>
      <c r="I207">
        <v>0.77419354838709675</v>
      </c>
      <c r="J207">
        <v>-15.1875</v>
      </c>
      <c r="K207">
        <v>0.75</v>
      </c>
      <c r="L207">
        <v>0.9375</v>
      </c>
      <c r="M207">
        <v>0.9375</v>
      </c>
      <c r="N207">
        <v>11.875</v>
      </c>
      <c r="O207">
        <v>1.375</v>
      </c>
      <c r="P207">
        <v>1.875</v>
      </c>
      <c r="Q207">
        <v>9</v>
      </c>
      <c r="R207">
        <v>7</v>
      </c>
      <c r="S207">
        <v>0</v>
      </c>
      <c r="T207">
        <v>0.5625</v>
      </c>
      <c r="U207">
        <v>0.44444444444444442</v>
      </c>
      <c r="V207">
        <v>0.4921875</v>
      </c>
      <c r="W207" t="s">
        <v>69</v>
      </c>
      <c r="X207">
        <v>2</v>
      </c>
      <c r="Y207" t="s">
        <v>62</v>
      </c>
      <c r="Z207">
        <v>0.1702127659574468</v>
      </c>
      <c r="AA207">
        <v>0.17391304347826089</v>
      </c>
      <c r="AB207" t="s">
        <v>34</v>
      </c>
      <c r="AC207" t="s">
        <v>34</v>
      </c>
      <c r="AD207">
        <v>0.625</v>
      </c>
      <c r="AE207">
        <v>0.5</v>
      </c>
      <c r="AF207">
        <v>1.180195681606119E-2</v>
      </c>
    </row>
    <row r="208" spans="1:32" x14ac:dyDescent="0.45">
      <c r="A208" t="s">
        <v>292</v>
      </c>
      <c r="B208">
        <v>2006</v>
      </c>
      <c r="C208" t="s">
        <v>192</v>
      </c>
      <c r="D208">
        <v>16</v>
      </c>
      <c r="E208">
        <v>3.5236830734510778</v>
      </c>
      <c r="F208">
        <v>-1.349997982783298</v>
      </c>
      <c r="G208">
        <v>19.97650098210552</v>
      </c>
      <c r="H208">
        <v>60</v>
      </c>
      <c r="I208">
        <v>0.86486486486486491</v>
      </c>
      <c r="J208">
        <v>-22.875</v>
      </c>
      <c r="K208">
        <v>0.5</v>
      </c>
      <c r="L208">
        <v>0.9375</v>
      </c>
      <c r="M208">
        <v>1.0625</v>
      </c>
      <c r="N208">
        <v>12.875</v>
      </c>
      <c r="O208">
        <v>0.8125</v>
      </c>
      <c r="P208">
        <v>2</v>
      </c>
      <c r="Q208">
        <v>8</v>
      </c>
      <c r="R208">
        <v>8</v>
      </c>
      <c r="S208">
        <v>0</v>
      </c>
      <c r="T208">
        <v>0.5</v>
      </c>
      <c r="U208">
        <v>0.3515625</v>
      </c>
      <c r="V208">
        <v>0.46484379999999997</v>
      </c>
      <c r="W208" t="s">
        <v>34</v>
      </c>
      <c r="X208">
        <v>2</v>
      </c>
      <c r="Y208" t="s">
        <v>193</v>
      </c>
      <c r="Z208">
        <v>0.17241379310344829</v>
      </c>
      <c r="AA208">
        <v>0.28000000000000003</v>
      </c>
      <c r="AB208" t="s">
        <v>34</v>
      </c>
      <c r="AC208" t="s">
        <v>34</v>
      </c>
      <c r="AD208">
        <v>0.3125</v>
      </c>
      <c r="AE208">
        <v>0.5</v>
      </c>
      <c r="AF208">
        <v>9.6862828154708949E-3</v>
      </c>
    </row>
    <row r="209" spans="1:32" x14ac:dyDescent="0.45">
      <c r="A209" t="s">
        <v>293</v>
      </c>
      <c r="B209">
        <v>2006</v>
      </c>
      <c r="C209" t="s">
        <v>195</v>
      </c>
      <c r="D209">
        <v>16</v>
      </c>
      <c r="E209">
        <v>5.2013186359324663</v>
      </c>
      <c r="F209">
        <v>3.2242723759749441</v>
      </c>
      <c r="G209">
        <v>18.642711101992049</v>
      </c>
      <c r="H209">
        <v>49.375</v>
      </c>
      <c r="I209">
        <v>0.89655172413793105</v>
      </c>
      <c r="J209">
        <v>-9.625</v>
      </c>
      <c r="K209">
        <v>0.5625</v>
      </c>
      <c r="L209">
        <v>0.75</v>
      </c>
      <c r="M209">
        <v>1</v>
      </c>
      <c r="N209">
        <v>21.6875</v>
      </c>
      <c r="O209">
        <v>0.75</v>
      </c>
      <c r="P209">
        <v>1.75</v>
      </c>
      <c r="Q209">
        <v>14</v>
      </c>
      <c r="R209">
        <v>2</v>
      </c>
      <c r="S209">
        <v>0</v>
      </c>
      <c r="T209">
        <v>0.875</v>
      </c>
      <c r="U209">
        <v>0.42410710000000001</v>
      </c>
      <c r="V209">
        <v>0.45703120000000003</v>
      </c>
      <c r="W209" t="s">
        <v>43</v>
      </c>
      <c r="X209">
        <v>1</v>
      </c>
      <c r="Y209" t="s">
        <v>196</v>
      </c>
      <c r="Z209">
        <v>0.14942528735632191</v>
      </c>
      <c r="AA209">
        <v>0.22727272727272729</v>
      </c>
      <c r="AB209" t="s">
        <v>34</v>
      </c>
      <c r="AC209" t="s">
        <v>34</v>
      </c>
      <c r="AD209">
        <v>0.1875</v>
      </c>
      <c r="AE209">
        <v>0.5</v>
      </c>
      <c r="AF209">
        <v>0.48898912932867761</v>
      </c>
    </row>
    <row r="210" spans="1:32" x14ac:dyDescent="0.45">
      <c r="A210" t="s">
        <v>294</v>
      </c>
      <c r="B210">
        <v>2006</v>
      </c>
      <c r="C210" t="s">
        <v>230</v>
      </c>
      <c r="D210">
        <v>16</v>
      </c>
      <c r="E210">
        <v>-9.234302550686456</v>
      </c>
      <c r="F210">
        <v>-5.1328905726193197</v>
      </c>
      <c r="G210">
        <v>12.432955196341309</v>
      </c>
      <c r="H210">
        <v>52.9375</v>
      </c>
      <c r="I210">
        <v>0.72</v>
      </c>
      <c r="J210">
        <v>-26.875</v>
      </c>
      <c r="K210">
        <v>1.5</v>
      </c>
      <c r="L210">
        <v>0.3125</v>
      </c>
      <c r="M210">
        <v>1.125</v>
      </c>
      <c r="N210">
        <v>13.625</v>
      </c>
      <c r="O210">
        <v>2.4375</v>
      </c>
      <c r="P210">
        <v>1.4375</v>
      </c>
      <c r="Q210">
        <v>2</v>
      </c>
      <c r="R210">
        <v>14</v>
      </c>
      <c r="S210">
        <v>0</v>
      </c>
      <c r="T210">
        <v>0.125</v>
      </c>
      <c r="U210">
        <v>0.40625</v>
      </c>
      <c r="V210">
        <v>0.5546875</v>
      </c>
      <c r="W210" t="s">
        <v>34</v>
      </c>
      <c r="X210">
        <v>4</v>
      </c>
      <c r="Y210" t="s">
        <v>196</v>
      </c>
      <c r="Z210">
        <v>0.2</v>
      </c>
      <c r="AA210">
        <v>0.38461538461538458</v>
      </c>
      <c r="AB210" t="s">
        <v>34</v>
      </c>
      <c r="AC210" t="s">
        <v>34</v>
      </c>
      <c r="AD210">
        <v>0.9375</v>
      </c>
      <c r="AE210">
        <v>0.5</v>
      </c>
      <c r="AF210">
        <v>1.035357250673509E-4</v>
      </c>
    </row>
    <row r="211" spans="1:32" x14ac:dyDescent="0.45">
      <c r="A211" t="s">
        <v>295</v>
      </c>
      <c r="B211">
        <v>2006</v>
      </c>
      <c r="C211" t="s">
        <v>76</v>
      </c>
      <c r="D211">
        <v>16</v>
      </c>
      <c r="E211">
        <v>-4.061219519964526</v>
      </c>
      <c r="F211">
        <v>-3.7136240357092229</v>
      </c>
      <c r="G211">
        <v>16.76793987507677</v>
      </c>
      <c r="H211">
        <v>49.3125</v>
      </c>
      <c r="I211">
        <v>0.72222222222222221</v>
      </c>
      <c r="J211">
        <v>-17.6875</v>
      </c>
      <c r="K211">
        <v>1.1875</v>
      </c>
      <c r="L211">
        <v>1.1875</v>
      </c>
      <c r="M211">
        <v>0.5</v>
      </c>
      <c r="N211">
        <v>16.75</v>
      </c>
      <c r="O211">
        <v>1.5</v>
      </c>
      <c r="P211">
        <v>1.6875</v>
      </c>
      <c r="Q211">
        <v>6</v>
      </c>
      <c r="R211">
        <v>10</v>
      </c>
      <c r="S211">
        <v>0</v>
      </c>
      <c r="T211">
        <v>0.375</v>
      </c>
      <c r="U211">
        <v>0.53125</v>
      </c>
      <c r="V211">
        <v>0.54296875</v>
      </c>
      <c r="W211" t="s">
        <v>34</v>
      </c>
      <c r="X211">
        <v>4</v>
      </c>
      <c r="Y211" t="s">
        <v>46</v>
      </c>
      <c r="Z211">
        <v>0.16666666666666671</v>
      </c>
      <c r="AA211">
        <v>0.27777777777777779</v>
      </c>
      <c r="AB211" t="s">
        <v>34</v>
      </c>
      <c r="AC211" t="s">
        <v>34</v>
      </c>
      <c r="AD211">
        <v>0.3125</v>
      </c>
      <c r="AE211">
        <v>0.5</v>
      </c>
      <c r="AF211">
        <v>1.549027067058102E-3</v>
      </c>
    </row>
    <row r="212" spans="1:32" x14ac:dyDescent="0.45">
      <c r="A212" t="s">
        <v>296</v>
      </c>
      <c r="B212">
        <v>2006</v>
      </c>
      <c r="C212" t="s">
        <v>79</v>
      </c>
      <c r="D212">
        <v>16</v>
      </c>
      <c r="E212">
        <v>-6.6087146197439486</v>
      </c>
      <c r="F212">
        <v>-2.5988598888984238</v>
      </c>
      <c r="G212">
        <v>13.77400256140694</v>
      </c>
      <c r="H212">
        <v>56.4375</v>
      </c>
      <c r="I212">
        <v>0.84</v>
      </c>
      <c r="J212">
        <v>-17.4375</v>
      </c>
      <c r="K212">
        <v>1.25</v>
      </c>
      <c r="L212">
        <v>0.9375</v>
      </c>
      <c r="M212">
        <v>1.3125</v>
      </c>
      <c r="N212">
        <v>11.875</v>
      </c>
      <c r="O212">
        <v>1.8125</v>
      </c>
      <c r="P212">
        <v>2.25</v>
      </c>
      <c r="Q212">
        <v>6</v>
      </c>
      <c r="R212">
        <v>10</v>
      </c>
      <c r="S212">
        <v>0</v>
      </c>
      <c r="T212">
        <v>0.375</v>
      </c>
      <c r="U212">
        <v>0.34375</v>
      </c>
      <c r="V212">
        <v>0.48828125</v>
      </c>
      <c r="W212" t="s">
        <v>34</v>
      </c>
      <c r="X212">
        <v>3</v>
      </c>
      <c r="Y212" t="s">
        <v>51</v>
      </c>
      <c r="Z212">
        <v>0.28000000000000003</v>
      </c>
      <c r="AA212">
        <v>0.17241379310344829</v>
      </c>
      <c r="AB212" t="s">
        <v>34</v>
      </c>
      <c r="AC212" t="s">
        <v>34</v>
      </c>
      <c r="AD212">
        <v>0.5625</v>
      </c>
      <c r="AE212">
        <v>0.5</v>
      </c>
      <c r="AF212">
        <v>2.3992089320778219E-3</v>
      </c>
    </row>
    <row r="213" spans="1:32" x14ac:dyDescent="0.45">
      <c r="A213" t="s">
        <v>297</v>
      </c>
      <c r="B213">
        <v>2006</v>
      </c>
      <c r="C213" t="s">
        <v>81</v>
      </c>
      <c r="D213">
        <v>16</v>
      </c>
      <c r="E213">
        <v>4.5735628609976633</v>
      </c>
      <c r="F213">
        <v>-1.147351324034473</v>
      </c>
      <c r="G213">
        <v>17.77529679835148</v>
      </c>
      <c r="H213">
        <v>58.75</v>
      </c>
      <c r="I213">
        <v>0.76923076923076927</v>
      </c>
      <c r="J213">
        <v>-11.875</v>
      </c>
      <c r="K213">
        <v>0.75</v>
      </c>
      <c r="L213">
        <v>0.75</v>
      </c>
      <c r="M213">
        <v>1.375</v>
      </c>
      <c r="N213">
        <v>17.5</v>
      </c>
      <c r="O213">
        <v>1.3125</v>
      </c>
      <c r="P213">
        <v>2.125</v>
      </c>
      <c r="Q213">
        <v>12</v>
      </c>
      <c r="R213">
        <v>4</v>
      </c>
      <c r="S213">
        <v>0</v>
      </c>
      <c r="T213">
        <v>0.75</v>
      </c>
      <c r="U213">
        <v>0.46875</v>
      </c>
      <c r="V213">
        <v>0.49609375</v>
      </c>
      <c r="W213" t="s">
        <v>77</v>
      </c>
      <c r="X213">
        <v>1</v>
      </c>
      <c r="Y213" t="s">
        <v>46</v>
      </c>
      <c r="Z213">
        <v>0.23478260869565221</v>
      </c>
      <c r="AA213">
        <v>0.17322834645669291</v>
      </c>
      <c r="AB213" t="s">
        <v>34</v>
      </c>
      <c r="AC213" t="s">
        <v>34</v>
      </c>
      <c r="AD213">
        <v>0.5625</v>
      </c>
      <c r="AE213">
        <v>0.5</v>
      </c>
      <c r="AF213">
        <v>0.21948602671234221</v>
      </c>
    </row>
    <row r="214" spans="1:32" x14ac:dyDescent="0.45">
      <c r="A214" t="s">
        <v>298</v>
      </c>
      <c r="B214">
        <v>2006</v>
      </c>
      <c r="C214" t="s">
        <v>83</v>
      </c>
      <c r="D214">
        <v>16</v>
      </c>
      <c r="E214">
        <v>6.81782967944305</v>
      </c>
      <c r="F214">
        <v>-2.116360448731252</v>
      </c>
      <c r="G214">
        <v>23.106999491873651</v>
      </c>
      <c r="H214">
        <v>37.3125</v>
      </c>
      <c r="I214">
        <v>0.88461538461538458</v>
      </c>
      <c r="J214">
        <v>-7.6875</v>
      </c>
      <c r="K214">
        <v>0.8125</v>
      </c>
      <c r="L214">
        <v>0.5</v>
      </c>
      <c r="M214">
        <v>0.6875</v>
      </c>
      <c r="N214">
        <v>16.75</v>
      </c>
      <c r="O214">
        <v>1.25</v>
      </c>
      <c r="P214">
        <v>1.1875</v>
      </c>
      <c r="Q214">
        <v>10</v>
      </c>
      <c r="R214">
        <v>6</v>
      </c>
      <c r="S214">
        <v>0</v>
      </c>
      <c r="T214">
        <v>0.625</v>
      </c>
      <c r="U214">
        <v>0.42499999999999999</v>
      </c>
      <c r="V214">
        <v>0.4609375</v>
      </c>
      <c r="W214" t="s">
        <v>41</v>
      </c>
      <c r="X214">
        <v>1</v>
      </c>
      <c r="Y214" t="s">
        <v>38</v>
      </c>
      <c r="Z214">
        <v>0.18292682926829271</v>
      </c>
      <c r="AA214">
        <v>0.17333333333333331</v>
      </c>
      <c r="AB214" t="s">
        <v>34</v>
      </c>
      <c r="AC214" t="s">
        <v>34</v>
      </c>
      <c r="AD214">
        <v>0.4375</v>
      </c>
      <c r="AE214">
        <v>0.5</v>
      </c>
      <c r="AF214">
        <v>2.4325002161734478E-2</v>
      </c>
    </row>
    <row r="215" spans="1:32" x14ac:dyDescent="0.45">
      <c r="A215" t="s">
        <v>299</v>
      </c>
      <c r="B215">
        <v>2006</v>
      </c>
      <c r="C215" t="s">
        <v>86</v>
      </c>
      <c r="D215">
        <v>16</v>
      </c>
      <c r="E215">
        <v>-0.64485364345789553</v>
      </c>
      <c r="F215">
        <v>-0.45501941945379398</v>
      </c>
      <c r="G215">
        <v>14.938706557499231</v>
      </c>
      <c r="H215">
        <v>55.0625</v>
      </c>
      <c r="I215">
        <v>0.85185185185185186</v>
      </c>
      <c r="J215">
        <v>-11.625</v>
      </c>
      <c r="K215">
        <v>1.125</v>
      </c>
      <c r="L215">
        <v>0.6875</v>
      </c>
      <c r="M215">
        <v>1.0625</v>
      </c>
      <c r="N215">
        <v>11.3125</v>
      </c>
      <c r="O215">
        <v>1.375</v>
      </c>
      <c r="P215">
        <v>1.75</v>
      </c>
      <c r="Q215">
        <v>8</v>
      </c>
      <c r="R215">
        <v>8</v>
      </c>
      <c r="S215">
        <v>0</v>
      </c>
      <c r="T215">
        <v>0.5</v>
      </c>
      <c r="U215">
        <v>0.421875</v>
      </c>
      <c r="V215">
        <v>0.51953125</v>
      </c>
      <c r="W215" t="s">
        <v>69</v>
      </c>
      <c r="X215">
        <v>3</v>
      </c>
      <c r="Y215" t="s">
        <v>58</v>
      </c>
      <c r="Z215">
        <v>0.27777777777777779</v>
      </c>
      <c r="AA215">
        <v>0.1607142857142857</v>
      </c>
      <c r="AB215" t="s">
        <v>34</v>
      </c>
      <c r="AC215" t="s">
        <v>34</v>
      </c>
      <c r="AD215">
        <v>0.25</v>
      </c>
      <c r="AE215">
        <v>0.5</v>
      </c>
      <c r="AF215">
        <v>8.0470737564320282E-3</v>
      </c>
    </row>
    <row r="216" spans="1:32" x14ac:dyDescent="0.45">
      <c r="A216" t="s">
        <v>300</v>
      </c>
      <c r="B216">
        <v>2006</v>
      </c>
      <c r="C216" t="s">
        <v>88</v>
      </c>
      <c r="D216">
        <v>16</v>
      </c>
      <c r="E216">
        <v>0.8742791532892038</v>
      </c>
      <c r="F216">
        <v>-3.0514134192382909</v>
      </c>
      <c r="G216">
        <v>15.926910865403601</v>
      </c>
      <c r="H216">
        <v>35</v>
      </c>
      <c r="I216">
        <v>0.88888888888888884</v>
      </c>
      <c r="J216">
        <v>-12.4375</v>
      </c>
      <c r="K216">
        <v>1</v>
      </c>
      <c r="L216">
        <v>0.5625</v>
      </c>
      <c r="M216">
        <v>1</v>
      </c>
      <c r="N216">
        <v>14.375</v>
      </c>
      <c r="O216">
        <v>1.375</v>
      </c>
      <c r="P216">
        <v>1.5625</v>
      </c>
      <c r="Q216">
        <v>10</v>
      </c>
      <c r="R216">
        <v>6</v>
      </c>
      <c r="S216">
        <v>0</v>
      </c>
      <c r="T216">
        <v>0.625</v>
      </c>
      <c r="U216">
        <v>0.4</v>
      </c>
      <c r="V216">
        <v>0.46875</v>
      </c>
      <c r="W216" t="s">
        <v>61</v>
      </c>
      <c r="X216">
        <v>2</v>
      </c>
      <c r="Y216" t="s">
        <v>46</v>
      </c>
      <c r="Z216">
        <v>0.26315789473684209</v>
      </c>
      <c r="AA216">
        <v>0.20512820512820509</v>
      </c>
      <c r="AB216" t="s">
        <v>34</v>
      </c>
      <c r="AC216" t="s">
        <v>34</v>
      </c>
      <c r="AD216">
        <v>0.375</v>
      </c>
      <c r="AE216">
        <v>0.5</v>
      </c>
      <c r="AF216">
        <v>4.9984253885863007E-2</v>
      </c>
    </row>
    <row r="217" spans="1:32" x14ac:dyDescent="0.45">
      <c r="A217" t="s">
        <v>301</v>
      </c>
      <c r="B217">
        <v>2006</v>
      </c>
      <c r="C217" t="s">
        <v>92</v>
      </c>
      <c r="D217">
        <v>16</v>
      </c>
      <c r="E217">
        <v>3.9644318935063509</v>
      </c>
      <c r="F217">
        <v>-0.48687530901457432</v>
      </c>
      <c r="G217">
        <v>19.4732073861129</v>
      </c>
      <c r="H217">
        <v>60.5</v>
      </c>
      <c r="I217">
        <v>0.78260869565217395</v>
      </c>
      <c r="J217">
        <v>-11.875</v>
      </c>
      <c r="K217">
        <v>0.5625</v>
      </c>
      <c r="L217">
        <v>0.625</v>
      </c>
      <c r="M217">
        <v>1.1875</v>
      </c>
      <c r="N217">
        <v>18.75</v>
      </c>
      <c r="O217">
        <v>1</v>
      </c>
      <c r="P217">
        <v>1.8125</v>
      </c>
      <c r="Q217">
        <v>10</v>
      </c>
      <c r="R217">
        <v>6</v>
      </c>
      <c r="S217">
        <v>0</v>
      </c>
      <c r="T217">
        <v>0.625</v>
      </c>
      <c r="U217">
        <v>0.45</v>
      </c>
      <c r="V217">
        <v>0.4765625</v>
      </c>
      <c r="W217" t="s">
        <v>84</v>
      </c>
      <c r="X217">
        <v>1</v>
      </c>
      <c r="Y217" t="s">
        <v>58</v>
      </c>
      <c r="Z217">
        <v>0.21904761904761899</v>
      </c>
      <c r="AA217">
        <v>0.23008849557522121</v>
      </c>
      <c r="AB217" t="s">
        <v>34</v>
      </c>
      <c r="AC217" t="s">
        <v>34</v>
      </c>
      <c r="AD217">
        <v>0.4375</v>
      </c>
      <c r="AE217">
        <v>0.5</v>
      </c>
      <c r="AF217">
        <v>4.7981317099527049E-2</v>
      </c>
    </row>
    <row r="218" spans="1:32" x14ac:dyDescent="0.45">
      <c r="A218" t="s">
        <v>302</v>
      </c>
      <c r="B218">
        <v>2006</v>
      </c>
      <c r="C218" t="s">
        <v>94</v>
      </c>
      <c r="D218">
        <v>16</v>
      </c>
      <c r="E218">
        <v>2.159607720062251</v>
      </c>
      <c r="F218">
        <v>-2.6041933833526958</v>
      </c>
      <c r="G218">
        <v>20.499269830649311</v>
      </c>
      <c r="H218">
        <v>38.1875</v>
      </c>
      <c r="I218">
        <v>0.7407407407407407</v>
      </c>
      <c r="J218">
        <v>-18.3125</v>
      </c>
      <c r="K218">
        <v>1.4375</v>
      </c>
      <c r="L218">
        <v>0.5625</v>
      </c>
      <c r="M218">
        <v>1.25</v>
      </c>
      <c r="N218">
        <v>13.875</v>
      </c>
      <c r="O218">
        <v>1.9375</v>
      </c>
      <c r="P218">
        <v>1.8125</v>
      </c>
      <c r="Q218">
        <v>8</v>
      </c>
      <c r="R218">
        <v>8</v>
      </c>
      <c r="S218">
        <v>0</v>
      </c>
      <c r="T218">
        <v>0.5</v>
      </c>
      <c r="U218">
        <v>0.4140625</v>
      </c>
      <c r="V218">
        <v>0.49609375</v>
      </c>
      <c r="W218" t="s">
        <v>34</v>
      </c>
      <c r="X218">
        <v>3</v>
      </c>
      <c r="Y218" t="s">
        <v>42</v>
      </c>
      <c r="Z218">
        <v>0.16666666666666671</v>
      </c>
      <c r="AA218">
        <v>0.2608695652173913</v>
      </c>
      <c r="AB218" t="s">
        <v>34</v>
      </c>
      <c r="AC218" t="s">
        <v>34</v>
      </c>
      <c r="AD218">
        <v>0.5</v>
      </c>
      <c r="AE218">
        <v>0.5</v>
      </c>
      <c r="AF218">
        <v>7.1707442431034251E-3</v>
      </c>
    </row>
    <row r="219" spans="1:32" x14ac:dyDescent="0.45">
      <c r="A219" t="s">
        <v>303</v>
      </c>
      <c r="B219">
        <v>2006</v>
      </c>
      <c r="C219" t="s">
        <v>98</v>
      </c>
      <c r="D219">
        <v>16</v>
      </c>
      <c r="E219">
        <v>-2.1003642497810859</v>
      </c>
      <c r="F219">
        <v>-3.145009783381278</v>
      </c>
      <c r="G219">
        <v>17.101754919094859</v>
      </c>
      <c r="H219">
        <v>43.75</v>
      </c>
      <c r="I219">
        <v>0.80645161290322576</v>
      </c>
      <c r="J219">
        <v>-19.5</v>
      </c>
      <c r="K219">
        <v>1.375</v>
      </c>
      <c r="L219">
        <v>0.875</v>
      </c>
      <c r="M219">
        <v>0.75</v>
      </c>
      <c r="N219">
        <v>17.625</v>
      </c>
      <c r="O219">
        <v>1.9375</v>
      </c>
      <c r="P219">
        <v>1.625</v>
      </c>
      <c r="Q219">
        <v>9</v>
      </c>
      <c r="R219">
        <v>7</v>
      </c>
      <c r="S219">
        <v>0</v>
      </c>
      <c r="T219">
        <v>0.5625</v>
      </c>
      <c r="U219">
        <v>0.38194444444444442</v>
      </c>
      <c r="V219">
        <v>0.453125</v>
      </c>
      <c r="W219" t="s">
        <v>77</v>
      </c>
      <c r="X219">
        <v>1</v>
      </c>
      <c r="Y219" t="s">
        <v>35</v>
      </c>
      <c r="Z219">
        <v>0.23577235772357719</v>
      </c>
      <c r="AA219">
        <v>0.1714285714285714</v>
      </c>
      <c r="AB219" t="s">
        <v>34</v>
      </c>
      <c r="AC219" t="s">
        <v>34</v>
      </c>
      <c r="AD219">
        <v>0.5625</v>
      </c>
      <c r="AE219">
        <v>0.5</v>
      </c>
      <c r="AF219">
        <v>3.7688091949594708E-2</v>
      </c>
    </row>
    <row r="220" spans="1:32" x14ac:dyDescent="0.45">
      <c r="A220" t="s">
        <v>304</v>
      </c>
      <c r="B220">
        <v>2006</v>
      </c>
      <c r="C220" t="s">
        <v>100</v>
      </c>
      <c r="D220">
        <v>16</v>
      </c>
      <c r="E220">
        <v>-2.2996142886633031</v>
      </c>
      <c r="F220">
        <v>-2.028394876389672</v>
      </c>
      <c r="G220">
        <v>12.87575779541805</v>
      </c>
      <c r="H220">
        <v>51.125</v>
      </c>
      <c r="I220">
        <v>0.82857142857142863</v>
      </c>
      <c r="J220">
        <v>-13.0625</v>
      </c>
      <c r="K220">
        <v>0.9375</v>
      </c>
      <c r="L220">
        <v>0.8125</v>
      </c>
      <c r="M220">
        <v>0.875</v>
      </c>
      <c r="N220">
        <v>15.375</v>
      </c>
      <c r="O220">
        <v>1.625</v>
      </c>
      <c r="P220">
        <v>1.6875</v>
      </c>
      <c r="Q220">
        <v>7</v>
      </c>
      <c r="R220">
        <v>9</v>
      </c>
      <c r="S220">
        <v>0</v>
      </c>
      <c r="T220">
        <v>0.4375</v>
      </c>
      <c r="U220">
        <v>0.4107142857142857</v>
      </c>
      <c r="V220">
        <v>0.5</v>
      </c>
      <c r="W220" t="s">
        <v>34</v>
      </c>
      <c r="X220">
        <v>3</v>
      </c>
      <c r="Y220" t="s">
        <v>35</v>
      </c>
      <c r="Z220">
        <v>0.2156862745098039</v>
      </c>
      <c r="AA220">
        <v>0.19298245614035089</v>
      </c>
      <c r="AB220" t="s">
        <v>34</v>
      </c>
      <c r="AC220" t="s">
        <v>34</v>
      </c>
      <c r="AD220">
        <v>0.6875</v>
      </c>
      <c r="AE220">
        <v>0.5</v>
      </c>
      <c r="AF220">
        <v>3.3053874560869728E-3</v>
      </c>
    </row>
    <row r="221" spans="1:32" x14ac:dyDescent="0.45">
      <c r="A221" t="s">
        <v>305</v>
      </c>
      <c r="B221">
        <v>2006</v>
      </c>
      <c r="C221" t="s">
        <v>104</v>
      </c>
      <c r="D221">
        <v>16</v>
      </c>
      <c r="E221">
        <v>-7.4701594164777063</v>
      </c>
      <c r="F221">
        <v>-3.2035360354160609</v>
      </c>
      <c r="G221">
        <v>11.609275197172581</v>
      </c>
      <c r="H221">
        <v>45.75</v>
      </c>
      <c r="I221">
        <v>0.77272727272727271</v>
      </c>
      <c r="J221">
        <v>-12.25</v>
      </c>
      <c r="K221">
        <v>1.125</v>
      </c>
      <c r="L221">
        <v>0.5625</v>
      </c>
      <c r="M221">
        <v>0.6875</v>
      </c>
      <c r="N221">
        <v>10.6875</v>
      </c>
      <c r="O221">
        <v>1.75</v>
      </c>
      <c r="P221">
        <v>1.25</v>
      </c>
      <c r="Q221">
        <v>4</v>
      </c>
      <c r="R221">
        <v>12</v>
      </c>
      <c r="S221">
        <v>0</v>
      </c>
      <c r="T221">
        <v>0.25</v>
      </c>
      <c r="U221">
        <v>0.421875</v>
      </c>
      <c r="V221">
        <v>0.53515625</v>
      </c>
      <c r="W221" t="s">
        <v>34</v>
      </c>
      <c r="X221">
        <v>4</v>
      </c>
      <c r="Y221" t="s">
        <v>38</v>
      </c>
      <c r="Z221">
        <v>0.13043478260869559</v>
      </c>
      <c r="AA221">
        <v>0.23529411764705879</v>
      </c>
      <c r="AB221" t="s">
        <v>34</v>
      </c>
      <c r="AC221" t="s">
        <v>34</v>
      </c>
      <c r="AD221">
        <v>0.625</v>
      </c>
      <c r="AE221">
        <v>0.5</v>
      </c>
      <c r="AF221">
        <v>9.6169239237448001E-5</v>
      </c>
    </row>
    <row r="222" spans="1:32" x14ac:dyDescent="0.45">
      <c r="A222" t="s">
        <v>306</v>
      </c>
      <c r="B222">
        <v>2006</v>
      </c>
      <c r="C222" t="s">
        <v>106</v>
      </c>
      <c r="D222">
        <v>16</v>
      </c>
      <c r="E222">
        <v>-4.403918309279784</v>
      </c>
      <c r="F222">
        <v>-0.61101090395746627</v>
      </c>
      <c r="G222">
        <v>11.73594049181097</v>
      </c>
      <c r="H222">
        <v>49.25</v>
      </c>
      <c r="I222">
        <v>0.7857142857142857</v>
      </c>
      <c r="J222">
        <v>-9.5625</v>
      </c>
      <c r="K222">
        <v>1.1875</v>
      </c>
      <c r="L222">
        <v>0.6875</v>
      </c>
      <c r="M222">
        <v>1.0625</v>
      </c>
      <c r="N222">
        <v>9.8125</v>
      </c>
      <c r="O222">
        <v>1.4375</v>
      </c>
      <c r="P222">
        <v>1.75</v>
      </c>
      <c r="Q222">
        <v>8</v>
      </c>
      <c r="R222">
        <v>8</v>
      </c>
      <c r="S222">
        <v>0</v>
      </c>
      <c r="T222">
        <v>0.5</v>
      </c>
      <c r="U222">
        <v>0.484375</v>
      </c>
      <c r="V222">
        <v>0.5703125</v>
      </c>
      <c r="W222" t="s">
        <v>34</v>
      </c>
      <c r="X222">
        <v>2</v>
      </c>
      <c r="Y222" t="s">
        <v>70</v>
      </c>
      <c r="Z222">
        <v>0.17241379310344829</v>
      </c>
      <c r="AA222">
        <v>0.23076923076923081</v>
      </c>
      <c r="AB222" t="s">
        <v>34</v>
      </c>
      <c r="AC222" t="s">
        <v>34</v>
      </c>
      <c r="AD222">
        <v>0.25</v>
      </c>
      <c r="AE222">
        <v>0.5</v>
      </c>
      <c r="AF222">
        <v>2.9653750641177529E-3</v>
      </c>
    </row>
    <row r="223" spans="1:32" x14ac:dyDescent="0.45">
      <c r="A223" t="s">
        <v>307</v>
      </c>
      <c r="B223">
        <v>2006</v>
      </c>
      <c r="C223" t="s">
        <v>108</v>
      </c>
      <c r="D223">
        <v>16</v>
      </c>
      <c r="E223">
        <v>0.72825092490243337</v>
      </c>
      <c r="F223">
        <v>-0.55043363915792187</v>
      </c>
      <c r="G223">
        <v>15.07419574381478</v>
      </c>
      <c r="H223">
        <v>59.4375</v>
      </c>
      <c r="I223">
        <v>0.73333333333333328</v>
      </c>
      <c r="J223">
        <v>-9.5</v>
      </c>
      <c r="K223">
        <v>0.625</v>
      </c>
      <c r="L223">
        <v>0.375</v>
      </c>
      <c r="M223">
        <v>0.375</v>
      </c>
      <c r="N223">
        <v>6</v>
      </c>
      <c r="O223">
        <v>0.875</v>
      </c>
      <c r="P223">
        <v>0.75</v>
      </c>
      <c r="Q223">
        <v>5</v>
      </c>
      <c r="R223">
        <v>11</v>
      </c>
      <c r="S223">
        <v>0</v>
      </c>
      <c r="T223">
        <v>0.3125</v>
      </c>
      <c r="U223">
        <v>0.51249999999999996</v>
      </c>
      <c r="V223">
        <v>0.51171875</v>
      </c>
      <c r="W223" t="s">
        <v>34</v>
      </c>
      <c r="X223">
        <v>4</v>
      </c>
      <c r="Y223" t="s">
        <v>58</v>
      </c>
      <c r="Z223">
        <v>0.1851851851851852</v>
      </c>
      <c r="AA223">
        <v>0.32142857142857151</v>
      </c>
      <c r="AB223" t="s">
        <v>34</v>
      </c>
      <c r="AC223" t="s">
        <v>34</v>
      </c>
      <c r="AD223">
        <v>0.25</v>
      </c>
      <c r="AE223">
        <v>0.5</v>
      </c>
      <c r="AF223">
        <v>1.9407530174448261E-4</v>
      </c>
    </row>
    <row r="224" spans="1:32" x14ac:dyDescent="0.45">
      <c r="A224" t="s">
        <v>308</v>
      </c>
      <c r="B224">
        <v>2007</v>
      </c>
      <c r="C224" t="s">
        <v>33</v>
      </c>
      <c r="D224">
        <v>16</v>
      </c>
      <c r="E224">
        <v>2.004292258869508</v>
      </c>
      <c r="F224">
        <v>-2.8916248269128708</v>
      </c>
      <c r="G224">
        <v>19.61093803357879</v>
      </c>
      <c r="H224">
        <v>70.625</v>
      </c>
      <c r="I224">
        <v>0.7</v>
      </c>
      <c r="J224">
        <v>-10.1875</v>
      </c>
      <c r="K224">
        <v>1.5</v>
      </c>
      <c r="L224">
        <v>0.6875</v>
      </c>
      <c r="M224">
        <v>1.125</v>
      </c>
      <c r="N224">
        <v>15.125</v>
      </c>
      <c r="O224">
        <v>1.875</v>
      </c>
      <c r="P224">
        <v>1.8125</v>
      </c>
      <c r="Q224">
        <v>8</v>
      </c>
      <c r="R224">
        <v>8</v>
      </c>
      <c r="S224">
        <v>0</v>
      </c>
      <c r="T224">
        <v>0.5</v>
      </c>
      <c r="U224">
        <v>0.421875</v>
      </c>
      <c r="V224">
        <v>0.43359375</v>
      </c>
      <c r="W224" t="s">
        <v>34</v>
      </c>
      <c r="X224">
        <v>2</v>
      </c>
      <c r="Y224" t="s">
        <v>35</v>
      </c>
      <c r="Z224">
        <v>0.22580645161290319</v>
      </c>
      <c r="AA224">
        <v>8.6956521739130432E-2</v>
      </c>
      <c r="AB224" t="s">
        <v>34</v>
      </c>
      <c r="AC224" t="s">
        <v>34</v>
      </c>
      <c r="AD224">
        <v>0.375</v>
      </c>
      <c r="AE224">
        <v>0.5</v>
      </c>
      <c r="AF224">
        <v>6.5812690341040979E-3</v>
      </c>
    </row>
    <row r="225" spans="1:32" x14ac:dyDescent="0.45">
      <c r="A225" t="s">
        <v>309</v>
      </c>
      <c r="B225">
        <v>2007</v>
      </c>
      <c r="C225" t="s">
        <v>37</v>
      </c>
      <c r="D225">
        <v>16</v>
      </c>
      <c r="E225">
        <v>-5.2046385774088542</v>
      </c>
      <c r="F225">
        <v>-3.919717760393755</v>
      </c>
      <c r="G225">
        <v>14.943445117663231</v>
      </c>
      <c r="H225">
        <v>55.6875</v>
      </c>
      <c r="I225">
        <v>0.76470588235294112</v>
      </c>
      <c r="J225">
        <v>-16.875</v>
      </c>
      <c r="K225">
        <v>1</v>
      </c>
      <c r="L225">
        <v>0.6875</v>
      </c>
      <c r="M225">
        <v>1</v>
      </c>
      <c r="N225">
        <v>9.125</v>
      </c>
      <c r="O225">
        <v>1.3125</v>
      </c>
      <c r="P225">
        <v>1.6875</v>
      </c>
      <c r="Q225">
        <v>4</v>
      </c>
      <c r="R225">
        <v>12</v>
      </c>
      <c r="S225">
        <v>0</v>
      </c>
      <c r="T225">
        <v>0.25</v>
      </c>
      <c r="U225">
        <v>0.46875</v>
      </c>
      <c r="V225">
        <v>0.515625</v>
      </c>
      <c r="W225" t="s">
        <v>34</v>
      </c>
      <c r="X225">
        <v>4</v>
      </c>
      <c r="Y225" t="s">
        <v>38</v>
      </c>
      <c r="Z225">
        <v>0.23076923076923081</v>
      </c>
      <c r="AA225">
        <v>0.1891891891891892</v>
      </c>
      <c r="AB225" t="s">
        <v>34</v>
      </c>
      <c r="AC225" t="s">
        <v>34</v>
      </c>
      <c r="AD225">
        <v>0.3125</v>
      </c>
      <c r="AE225">
        <v>0.5</v>
      </c>
      <c r="AF225">
        <v>2.4560271998516349E-4</v>
      </c>
    </row>
    <row r="226" spans="1:32" x14ac:dyDescent="0.45">
      <c r="A226" t="s">
        <v>310</v>
      </c>
      <c r="B226">
        <v>2007</v>
      </c>
      <c r="C226" t="s">
        <v>40</v>
      </c>
      <c r="D226">
        <v>16</v>
      </c>
      <c r="E226">
        <v>-4.0364396133886684</v>
      </c>
      <c r="F226">
        <v>-3.180742999824183</v>
      </c>
      <c r="G226">
        <v>14.76766502113799</v>
      </c>
      <c r="H226">
        <v>53.625</v>
      </c>
      <c r="I226">
        <v>0.84375</v>
      </c>
      <c r="J226">
        <v>-17.0625</v>
      </c>
      <c r="K226">
        <v>0.875</v>
      </c>
      <c r="L226">
        <v>0.375</v>
      </c>
      <c r="M226">
        <v>1.0625</v>
      </c>
      <c r="N226">
        <v>11.6875</v>
      </c>
      <c r="O226">
        <v>1.9375</v>
      </c>
      <c r="P226">
        <v>1.4375</v>
      </c>
      <c r="Q226">
        <v>5</v>
      </c>
      <c r="R226">
        <v>11</v>
      </c>
      <c r="S226">
        <v>0</v>
      </c>
      <c r="T226">
        <v>0.3125</v>
      </c>
      <c r="U226">
        <v>0.375</v>
      </c>
      <c r="V226">
        <v>0.515625</v>
      </c>
      <c r="W226" t="s">
        <v>34</v>
      </c>
      <c r="X226">
        <v>4</v>
      </c>
      <c r="Y226" t="s">
        <v>42</v>
      </c>
      <c r="Z226">
        <v>0.25</v>
      </c>
      <c r="AA226">
        <v>0.1730769230769231</v>
      </c>
      <c r="AB226" t="s">
        <v>34</v>
      </c>
      <c r="AC226" t="s">
        <v>34</v>
      </c>
      <c r="AD226">
        <v>1.0625</v>
      </c>
      <c r="AE226">
        <v>0.5</v>
      </c>
      <c r="AF226">
        <v>7.9880964687123154E-4</v>
      </c>
    </row>
    <row r="227" spans="1:32" x14ac:dyDescent="0.45">
      <c r="A227" t="s">
        <v>311</v>
      </c>
      <c r="B227">
        <v>2007</v>
      </c>
      <c r="C227" t="s">
        <v>45</v>
      </c>
      <c r="D227">
        <v>16</v>
      </c>
      <c r="E227">
        <v>-4.0501168089498121</v>
      </c>
      <c r="F227">
        <v>-2.4321410364786571</v>
      </c>
      <c r="G227">
        <v>10.918715923020081</v>
      </c>
      <c r="H227">
        <v>39.5625</v>
      </c>
      <c r="I227">
        <v>0.88888888888888884</v>
      </c>
      <c r="J227">
        <v>-13</v>
      </c>
      <c r="K227">
        <v>0.875</v>
      </c>
      <c r="L227">
        <v>0.75</v>
      </c>
      <c r="M227">
        <v>1.125</v>
      </c>
      <c r="N227">
        <v>7.9375</v>
      </c>
      <c r="O227">
        <v>1.125</v>
      </c>
      <c r="P227">
        <v>1.875</v>
      </c>
      <c r="Q227">
        <v>7</v>
      </c>
      <c r="R227">
        <v>9</v>
      </c>
      <c r="S227">
        <v>0</v>
      </c>
      <c r="T227">
        <v>0.4375</v>
      </c>
      <c r="U227">
        <v>0.2767857142857143</v>
      </c>
      <c r="V227">
        <v>0.515625</v>
      </c>
      <c r="W227" t="s">
        <v>34</v>
      </c>
      <c r="X227">
        <v>2</v>
      </c>
      <c r="Y227" t="s">
        <v>46</v>
      </c>
      <c r="Z227">
        <v>0.125</v>
      </c>
      <c r="AA227">
        <v>0.2142857142857143</v>
      </c>
      <c r="AB227" t="s">
        <v>34</v>
      </c>
      <c r="AC227" t="s">
        <v>34</v>
      </c>
      <c r="AD227">
        <v>0.25</v>
      </c>
      <c r="AE227">
        <v>0.5</v>
      </c>
      <c r="AF227">
        <v>1.023439794523275E-3</v>
      </c>
    </row>
    <row r="228" spans="1:32" x14ac:dyDescent="0.45">
      <c r="A228" t="s">
        <v>312</v>
      </c>
      <c r="B228">
        <v>2007</v>
      </c>
      <c r="C228" t="s">
        <v>48</v>
      </c>
      <c r="D228">
        <v>16</v>
      </c>
      <c r="E228">
        <v>-2.2439532300345451</v>
      </c>
      <c r="F228">
        <v>-3.1037377563434712</v>
      </c>
      <c r="G228">
        <v>13.15040239983964</v>
      </c>
      <c r="H228">
        <v>50.0625</v>
      </c>
      <c r="I228">
        <v>0.8571428571428571</v>
      </c>
      <c r="J228">
        <v>-12.875</v>
      </c>
      <c r="K228">
        <v>1.0625</v>
      </c>
      <c r="L228">
        <v>1</v>
      </c>
      <c r="M228">
        <v>0.875</v>
      </c>
      <c r="N228">
        <v>11.0625</v>
      </c>
      <c r="O228">
        <v>1.375</v>
      </c>
      <c r="P228">
        <v>1.875</v>
      </c>
      <c r="Q228">
        <v>7</v>
      </c>
      <c r="R228">
        <v>9</v>
      </c>
      <c r="S228">
        <v>0</v>
      </c>
      <c r="T228">
        <v>0.4375</v>
      </c>
      <c r="U228">
        <v>0.4107142857142857</v>
      </c>
      <c r="V228">
        <v>0.5234375</v>
      </c>
      <c r="W228" t="s">
        <v>34</v>
      </c>
      <c r="X228">
        <v>2</v>
      </c>
      <c r="Y228" t="s">
        <v>38</v>
      </c>
      <c r="Z228">
        <v>0.26923076923076922</v>
      </c>
      <c r="AA228">
        <v>0.16</v>
      </c>
      <c r="AB228" t="s">
        <v>34</v>
      </c>
      <c r="AC228" t="s">
        <v>34</v>
      </c>
      <c r="AD228">
        <v>0.3125</v>
      </c>
      <c r="AE228">
        <v>0.5</v>
      </c>
      <c r="AF228">
        <v>3.5070649993778169E-3</v>
      </c>
    </row>
    <row r="229" spans="1:32" x14ac:dyDescent="0.45">
      <c r="A229" t="s">
        <v>313</v>
      </c>
      <c r="B229">
        <v>2007</v>
      </c>
      <c r="C229" t="s">
        <v>50</v>
      </c>
      <c r="D229">
        <v>16</v>
      </c>
      <c r="E229">
        <v>-3.9035263590566909</v>
      </c>
      <c r="F229">
        <v>-4.7506730080763129</v>
      </c>
      <c r="G229">
        <v>16.408972875775572</v>
      </c>
      <c r="H229">
        <v>52.4375</v>
      </c>
      <c r="I229">
        <v>0.86111111111111116</v>
      </c>
      <c r="J229">
        <v>-21.1875</v>
      </c>
      <c r="K229">
        <v>1.3125</v>
      </c>
      <c r="L229">
        <v>1.0625</v>
      </c>
      <c r="M229">
        <v>1</v>
      </c>
      <c r="N229">
        <v>15.6875</v>
      </c>
      <c r="O229">
        <v>1.8125</v>
      </c>
      <c r="P229">
        <v>2.0625</v>
      </c>
      <c r="Q229">
        <v>7</v>
      </c>
      <c r="R229">
        <v>9</v>
      </c>
      <c r="S229">
        <v>0</v>
      </c>
      <c r="T229">
        <v>0.4375</v>
      </c>
      <c r="U229">
        <v>0.5</v>
      </c>
      <c r="V229">
        <v>0.54296875</v>
      </c>
      <c r="W229" t="s">
        <v>34</v>
      </c>
      <c r="X229">
        <v>4</v>
      </c>
      <c r="Y229" t="s">
        <v>51</v>
      </c>
      <c r="Z229">
        <v>0.2608695652173913</v>
      </c>
      <c r="AA229">
        <v>9.7560975609756101E-2</v>
      </c>
      <c r="AB229" t="s">
        <v>34</v>
      </c>
      <c r="AC229" t="s">
        <v>34</v>
      </c>
      <c r="AD229">
        <v>0.5</v>
      </c>
      <c r="AE229">
        <v>0.5</v>
      </c>
      <c r="AF229">
        <v>8.3857442515075115E-3</v>
      </c>
    </row>
    <row r="230" spans="1:32" x14ac:dyDescent="0.45">
      <c r="A230" t="s">
        <v>314</v>
      </c>
      <c r="B230">
        <v>2007</v>
      </c>
      <c r="C230" t="s">
        <v>53</v>
      </c>
      <c r="D230">
        <v>16</v>
      </c>
      <c r="E230">
        <v>3.704988357544698</v>
      </c>
      <c r="F230">
        <v>-2.1253708316202311</v>
      </c>
      <c r="G230">
        <v>19.981623558164799</v>
      </c>
      <c r="H230">
        <v>41.875</v>
      </c>
      <c r="I230">
        <v>0.91176470588235292</v>
      </c>
      <c r="J230">
        <v>-7.4375</v>
      </c>
      <c r="K230">
        <v>1.25</v>
      </c>
      <c r="L230">
        <v>0.9375</v>
      </c>
      <c r="M230">
        <v>1.1875</v>
      </c>
      <c r="N230">
        <v>7.3125</v>
      </c>
      <c r="O230">
        <v>1.5</v>
      </c>
      <c r="P230">
        <v>2.125</v>
      </c>
      <c r="Q230">
        <v>7</v>
      </c>
      <c r="R230">
        <v>9</v>
      </c>
      <c r="S230">
        <v>0</v>
      </c>
      <c r="T230">
        <v>0.4375</v>
      </c>
      <c r="U230">
        <v>0.3392857142857143</v>
      </c>
      <c r="V230">
        <v>0.4609375</v>
      </c>
      <c r="W230" t="s">
        <v>34</v>
      </c>
      <c r="X230">
        <v>3</v>
      </c>
      <c r="Y230" t="s">
        <v>42</v>
      </c>
      <c r="Z230">
        <v>0.2413793103448276</v>
      </c>
      <c r="AA230">
        <v>0.17241379310344829</v>
      </c>
      <c r="AB230" t="s">
        <v>34</v>
      </c>
      <c r="AC230" t="s">
        <v>34</v>
      </c>
      <c r="AD230">
        <v>0.25</v>
      </c>
      <c r="AE230">
        <v>0.5</v>
      </c>
      <c r="AF230">
        <v>1.4857845004002689E-3</v>
      </c>
    </row>
    <row r="231" spans="1:32" x14ac:dyDescent="0.45">
      <c r="A231" t="s">
        <v>315</v>
      </c>
      <c r="B231">
        <v>2007</v>
      </c>
      <c r="C231" t="s">
        <v>55</v>
      </c>
      <c r="D231">
        <v>16</v>
      </c>
      <c r="E231">
        <v>1.969948925170721</v>
      </c>
      <c r="F231">
        <v>-2.0608439893014201</v>
      </c>
      <c r="G231">
        <v>20.086391835552568</v>
      </c>
      <c r="H231">
        <v>54.25</v>
      </c>
      <c r="I231">
        <v>0.8666666666666667</v>
      </c>
      <c r="J231">
        <v>-9.125</v>
      </c>
      <c r="K231">
        <v>1.25</v>
      </c>
      <c r="L231">
        <v>0.625</v>
      </c>
      <c r="M231">
        <v>1.0625</v>
      </c>
      <c r="N231">
        <v>11.125</v>
      </c>
      <c r="O231">
        <v>1.5625</v>
      </c>
      <c r="P231">
        <v>1.6875</v>
      </c>
      <c r="Q231">
        <v>10</v>
      </c>
      <c r="R231">
        <v>6</v>
      </c>
      <c r="S231">
        <v>0</v>
      </c>
      <c r="T231">
        <v>0.625</v>
      </c>
      <c r="U231">
        <v>0.34375</v>
      </c>
      <c r="V231">
        <v>0.4296875</v>
      </c>
      <c r="W231" t="s">
        <v>34</v>
      </c>
      <c r="X231">
        <v>2</v>
      </c>
      <c r="Y231" t="s">
        <v>42</v>
      </c>
      <c r="Z231">
        <v>0.29629629629629628</v>
      </c>
      <c r="AA231">
        <v>0.2105263157894737</v>
      </c>
      <c r="AB231" t="s">
        <v>34</v>
      </c>
      <c r="AC231" t="s">
        <v>34</v>
      </c>
      <c r="AD231">
        <v>0.3125</v>
      </c>
      <c r="AE231">
        <v>0.5</v>
      </c>
      <c r="AF231">
        <v>3.9815021325573192E-2</v>
      </c>
    </row>
    <row r="232" spans="1:32" x14ac:dyDescent="0.45">
      <c r="A232" t="s">
        <v>316</v>
      </c>
      <c r="B232">
        <v>2007</v>
      </c>
      <c r="C232" t="s">
        <v>57</v>
      </c>
      <c r="D232">
        <v>16</v>
      </c>
      <c r="E232">
        <v>8.5811624770614738</v>
      </c>
      <c r="F232">
        <v>-1.018366439926325</v>
      </c>
      <c r="G232">
        <v>22.643640306634659</v>
      </c>
      <c r="H232">
        <v>50.8125</v>
      </c>
      <c r="I232">
        <v>0.83870967741935487</v>
      </c>
      <c r="J232">
        <v>-11.6875</v>
      </c>
      <c r="K232">
        <v>1.1875</v>
      </c>
      <c r="L232">
        <v>0.625</v>
      </c>
      <c r="M232">
        <v>1.1875</v>
      </c>
      <c r="N232">
        <v>19.9375</v>
      </c>
      <c r="O232">
        <v>1.3125</v>
      </c>
      <c r="P232">
        <v>1.8125</v>
      </c>
      <c r="Q232">
        <v>13</v>
      </c>
      <c r="R232">
        <v>3</v>
      </c>
      <c r="S232">
        <v>0</v>
      </c>
      <c r="T232">
        <v>0.8125</v>
      </c>
      <c r="U232">
        <v>0.45192307692307693</v>
      </c>
      <c r="V232">
        <v>0.49609375</v>
      </c>
      <c r="W232" t="s">
        <v>43</v>
      </c>
      <c r="X232">
        <v>1</v>
      </c>
      <c r="Y232" t="s">
        <v>58</v>
      </c>
      <c r="Z232">
        <v>0.24489795918367349</v>
      </c>
      <c r="AA232">
        <v>0.27450980392156871</v>
      </c>
      <c r="AB232" t="s">
        <v>34</v>
      </c>
      <c r="AC232" t="s">
        <v>34</v>
      </c>
      <c r="AD232">
        <v>0.125</v>
      </c>
      <c r="AE232">
        <v>0.5</v>
      </c>
      <c r="AF232">
        <v>0.45275580840664231</v>
      </c>
    </row>
    <row r="233" spans="1:32" x14ac:dyDescent="0.45">
      <c r="A233" t="s">
        <v>317</v>
      </c>
      <c r="B233">
        <v>2007</v>
      </c>
      <c r="C233" t="s">
        <v>60</v>
      </c>
      <c r="D233">
        <v>16</v>
      </c>
      <c r="E233">
        <v>2.5780946002353669</v>
      </c>
      <c r="F233">
        <v>-1.4998577199265379</v>
      </c>
      <c r="G233">
        <v>17.79598051238704</v>
      </c>
      <c r="H233">
        <v>38.125</v>
      </c>
      <c r="I233">
        <v>0.87096774193548387</v>
      </c>
      <c r="J233">
        <v>-10.9375</v>
      </c>
      <c r="K233">
        <v>0.9375</v>
      </c>
      <c r="L233">
        <v>0.9375</v>
      </c>
      <c r="M233">
        <v>0.875</v>
      </c>
      <c r="N233">
        <v>12.0625</v>
      </c>
      <c r="O233">
        <v>1.375</v>
      </c>
      <c r="P233">
        <v>1.8125</v>
      </c>
      <c r="Q233">
        <v>7</v>
      </c>
      <c r="R233">
        <v>9</v>
      </c>
      <c r="S233">
        <v>0</v>
      </c>
      <c r="T233">
        <v>0.4375</v>
      </c>
      <c r="U233">
        <v>0.41964285714285721</v>
      </c>
      <c r="V233">
        <v>0.515625</v>
      </c>
      <c r="W233" t="s">
        <v>34</v>
      </c>
      <c r="X233">
        <v>2</v>
      </c>
      <c r="Y233" t="s">
        <v>62</v>
      </c>
      <c r="Z233">
        <v>0.13207547169811321</v>
      </c>
      <c r="AA233">
        <v>0.25925925925925919</v>
      </c>
      <c r="AB233" t="s">
        <v>34</v>
      </c>
      <c r="AC233" t="s">
        <v>34</v>
      </c>
      <c r="AD233">
        <v>0.4375</v>
      </c>
      <c r="AE233">
        <v>0.5</v>
      </c>
      <c r="AF233">
        <v>1.2399351732248101E-3</v>
      </c>
    </row>
    <row r="234" spans="1:32" x14ac:dyDescent="0.45">
      <c r="A234" t="s">
        <v>318</v>
      </c>
      <c r="B234">
        <v>2007</v>
      </c>
      <c r="C234" t="s">
        <v>64</v>
      </c>
      <c r="D234">
        <v>16</v>
      </c>
      <c r="E234">
        <v>-1.6428726579414039</v>
      </c>
      <c r="F234">
        <v>-2.8217619387082529</v>
      </c>
      <c r="G234">
        <v>18.432616378378778</v>
      </c>
      <c r="H234">
        <v>42.1875</v>
      </c>
      <c r="I234">
        <v>0.82857142857142863</v>
      </c>
      <c r="J234">
        <v>-21.0625</v>
      </c>
      <c r="K234">
        <v>1.4375</v>
      </c>
      <c r="L234">
        <v>1.125</v>
      </c>
      <c r="M234">
        <v>1.0625</v>
      </c>
      <c r="N234">
        <v>16</v>
      </c>
      <c r="O234">
        <v>2.0625</v>
      </c>
      <c r="P234">
        <v>2.1875</v>
      </c>
      <c r="Q234">
        <v>7</v>
      </c>
      <c r="R234">
        <v>9</v>
      </c>
      <c r="S234">
        <v>0</v>
      </c>
      <c r="T234">
        <v>0.4375</v>
      </c>
      <c r="U234">
        <v>0.4107142857142857</v>
      </c>
      <c r="V234">
        <v>0.54296875</v>
      </c>
      <c r="W234" t="s">
        <v>34</v>
      </c>
      <c r="X234">
        <v>3</v>
      </c>
      <c r="Y234" t="s">
        <v>51</v>
      </c>
      <c r="Z234">
        <v>0.1851851851851852</v>
      </c>
      <c r="AA234">
        <v>0.25925925925925919</v>
      </c>
      <c r="AB234" t="s">
        <v>34</v>
      </c>
      <c r="AC234" t="s">
        <v>34</v>
      </c>
      <c r="AD234">
        <v>0.625</v>
      </c>
      <c r="AE234">
        <v>0.5</v>
      </c>
      <c r="AF234">
        <v>4.9878075547660494E-3</v>
      </c>
    </row>
    <row r="235" spans="1:32" x14ac:dyDescent="0.45">
      <c r="A235" t="s">
        <v>319</v>
      </c>
      <c r="B235">
        <v>2007</v>
      </c>
      <c r="C235" t="s">
        <v>66</v>
      </c>
      <c r="D235">
        <v>16</v>
      </c>
      <c r="E235">
        <v>7.6272621744843141</v>
      </c>
      <c r="F235">
        <v>-2.4374034764832948</v>
      </c>
      <c r="G235">
        <v>20.295803173497809</v>
      </c>
      <c r="H235">
        <v>63.0625</v>
      </c>
      <c r="I235">
        <v>0.79487179487179482</v>
      </c>
      <c r="J235">
        <v>-7.9375</v>
      </c>
      <c r="K235">
        <v>0.9375</v>
      </c>
      <c r="L235">
        <v>0.5625</v>
      </c>
      <c r="M235">
        <v>1.1875</v>
      </c>
      <c r="N235">
        <v>13.625</v>
      </c>
      <c r="O235">
        <v>1.1875</v>
      </c>
      <c r="P235">
        <v>1.75</v>
      </c>
      <c r="Q235">
        <v>13</v>
      </c>
      <c r="R235">
        <v>3</v>
      </c>
      <c r="S235">
        <v>0</v>
      </c>
      <c r="T235">
        <v>0.8125</v>
      </c>
      <c r="U235">
        <v>0.44711538461538458</v>
      </c>
      <c r="V235">
        <v>0.46875</v>
      </c>
      <c r="W235" t="s">
        <v>41</v>
      </c>
      <c r="X235">
        <v>1</v>
      </c>
      <c r="Y235" t="s">
        <v>51</v>
      </c>
      <c r="Z235">
        <v>0.21249999999999999</v>
      </c>
      <c r="AA235">
        <v>0.20238095238095241</v>
      </c>
      <c r="AB235" t="s">
        <v>34</v>
      </c>
      <c r="AC235" t="s">
        <v>34</v>
      </c>
      <c r="AD235">
        <v>0.25</v>
      </c>
      <c r="AE235">
        <v>0.5</v>
      </c>
      <c r="AF235">
        <v>0.24211509988684229</v>
      </c>
    </row>
    <row r="236" spans="1:32" x14ac:dyDescent="0.45">
      <c r="A236" t="s">
        <v>320</v>
      </c>
      <c r="B236">
        <v>2007</v>
      </c>
      <c r="C236" t="s">
        <v>154</v>
      </c>
      <c r="D236">
        <v>16</v>
      </c>
      <c r="E236">
        <v>2.534265260325772</v>
      </c>
      <c r="F236">
        <v>-1.166092673349737</v>
      </c>
      <c r="G236">
        <v>17.95804928377974</v>
      </c>
      <c r="H236">
        <v>39.3125</v>
      </c>
      <c r="I236">
        <v>0.86206896551724133</v>
      </c>
      <c r="J236">
        <v>-10.875</v>
      </c>
      <c r="K236">
        <v>1.3125</v>
      </c>
      <c r="L236">
        <v>0.875</v>
      </c>
      <c r="M236">
        <v>0.6875</v>
      </c>
      <c r="N236">
        <v>12.25</v>
      </c>
      <c r="O236">
        <v>1.75</v>
      </c>
      <c r="P236">
        <v>1.5625</v>
      </c>
      <c r="Q236">
        <v>8</v>
      </c>
      <c r="R236">
        <v>8</v>
      </c>
      <c r="S236">
        <v>0</v>
      </c>
      <c r="T236">
        <v>0.5</v>
      </c>
      <c r="U236">
        <v>0.390625</v>
      </c>
      <c r="V236">
        <v>0.515625</v>
      </c>
      <c r="W236" t="s">
        <v>34</v>
      </c>
      <c r="X236">
        <v>4</v>
      </c>
      <c r="Y236" t="s">
        <v>70</v>
      </c>
      <c r="Z236">
        <v>0.22727272727272729</v>
      </c>
      <c r="AA236">
        <v>0.2413793103448276</v>
      </c>
      <c r="AB236" t="s">
        <v>34</v>
      </c>
      <c r="AC236" t="s">
        <v>34</v>
      </c>
      <c r="AD236">
        <v>0.4375</v>
      </c>
      <c r="AE236">
        <v>0.5</v>
      </c>
      <c r="AF236">
        <v>5.7070358275040723E-3</v>
      </c>
    </row>
    <row r="237" spans="1:32" x14ac:dyDescent="0.45">
      <c r="A237" t="s">
        <v>321</v>
      </c>
      <c r="B237">
        <v>2007</v>
      </c>
      <c r="C237" t="s">
        <v>68</v>
      </c>
      <c r="D237">
        <v>16</v>
      </c>
      <c r="E237">
        <v>8.9562119725712819</v>
      </c>
      <c r="F237">
        <v>0.46496591572999862</v>
      </c>
      <c r="G237">
        <v>21.641308595353632</v>
      </c>
      <c r="H237">
        <v>32.1875</v>
      </c>
      <c r="I237">
        <v>0.7931034482758621</v>
      </c>
      <c r="J237">
        <v>-8.6875</v>
      </c>
      <c r="K237">
        <v>0.875</v>
      </c>
      <c r="L237">
        <v>0.9375</v>
      </c>
      <c r="M237">
        <v>1.375</v>
      </c>
      <c r="N237">
        <v>9.625</v>
      </c>
      <c r="O237">
        <v>0.9375</v>
      </c>
      <c r="P237">
        <v>2.3125</v>
      </c>
      <c r="Q237">
        <v>13</v>
      </c>
      <c r="R237">
        <v>3</v>
      </c>
      <c r="S237">
        <v>0</v>
      </c>
      <c r="T237">
        <v>0.8125</v>
      </c>
      <c r="U237">
        <v>0.45673076923076922</v>
      </c>
      <c r="V237">
        <v>0.515625</v>
      </c>
      <c r="W237" t="s">
        <v>41</v>
      </c>
      <c r="X237">
        <v>1</v>
      </c>
      <c r="Y237" t="s">
        <v>70</v>
      </c>
      <c r="Z237">
        <v>0.15789473684210531</v>
      </c>
      <c r="AA237">
        <v>0.25423728813559321</v>
      </c>
      <c r="AB237" t="s">
        <v>34</v>
      </c>
      <c r="AC237" t="s">
        <v>34</v>
      </c>
      <c r="AD237">
        <v>6.25E-2</v>
      </c>
      <c r="AE237">
        <v>0.5</v>
      </c>
      <c r="AF237">
        <v>0.14717878111492549</v>
      </c>
    </row>
    <row r="238" spans="1:32" x14ac:dyDescent="0.45">
      <c r="A238" t="s">
        <v>322</v>
      </c>
      <c r="B238">
        <v>2007</v>
      </c>
      <c r="C238" t="s">
        <v>72</v>
      </c>
      <c r="D238">
        <v>16</v>
      </c>
      <c r="E238">
        <v>6.4315433570888354</v>
      </c>
      <c r="F238">
        <v>1.0492275430882081</v>
      </c>
      <c r="G238">
        <v>19.324780201921811</v>
      </c>
      <c r="H238">
        <v>37.125</v>
      </c>
      <c r="I238">
        <v>0.875</v>
      </c>
      <c r="J238">
        <v>-10.25</v>
      </c>
      <c r="K238">
        <v>0.5</v>
      </c>
      <c r="L238">
        <v>0.5</v>
      </c>
      <c r="M238">
        <v>1.25</v>
      </c>
      <c r="N238">
        <v>14.9375</v>
      </c>
      <c r="O238">
        <v>0.875</v>
      </c>
      <c r="P238">
        <v>1.75</v>
      </c>
      <c r="Q238">
        <v>11</v>
      </c>
      <c r="R238">
        <v>5</v>
      </c>
      <c r="S238">
        <v>0</v>
      </c>
      <c r="T238">
        <v>0.6875</v>
      </c>
      <c r="U238">
        <v>0.46022727272727271</v>
      </c>
      <c r="V238">
        <v>0.515625</v>
      </c>
      <c r="W238" t="s">
        <v>61</v>
      </c>
      <c r="X238">
        <v>2</v>
      </c>
      <c r="Y238" t="s">
        <v>70</v>
      </c>
      <c r="Z238">
        <v>0.19480519480519479</v>
      </c>
      <c r="AA238">
        <v>0.21951219512195119</v>
      </c>
      <c r="AB238" t="s">
        <v>34</v>
      </c>
      <c r="AC238" t="s">
        <v>34</v>
      </c>
      <c r="AD238">
        <v>0.375</v>
      </c>
      <c r="AE238">
        <v>0.5</v>
      </c>
      <c r="AF238">
        <v>6.2936088157725986E-2</v>
      </c>
    </row>
    <row r="239" spans="1:32" x14ac:dyDescent="0.45">
      <c r="A239" t="s">
        <v>323</v>
      </c>
      <c r="B239">
        <v>2007</v>
      </c>
      <c r="C239" t="s">
        <v>74</v>
      </c>
      <c r="D239">
        <v>16</v>
      </c>
      <c r="E239">
        <v>-4.1846555574103634</v>
      </c>
      <c r="F239">
        <v>-4.0917974003298063</v>
      </c>
      <c r="G239">
        <v>15.710343960233979</v>
      </c>
      <c r="H239">
        <v>43.5625</v>
      </c>
      <c r="I239">
        <v>0.70370370370370372</v>
      </c>
      <c r="J239">
        <v>-21.5</v>
      </c>
      <c r="K239">
        <v>1.25</v>
      </c>
      <c r="L239">
        <v>0.5</v>
      </c>
      <c r="M239">
        <v>0.875</v>
      </c>
      <c r="N239">
        <v>15.75</v>
      </c>
      <c r="O239">
        <v>1.6875</v>
      </c>
      <c r="P239">
        <v>1.375</v>
      </c>
      <c r="Q239">
        <v>4</v>
      </c>
      <c r="R239">
        <v>12</v>
      </c>
      <c r="S239">
        <v>0</v>
      </c>
      <c r="T239">
        <v>0.25</v>
      </c>
      <c r="U239">
        <v>0.46875</v>
      </c>
      <c r="V239">
        <v>0.515625</v>
      </c>
      <c r="W239" t="s">
        <v>34</v>
      </c>
      <c r="X239">
        <v>3</v>
      </c>
      <c r="Y239" t="s">
        <v>62</v>
      </c>
      <c r="Z239">
        <v>0.12</v>
      </c>
      <c r="AA239">
        <v>9.375E-2</v>
      </c>
      <c r="AB239" t="s">
        <v>34</v>
      </c>
      <c r="AC239" t="s">
        <v>34</v>
      </c>
      <c r="AD239">
        <v>0.4375</v>
      </c>
      <c r="AE239">
        <v>0.5</v>
      </c>
      <c r="AF239">
        <v>2.5151697172423268E-4</v>
      </c>
    </row>
    <row r="240" spans="1:32" x14ac:dyDescent="0.45">
      <c r="A240" t="s">
        <v>324</v>
      </c>
      <c r="B240">
        <v>2007</v>
      </c>
      <c r="C240" t="s">
        <v>192</v>
      </c>
      <c r="D240">
        <v>16</v>
      </c>
      <c r="E240">
        <v>-5.9967261411802042</v>
      </c>
      <c r="F240">
        <v>-3.6561237578224541</v>
      </c>
      <c r="G240">
        <v>17.105203725616349</v>
      </c>
      <c r="H240">
        <v>48.6875</v>
      </c>
      <c r="I240">
        <v>0.75</v>
      </c>
      <c r="J240">
        <v>-20.5</v>
      </c>
      <c r="K240">
        <v>1.75</v>
      </c>
      <c r="L240">
        <v>0.5625</v>
      </c>
      <c r="M240">
        <v>1.125</v>
      </c>
      <c r="N240">
        <v>14.0625</v>
      </c>
      <c r="O240">
        <v>2.1875</v>
      </c>
      <c r="P240">
        <v>1.6875</v>
      </c>
      <c r="Q240">
        <v>3</v>
      </c>
      <c r="R240">
        <v>13</v>
      </c>
      <c r="S240">
        <v>0</v>
      </c>
      <c r="T240">
        <v>0.1875</v>
      </c>
      <c r="U240">
        <v>0.3333333</v>
      </c>
      <c r="V240">
        <v>0.51171880000000003</v>
      </c>
      <c r="W240" t="s">
        <v>34</v>
      </c>
      <c r="X240">
        <v>4</v>
      </c>
      <c r="Y240" t="s">
        <v>193</v>
      </c>
      <c r="Z240">
        <v>8.6956521739130432E-2</v>
      </c>
      <c r="AA240">
        <v>0.22580645161290319</v>
      </c>
      <c r="AB240" t="s">
        <v>34</v>
      </c>
      <c r="AC240" t="s">
        <v>34</v>
      </c>
      <c r="AD240">
        <v>0.4375</v>
      </c>
      <c r="AE240">
        <v>0.5</v>
      </c>
      <c r="AF240">
        <v>7.0289172633111085E-5</v>
      </c>
    </row>
    <row r="241" spans="1:32" x14ac:dyDescent="0.45">
      <c r="A241" t="s">
        <v>325</v>
      </c>
      <c r="B241">
        <v>2007</v>
      </c>
      <c r="C241" t="s">
        <v>195</v>
      </c>
      <c r="D241">
        <v>16</v>
      </c>
      <c r="E241">
        <v>1.0254570236272449</v>
      </c>
      <c r="F241">
        <v>-2.4369297282475499</v>
      </c>
      <c r="G241">
        <v>17.306376036711491</v>
      </c>
      <c r="H241">
        <v>47.5625</v>
      </c>
      <c r="I241">
        <v>0.88888888888888884</v>
      </c>
      <c r="J241">
        <v>-10.625</v>
      </c>
      <c r="K241">
        <v>1</v>
      </c>
      <c r="L241">
        <v>1.125</v>
      </c>
      <c r="M241">
        <v>1.875</v>
      </c>
      <c r="N241">
        <v>17.625</v>
      </c>
      <c r="O241">
        <v>1.5</v>
      </c>
      <c r="P241">
        <v>3</v>
      </c>
      <c r="Q241">
        <v>11</v>
      </c>
      <c r="R241">
        <v>5</v>
      </c>
      <c r="S241">
        <v>0</v>
      </c>
      <c r="T241">
        <v>0.6875</v>
      </c>
      <c r="U241">
        <v>0.43181819999999999</v>
      </c>
      <c r="V241">
        <v>0.5</v>
      </c>
      <c r="W241" t="s">
        <v>84</v>
      </c>
      <c r="X241">
        <v>1</v>
      </c>
      <c r="Y241" t="s">
        <v>196</v>
      </c>
      <c r="Z241">
        <v>0.2121212121212121</v>
      </c>
      <c r="AA241">
        <v>0.19580419580419581</v>
      </c>
      <c r="AB241" t="s">
        <v>34</v>
      </c>
      <c r="AC241" t="s">
        <v>34</v>
      </c>
      <c r="AD241">
        <v>0.5</v>
      </c>
      <c r="AE241">
        <v>0.5</v>
      </c>
      <c r="AF241">
        <v>8.6286157851180906E-2</v>
      </c>
    </row>
    <row r="242" spans="1:32" x14ac:dyDescent="0.45">
      <c r="A242" t="s">
        <v>326</v>
      </c>
      <c r="B242">
        <v>2007</v>
      </c>
      <c r="C242" t="s">
        <v>230</v>
      </c>
      <c r="D242">
        <v>16</v>
      </c>
      <c r="E242">
        <v>-2.614512653995448</v>
      </c>
      <c r="F242">
        <v>-2.8857548416115741</v>
      </c>
      <c r="G242">
        <v>12.890357249125771</v>
      </c>
      <c r="H242">
        <v>54.0625</v>
      </c>
      <c r="I242">
        <v>0.71875</v>
      </c>
      <c r="J242">
        <v>-17.125</v>
      </c>
      <c r="K242">
        <v>1.25</v>
      </c>
      <c r="L242">
        <v>0.5</v>
      </c>
      <c r="M242">
        <v>1.125</v>
      </c>
      <c r="N242">
        <v>11.625</v>
      </c>
      <c r="O242">
        <v>1.875</v>
      </c>
      <c r="P242">
        <v>1.625</v>
      </c>
      <c r="Q242">
        <v>4</v>
      </c>
      <c r="R242">
        <v>12</v>
      </c>
      <c r="S242">
        <v>0</v>
      </c>
      <c r="T242">
        <v>0.25</v>
      </c>
      <c r="U242">
        <v>0.34375</v>
      </c>
      <c r="V242">
        <v>0.515625</v>
      </c>
      <c r="W242" t="s">
        <v>34</v>
      </c>
      <c r="X242">
        <v>4</v>
      </c>
      <c r="Y242" t="s">
        <v>196</v>
      </c>
      <c r="Z242">
        <v>0.13793103448275859</v>
      </c>
      <c r="AA242">
        <v>0.1153846153846154</v>
      </c>
      <c r="AB242" t="s">
        <v>34</v>
      </c>
      <c r="AC242" t="s">
        <v>34</v>
      </c>
      <c r="AD242">
        <v>0.625</v>
      </c>
      <c r="AE242">
        <v>0.5</v>
      </c>
      <c r="AF242">
        <v>1.5478379180606499E-4</v>
      </c>
    </row>
    <row r="243" spans="1:32" x14ac:dyDescent="0.45">
      <c r="A243" t="s">
        <v>327</v>
      </c>
      <c r="B243">
        <v>2007</v>
      </c>
      <c r="C243" t="s">
        <v>76</v>
      </c>
      <c r="D243">
        <v>16</v>
      </c>
      <c r="E243">
        <v>-3.758233149992003</v>
      </c>
      <c r="F243">
        <v>-0.84624073241146236</v>
      </c>
      <c r="G243">
        <v>15.64411429981838</v>
      </c>
      <c r="H243">
        <v>45.75</v>
      </c>
      <c r="I243">
        <v>0.91304347826086951</v>
      </c>
      <c r="J243">
        <v>-16.8125</v>
      </c>
      <c r="K243">
        <v>1</v>
      </c>
      <c r="L243">
        <v>0.5</v>
      </c>
      <c r="M243">
        <v>0.875</v>
      </c>
      <c r="N243">
        <v>10.4375</v>
      </c>
      <c r="O243">
        <v>1.625</v>
      </c>
      <c r="P243">
        <v>1.375</v>
      </c>
      <c r="Q243">
        <v>1</v>
      </c>
      <c r="R243">
        <v>15</v>
      </c>
      <c r="S243">
        <v>0</v>
      </c>
      <c r="T243">
        <v>6.25E-2</v>
      </c>
      <c r="U243">
        <v>0.3125</v>
      </c>
      <c r="V243">
        <v>0.5390625</v>
      </c>
      <c r="W243" t="s">
        <v>34</v>
      </c>
      <c r="X243">
        <v>4</v>
      </c>
      <c r="Y243" t="s">
        <v>46</v>
      </c>
      <c r="Z243">
        <v>0.17543859649122809</v>
      </c>
      <c r="AA243">
        <v>0.25</v>
      </c>
      <c r="AB243" t="s">
        <v>34</v>
      </c>
      <c r="AC243" t="s">
        <v>34</v>
      </c>
      <c r="AD243">
        <v>0.625</v>
      </c>
      <c r="AE243">
        <v>0.5</v>
      </c>
      <c r="AF243">
        <v>1.424053935092663E-5</v>
      </c>
    </row>
    <row r="244" spans="1:32" x14ac:dyDescent="0.45">
      <c r="A244" t="s">
        <v>328</v>
      </c>
      <c r="B244">
        <v>2007</v>
      </c>
      <c r="C244" t="s">
        <v>79</v>
      </c>
      <c r="D244">
        <v>16</v>
      </c>
      <c r="E244">
        <v>-0.65076561356856943</v>
      </c>
      <c r="F244">
        <v>1.8253922105476269E-2</v>
      </c>
      <c r="G244">
        <v>12.919067416069719</v>
      </c>
      <c r="H244">
        <v>41.375</v>
      </c>
      <c r="I244">
        <v>0.83333333333333337</v>
      </c>
      <c r="J244">
        <v>-12.0625</v>
      </c>
      <c r="K244">
        <v>0.875</v>
      </c>
      <c r="L244">
        <v>0.875</v>
      </c>
      <c r="M244">
        <v>1.0625</v>
      </c>
      <c r="N244">
        <v>16.6875</v>
      </c>
      <c r="O244">
        <v>1.5625</v>
      </c>
      <c r="P244">
        <v>1.9375</v>
      </c>
      <c r="Q244">
        <v>8</v>
      </c>
      <c r="R244">
        <v>8</v>
      </c>
      <c r="S244">
        <v>0</v>
      </c>
      <c r="T244">
        <v>0.5</v>
      </c>
      <c r="U244">
        <v>0.4296875</v>
      </c>
      <c r="V244">
        <v>0.50390625</v>
      </c>
      <c r="W244" t="s">
        <v>34</v>
      </c>
      <c r="X244">
        <v>2</v>
      </c>
      <c r="Y244" t="s">
        <v>51</v>
      </c>
      <c r="Z244">
        <v>0.1864406779661017</v>
      </c>
      <c r="AA244">
        <v>0.15517241379310351</v>
      </c>
      <c r="AB244" t="s">
        <v>34</v>
      </c>
      <c r="AC244" t="s">
        <v>34</v>
      </c>
      <c r="AD244">
        <v>0.6875</v>
      </c>
      <c r="AE244">
        <v>0.5</v>
      </c>
      <c r="AF244">
        <v>6.3827009587757496E-3</v>
      </c>
    </row>
    <row r="245" spans="1:32" x14ac:dyDescent="0.45">
      <c r="A245" t="s">
        <v>329</v>
      </c>
      <c r="B245">
        <v>2007</v>
      </c>
      <c r="C245" t="s">
        <v>81</v>
      </c>
      <c r="D245">
        <v>16</v>
      </c>
      <c r="E245">
        <v>15.43674866244597</v>
      </c>
      <c r="F245">
        <v>0.63304918248856989</v>
      </c>
      <c r="G245">
        <v>27.92347738165514</v>
      </c>
      <c r="H245">
        <v>43.125</v>
      </c>
      <c r="I245">
        <v>0.875</v>
      </c>
      <c r="J245">
        <v>-8</v>
      </c>
      <c r="K245">
        <v>0.5625</v>
      </c>
      <c r="L245">
        <v>0.75</v>
      </c>
      <c r="M245">
        <v>1.1875</v>
      </c>
      <c r="N245">
        <v>20.5625</v>
      </c>
      <c r="O245">
        <v>0.8125</v>
      </c>
      <c r="P245">
        <v>1.9375</v>
      </c>
      <c r="Q245">
        <v>16</v>
      </c>
      <c r="R245">
        <v>0</v>
      </c>
      <c r="S245">
        <v>0</v>
      </c>
      <c r="T245">
        <v>1</v>
      </c>
      <c r="U245">
        <v>0.46875</v>
      </c>
      <c r="V245">
        <v>0.46875</v>
      </c>
      <c r="W245" t="s">
        <v>43</v>
      </c>
      <c r="X245">
        <v>1</v>
      </c>
      <c r="Y245" t="s">
        <v>46</v>
      </c>
      <c r="Z245">
        <v>0.23809523809523811</v>
      </c>
      <c r="AA245">
        <v>0.20155038759689919</v>
      </c>
      <c r="AB245" t="s">
        <v>34</v>
      </c>
      <c r="AC245" t="s">
        <v>43</v>
      </c>
      <c r="AD245">
        <v>0.25</v>
      </c>
      <c r="AE245">
        <v>9.5</v>
      </c>
      <c r="AF245">
        <v>0.88910912759873661</v>
      </c>
    </row>
    <row r="246" spans="1:32" x14ac:dyDescent="0.45">
      <c r="A246" t="s">
        <v>330</v>
      </c>
      <c r="B246">
        <v>2007</v>
      </c>
      <c r="C246" t="s">
        <v>83</v>
      </c>
      <c r="D246">
        <v>16</v>
      </c>
      <c r="E246">
        <v>3.255235211436879</v>
      </c>
      <c r="F246">
        <v>-2.177567773052056</v>
      </c>
      <c r="G246">
        <v>19.87319693810684</v>
      </c>
      <c r="H246">
        <v>36.3125</v>
      </c>
      <c r="I246">
        <v>0.68181818181818177</v>
      </c>
      <c r="J246">
        <v>-6.25</v>
      </c>
      <c r="K246">
        <v>1.125</v>
      </c>
      <c r="L246">
        <v>0.625</v>
      </c>
      <c r="M246">
        <v>0.8125</v>
      </c>
      <c r="N246">
        <v>12.375</v>
      </c>
      <c r="O246">
        <v>1.6875</v>
      </c>
      <c r="P246">
        <v>1.4375</v>
      </c>
      <c r="Q246">
        <v>7</v>
      </c>
      <c r="R246">
        <v>9</v>
      </c>
      <c r="S246">
        <v>0</v>
      </c>
      <c r="T246">
        <v>0.4375</v>
      </c>
      <c r="U246">
        <v>0.4375</v>
      </c>
      <c r="V246">
        <v>0.48046875</v>
      </c>
      <c r="W246" t="s">
        <v>34</v>
      </c>
      <c r="X246">
        <v>3</v>
      </c>
      <c r="Y246" t="s">
        <v>38</v>
      </c>
      <c r="Z246">
        <v>9.7560975609756101E-2</v>
      </c>
      <c r="AA246">
        <v>0.2608695652173913</v>
      </c>
      <c r="AB246" t="s">
        <v>34</v>
      </c>
      <c r="AC246" t="s">
        <v>34</v>
      </c>
      <c r="AD246">
        <v>0.5625</v>
      </c>
      <c r="AE246">
        <v>0.5</v>
      </c>
      <c r="AF246">
        <v>7.0517712047972849E-4</v>
      </c>
    </row>
    <row r="247" spans="1:32" x14ac:dyDescent="0.45">
      <c r="A247" t="s">
        <v>331</v>
      </c>
      <c r="B247">
        <v>2007</v>
      </c>
      <c r="C247" t="s">
        <v>86</v>
      </c>
      <c r="D247">
        <v>16</v>
      </c>
      <c r="E247">
        <v>-3.4512405625045059</v>
      </c>
      <c r="F247">
        <v>8.1084396067858944E-2</v>
      </c>
      <c r="G247">
        <v>16.24361933359938</v>
      </c>
      <c r="H247">
        <v>40.75</v>
      </c>
      <c r="I247">
        <v>0.85185185185185186</v>
      </c>
      <c r="J247">
        <v>-13.875</v>
      </c>
      <c r="K247">
        <v>1.25</v>
      </c>
      <c r="L247">
        <v>0.625</v>
      </c>
      <c r="M247">
        <v>0.9375</v>
      </c>
      <c r="N247">
        <v>20.75</v>
      </c>
      <c r="O247">
        <v>1.9375</v>
      </c>
      <c r="P247">
        <v>1.5625</v>
      </c>
      <c r="Q247">
        <v>10</v>
      </c>
      <c r="R247">
        <v>6</v>
      </c>
      <c r="S247">
        <v>0</v>
      </c>
      <c r="T247">
        <v>0.625</v>
      </c>
      <c r="U247">
        <v>0.375</v>
      </c>
      <c r="V247">
        <v>0.515625</v>
      </c>
      <c r="W247" t="s">
        <v>61</v>
      </c>
      <c r="X247">
        <v>2</v>
      </c>
      <c r="Y247" t="s">
        <v>58</v>
      </c>
      <c r="Z247">
        <v>0.26190476190476192</v>
      </c>
      <c r="AA247">
        <v>0.26950354609929078</v>
      </c>
      <c r="AB247" t="s">
        <v>43</v>
      </c>
      <c r="AC247" t="s">
        <v>43</v>
      </c>
      <c r="AD247">
        <v>0.6875</v>
      </c>
      <c r="AE247">
        <v>9.5</v>
      </c>
      <c r="AF247">
        <v>8.3469360864657005E-2</v>
      </c>
    </row>
    <row r="248" spans="1:32" x14ac:dyDescent="0.45">
      <c r="A248" t="s">
        <v>332</v>
      </c>
      <c r="B248">
        <v>2007</v>
      </c>
      <c r="C248" t="s">
        <v>88</v>
      </c>
      <c r="D248">
        <v>16</v>
      </c>
      <c r="E248">
        <v>-3.3135835226337931</v>
      </c>
      <c r="F248">
        <v>-2.1676071531580261</v>
      </c>
      <c r="G248">
        <v>15.358693373691271</v>
      </c>
      <c r="H248">
        <v>30.3125</v>
      </c>
      <c r="I248">
        <v>0.80555555555555558</v>
      </c>
      <c r="J248">
        <v>-19.75</v>
      </c>
      <c r="K248">
        <v>1.1875</v>
      </c>
      <c r="L248">
        <v>0.375</v>
      </c>
      <c r="M248">
        <v>0.9375</v>
      </c>
      <c r="N248">
        <v>13</v>
      </c>
      <c r="O248">
        <v>1.375</v>
      </c>
      <c r="P248">
        <v>1.3125</v>
      </c>
      <c r="Q248">
        <v>4</v>
      </c>
      <c r="R248">
        <v>12</v>
      </c>
      <c r="S248">
        <v>0</v>
      </c>
      <c r="T248">
        <v>0.25</v>
      </c>
      <c r="U248">
        <v>0.25</v>
      </c>
      <c r="V248">
        <v>0.5234375</v>
      </c>
      <c r="W248" t="s">
        <v>34</v>
      </c>
      <c r="X248">
        <v>3</v>
      </c>
      <c r="Y248" t="s">
        <v>46</v>
      </c>
      <c r="Z248">
        <v>0.16363636363636361</v>
      </c>
      <c r="AA248">
        <v>0.2</v>
      </c>
      <c r="AB248" t="s">
        <v>34</v>
      </c>
      <c r="AC248" t="s">
        <v>34</v>
      </c>
      <c r="AD248">
        <v>0.1875</v>
      </c>
      <c r="AE248">
        <v>0.5</v>
      </c>
      <c r="AF248">
        <v>2.4800569078881318E-4</v>
      </c>
    </row>
    <row r="249" spans="1:32" x14ac:dyDescent="0.45">
      <c r="A249" t="s">
        <v>333</v>
      </c>
      <c r="B249">
        <v>2007</v>
      </c>
      <c r="C249" t="s">
        <v>92</v>
      </c>
      <c r="D249">
        <v>16</v>
      </c>
      <c r="E249">
        <v>1.2869067651496939</v>
      </c>
      <c r="F249">
        <v>0.49350685280355472</v>
      </c>
      <c r="G249">
        <v>19.69548386043423</v>
      </c>
      <c r="H249">
        <v>40.5625</v>
      </c>
      <c r="I249">
        <v>0.75</v>
      </c>
      <c r="J249">
        <v>-15.625</v>
      </c>
      <c r="K249">
        <v>0.9375</v>
      </c>
      <c r="L249">
        <v>0.5</v>
      </c>
      <c r="M249">
        <v>0.6875</v>
      </c>
      <c r="N249">
        <v>14.9375</v>
      </c>
      <c r="O249">
        <v>1.3125</v>
      </c>
      <c r="P249">
        <v>1.1875</v>
      </c>
      <c r="Q249">
        <v>8</v>
      </c>
      <c r="R249">
        <v>8</v>
      </c>
      <c r="S249">
        <v>0</v>
      </c>
      <c r="T249">
        <v>0.5</v>
      </c>
      <c r="U249">
        <v>0.4375</v>
      </c>
      <c r="V249">
        <v>0.5625</v>
      </c>
      <c r="W249" t="s">
        <v>34</v>
      </c>
      <c r="X249">
        <v>4</v>
      </c>
      <c r="Y249" t="s">
        <v>58</v>
      </c>
      <c r="Z249">
        <v>0.2142857142857143</v>
      </c>
      <c r="AA249">
        <v>0.125</v>
      </c>
      <c r="AB249" t="s">
        <v>34</v>
      </c>
      <c r="AC249" t="s">
        <v>34</v>
      </c>
      <c r="AD249">
        <v>0.375</v>
      </c>
      <c r="AE249">
        <v>0.5</v>
      </c>
      <c r="AF249">
        <v>8.8860052948891814E-3</v>
      </c>
    </row>
    <row r="250" spans="1:32" x14ac:dyDescent="0.45">
      <c r="A250" t="s">
        <v>334</v>
      </c>
      <c r="B250">
        <v>2007</v>
      </c>
      <c r="C250" t="s">
        <v>94</v>
      </c>
      <c r="D250">
        <v>16</v>
      </c>
      <c r="E250">
        <v>4.9572821528843036</v>
      </c>
      <c r="F250">
        <v>-2.1026384329059469</v>
      </c>
      <c r="G250">
        <v>20.16179329180386</v>
      </c>
      <c r="H250">
        <v>40.6875</v>
      </c>
      <c r="I250">
        <v>0.92</v>
      </c>
      <c r="J250">
        <v>-21.6875</v>
      </c>
      <c r="K250">
        <v>0.875</v>
      </c>
      <c r="L250">
        <v>0.875</v>
      </c>
      <c r="M250">
        <v>0.6875</v>
      </c>
      <c r="N250">
        <v>15.1875</v>
      </c>
      <c r="O250">
        <v>1.25</v>
      </c>
      <c r="P250">
        <v>1.5625</v>
      </c>
      <c r="Q250">
        <v>10</v>
      </c>
      <c r="R250">
        <v>6</v>
      </c>
      <c r="S250">
        <v>0</v>
      </c>
      <c r="T250">
        <v>0.625</v>
      </c>
      <c r="U250">
        <v>0.40625</v>
      </c>
      <c r="V250">
        <v>0.453125</v>
      </c>
      <c r="W250" t="s">
        <v>77</v>
      </c>
      <c r="X250">
        <v>1</v>
      </c>
      <c r="Y250" t="s">
        <v>42</v>
      </c>
      <c r="Z250">
        <v>0.22222222222222221</v>
      </c>
      <c r="AA250">
        <v>0.26</v>
      </c>
      <c r="AB250" t="s">
        <v>34</v>
      </c>
      <c r="AC250" t="s">
        <v>34</v>
      </c>
      <c r="AD250">
        <v>0.375</v>
      </c>
      <c r="AE250">
        <v>0.5</v>
      </c>
      <c r="AF250">
        <v>7.5798155260463629E-2</v>
      </c>
    </row>
    <row r="251" spans="1:32" x14ac:dyDescent="0.45">
      <c r="A251" t="s">
        <v>335</v>
      </c>
      <c r="B251">
        <v>2007</v>
      </c>
      <c r="C251" t="s">
        <v>98</v>
      </c>
      <c r="D251">
        <v>16</v>
      </c>
      <c r="E251">
        <v>3.8393312204035159</v>
      </c>
      <c r="F251">
        <v>-4.2947656704398609</v>
      </c>
      <c r="G251">
        <v>20.615880340408111</v>
      </c>
      <c r="H251">
        <v>26.75</v>
      </c>
      <c r="I251">
        <v>0.82352941176470584</v>
      </c>
      <c r="J251">
        <v>-13.5625</v>
      </c>
      <c r="K251">
        <v>0.8125</v>
      </c>
      <c r="L251">
        <v>0.875</v>
      </c>
      <c r="M251">
        <v>1.25</v>
      </c>
      <c r="N251">
        <v>18.9375</v>
      </c>
      <c r="O251">
        <v>1.25</v>
      </c>
      <c r="P251">
        <v>2.125</v>
      </c>
      <c r="Q251">
        <v>10</v>
      </c>
      <c r="R251">
        <v>6</v>
      </c>
      <c r="S251">
        <v>0</v>
      </c>
      <c r="T251">
        <v>0.625</v>
      </c>
      <c r="U251">
        <v>0.375</v>
      </c>
      <c r="V251">
        <v>0.4140625</v>
      </c>
      <c r="W251" t="s">
        <v>84</v>
      </c>
      <c r="X251">
        <v>1</v>
      </c>
      <c r="Y251" t="s">
        <v>35</v>
      </c>
      <c r="Z251">
        <v>0.13793103448275859</v>
      </c>
      <c r="AA251">
        <v>0.18260869565217391</v>
      </c>
      <c r="AB251" t="s">
        <v>34</v>
      </c>
      <c r="AC251" t="s">
        <v>34</v>
      </c>
      <c r="AD251">
        <v>0.4375</v>
      </c>
      <c r="AE251">
        <v>0.5</v>
      </c>
      <c r="AF251">
        <v>3.1505428941163392E-2</v>
      </c>
    </row>
    <row r="252" spans="1:32" x14ac:dyDescent="0.45">
      <c r="A252" t="s">
        <v>336</v>
      </c>
      <c r="B252">
        <v>2007</v>
      </c>
      <c r="C252" t="s">
        <v>100</v>
      </c>
      <c r="D252">
        <v>16</v>
      </c>
      <c r="E252">
        <v>-10.40926818526505</v>
      </c>
      <c r="F252">
        <v>-4.0077249278630021</v>
      </c>
      <c r="G252">
        <v>11.399740204668721</v>
      </c>
      <c r="H252">
        <v>43.875</v>
      </c>
      <c r="I252">
        <v>0.89473684210526316</v>
      </c>
      <c r="J252">
        <v>-22.625</v>
      </c>
      <c r="K252">
        <v>1.125</v>
      </c>
      <c r="L252">
        <v>0.5625</v>
      </c>
      <c r="M252">
        <v>0.75</v>
      </c>
      <c r="N252">
        <v>11.4375</v>
      </c>
      <c r="O252">
        <v>1.875</v>
      </c>
      <c r="P252">
        <v>1.3125</v>
      </c>
      <c r="Q252">
        <v>5</v>
      </c>
      <c r="R252">
        <v>11</v>
      </c>
      <c r="S252">
        <v>0</v>
      </c>
      <c r="T252">
        <v>0.3125</v>
      </c>
      <c r="U252">
        <v>0.4375</v>
      </c>
      <c r="V252">
        <v>0.46484375</v>
      </c>
      <c r="W252" t="s">
        <v>34</v>
      </c>
      <c r="X252">
        <v>3</v>
      </c>
      <c r="Y252" t="s">
        <v>35</v>
      </c>
      <c r="Z252">
        <v>0.2105263157894737</v>
      </c>
      <c r="AA252">
        <v>0.29629629629629628</v>
      </c>
      <c r="AB252" t="s">
        <v>34</v>
      </c>
      <c r="AC252" t="s">
        <v>34</v>
      </c>
      <c r="AD252">
        <v>0.75</v>
      </c>
      <c r="AE252">
        <v>0.5</v>
      </c>
      <c r="AF252">
        <v>8.9099685668306717E-4</v>
      </c>
    </row>
    <row r="253" spans="1:32" x14ac:dyDescent="0.45">
      <c r="A253" t="s">
        <v>337</v>
      </c>
      <c r="B253">
        <v>2007</v>
      </c>
      <c r="C253" t="s">
        <v>104</v>
      </c>
      <c r="D253">
        <v>16</v>
      </c>
      <c r="E253">
        <v>2.2095782263862431</v>
      </c>
      <c r="F253">
        <v>-1.951523299699274</v>
      </c>
      <c r="G253">
        <v>14.66091292490122</v>
      </c>
      <c r="H253">
        <v>38.375</v>
      </c>
      <c r="I253">
        <v>0.84848484848484851</v>
      </c>
      <c r="J253">
        <v>-13.875</v>
      </c>
      <c r="K253">
        <v>0.5</v>
      </c>
      <c r="L253">
        <v>1.125</v>
      </c>
      <c r="M253">
        <v>1.0625</v>
      </c>
      <c r="N253">
        <v>12.25</v>
      </c>
      <c r="O253">
        <v>0.8125</v>
      </c>
      <c r="P253">
        <v>2.1875</v>
      </c>
      <c r="Q253">
        <v>9</v>
      </c>
      <c r="R253">
        <v>7</v>
      </c>
      <c r="S253">
        <v>0</v>
      </c>
      <c r="T253">
        <v>0.5625</v>
      </c>
      <c r="U253">
        <v>0.40972222222222221</v>
      </c>
      <c r="V253">
        <v>0.46875</v>
      </c>
      <c r="W253" t="s">
        <v>77</v>
      </c>
      <c r="X253">
        <v>1</v>
      </c>
      <c r="Y253" t="s">
        <v>38</v>
      </c>
      <c r="Z253">
        <v>0.2452830188679245</v>
      </c>
      <c r="AA253">
        <v>0.24</v>
      </c>
      <c r="AB253" t="s">
        <v>34</v>
      </c>
      <c r="AC253" t="s">
        <v>34</v>
      </c>
      <c r="AD253">
        <v>0.3125</v>
      </c>
      <c r="AE253">
        <v>0.5</v>
      </c>
      <c r="AF253">
        <v>1.8609574693150811E-2</v>
      </c>
    </row>
    <row r="254" spans="1:32" x14ac:dyDescent="0.45">
      <c r="A254" t="s">
        <v>338</v>
      </c>
      <c r="B254">
        <v>2007</v>
      </c>
      <c r="C254" t="s">
        <v>106</v>
      </c>
      <c r="D254">
        <v>16</v>
      </c>
      <c r="E254">
        <v>-0.59436519606030458</v>
      </c>
      <c r="F254">
        <v>-4.168457088977565</v>
      </c>
      <c r="G254">
        <v>14.804575941034059</v>
      </c>
      <c r="H254">
        <v>48.3125</v>
      </c>
      <c r="I254">
        <v>0.89743589743589747</v>
      </c>
      <c r="J254">
        <v>-12.4375</v>
      </c>
      <c r="K254">
        <v>1.0625</v>
      </c>
      <c r="L254">
        <v>0.75</v>
      </c>
      <c r="M254">
        <v>1.375</v>
      </c>
      <c r="N254">
        <v>14.875</v>
      </c>
      <c r="O254">
        <v>1.6875</v>
      </c>
      <c r="P254">
        <v>2.125</v>
      </c>
      <c r="Q254">
        <v>10</v>
      </c>
      <c r="R254">
        <v>6</v>
      </c>
      <c r="S254">
        <v>0</v>
      </c>
      <c r="T254">
        <v>0.625</v>
      </c>
      <c r="U254">
        <v>0.4375</v>
      </c>
      <c r="V254">
        <v>0.5</v>
      </c>
      <c r="W254" t="s">
        <v>69</v>
      </c>
      <c r="X254">
        <v>3</v>
      </c>
      <c r="Y254" t="s">
        <v>70</v>
      </c>
      <c r="Z254">
        <v>0.2857142857142857</v>
      </c>
      <c r="AA254">
        <v>0.27142857142857141</v>
      </c>
      <c r="AB254" t="s">
        <v>34</v>
      </c>
      <c r="AC254" t="s">
        <v>34</v>
      </c>
      <c r="AD254">
        <v>0.625</v>
      </c>
      <c r="AE254">
        <v>0.5</v>
      </c>
      <c r="AF254">
        <v>6.0112686702471052E-2</v>
      </c>
    </row>
    <row r="255" spans="1:32" x14ac:dyDescent="0.45">
      <c r="A255" t="s">
        <v>339</v>
      </c>
      <c r="B255">
        <v>2007</v>
      </c>
      <c r="C255" t="s">
        <v>108</v>
      </c>
      <c r="D255">
        <v>16</v>
      </c>
      <c r="E255">
        <v>2.8322890234686109</v>
      </c>
      <c r="F255">
        <v>-5.6723242197206014</v>
      </c>
      <c r="G255">
        <v>18.418899033325559</v>
      </c>
      <c r="H255">
        <v>46.9375</v>
      </c>
      <c r="I255">
        <v>0.82857142857142863</v>
      </c>
      <c r="J255">
        <v>-9.9375</v>
      </c>
      <c r="K255">
        <v>0.6875</v>
      </c>
      <c r="L255">
        <v>0.625</v>
      </c>
      <c r="M255">
        <v>0.875</v>
      </c>
      <c r="N255">
        <v>12.375</v>
      </c>
      <c r="O255">
        <v>1.75</v>
      </c>
      <c r="P255">
        <v>1.5</v>
      </c>
      <c r="Q255">
        <v>9</v>
      </c>
      <c r="R255">
        <v>7</v>
      </c>
      <c r="S255">
        <v>0</v>
      </c>
      <c r="T255">
        <v>0.5625</v>
      </c>
      <c r="U255">
        <v>0.45833333333333331</v>
      </c>
      <c r="V255">
        <v>0.5546875</v>
      </c>
      <c r="W255" t="s">
        <v>69</v>
      </c>
      <c r="X255">
        <v>3</v>
      </c>
      <c r="Y255" t="s">
        <v>58</v>
      </c>
      <c r="Z255">
        <v>0.20652173913043481</v>
      </c>
      <c r="AA255">
        <v>8.9743589743589744E-2</v>
      </c>
      <c r="AB255" t="s">
        <v>34</v>
      </c>
      <c r="AC255" t="s">
        <v>34</v>
      </c>
      <c r="AD255">
        <v>1.0625</v>
      </c>
      <c r="AE255">
        <v>0.5</v>
      </c>
      <c r="AF255">
        <v>1.0785009275818351E-2</v>
      </c>
    </row>
    <row r="256" spans="1:32" x14ac:dyDescent="0.45">
      <c r="A256" t="s">
        <v>340</v>
      </c>
      <c r="B256">
        <v>2008</v>
      </c>
      <c r="C256" t="s">
        <v>33</v>
      </c>
      <c r="D256">
        <v>16</v>
      </c>
      <c r="E256">
        <v>6.5868448077466866</v>
      </c>
      <c r="F256">
        <v>-3.0171413269834488</v>
      </c>
      <c r="G256">
        <v>22.496300006266829</v>
      </c>
      <c r="H256">
        <v>48.8125</v>
      </c>
      <c r="I256">
        <v>0.8928571428571429</v>
      </c>
      <c r="J256">
        <v>-12.5625</v>
      </c>
      <c r="K256">
        <v>0.9375</v>
      </c>
      <c r="L256">
        <v>1.0625</v>
      </c>
      <c r="M256">
        <v>0.8125</v>
      </c>
      <c r="N256">
        <v>11.9375</v>
      </c>
      <c r="O256">
        <v>1.5</v>
      </c>
      <c r="P256">
        <v>1.875</v>
      </c>
      <c r="Q256">
        <v>9</v>
      </c>
      <c r="R256">
        <v>7</v>
      </c>
      <c r="S256">
        <v>0</v>
      </c>
      <c r="T256">
        <v>0.5625</v>
      </c>
      <c r="U256">
        <v>0.36805555555555558</v>
      </c>
      <c r="V256">
        <v>0.486328125</v>
      </c>
      <c r="W256" t="s">
        <v>77</v>
      </c>
      <c r="X256">
        <v>1</v>
      </c>
      <c r="Y256" t="s">
        <v>35</v>
      </c>
      <c r="Z256">
        <v>0.218978102189781</v>
      </c>
      <c r="AA256">
        <v>0.17241379310344829</v>
      </c>
      <c r="AB256" t="s">
        <v>34</v>
      </c>
      <c r="AC256" t="s">
        <v>43</v>
      </c>
      <c r="AD256">
        <v>0.5625</v>
      </c>
      <c r="AE256">
        <v>9.5</v>
      </c>
      <c r="AF256">
        <v>1.3792980164246691E-2</v>
      </c>
    </row>
    <row r="257" spans="1:32" x14ac:dyDescent="0.45">
      <c r="A257" t="s">
        <v>341</v>
      </c>
      <c r="B257">
        <v>2008</v>
      </c>
      <c r="C257" t="s">
        <v>37</v>
      </c>
      <c r="D257">
        <v>16</v>
      </c>
      <c r="E257">
        <v>5.1263612028374048</v>
      </c>
      <c r="F257">
        <v>-0.70817556784213909</v>
      </c>
      <c r="G257">
        <v>16.659137464346252</v>
      </c>
      <c r="H257">
        <v>36.9375</v>
      </c>
      <c r="I257">
        <v>0.93548387096774188</v>
      </c>
      <c r="J257">
        <v>-6.5</v>
      </c>
      <c r="K257">
        <v>0.6875</v>
      </c>
      <c r="L257">
        <v>0.5</v>
      </c>
      <c r="M257">
        <v>0.625</v>
      </c>
      <c r="N257">
        <v>15</v>
      </c>
      <c r="O257">
        <v>0.9375</v>
      </c>
      <c r="P257">
        <v>1.125</v>
      </c>
      <c r="Q257">
        <v>11</v>
      </c>
      <c r="R257">
        <v>5</v>
      </c>
      <c r="S257">
        <v>0</v>
      </c>
      <c r="T257">
        <v>0.6875</v>
      </c>
      <c r="U257">
        <v>0.40340909090909088</v>
      </c>
      <c r="V257">
        <v>0.458984375</v>
      </c>
      <c r="W257" t="s">
        <v>61</v>
      </c>
      <c r="X257">
        <v>2</v>
      </c>
      <c r="Y257" t="s">
        <v>38</v>
      </c>
      <c r="Z257">
        <v>0.1875</v>
      </c>
      <c r="AA257">
        <v>0.1954022988505747</v>
      </c>
      <c r="AB257" t="s">
        <v>34</v>
      </c>
      <c r="AC257" t="s">
        <v>34</v>
      </c>
      <c r="AD257">
        <v>0.25</v>
      </c>
      <c r="AE257">
        <v>0.5</v>
      </c>
      <c r="AF257">
        <v>4.6439651858970317E-2</v>
      </c>
    </row>
    <row r="258" spans="1:32" x14ac:dyDescent="0.45">
      <c r="A258" t="s">
        <v>342</v>
      </c>
      <c r="B258">
        <v>2008</v>
      </c>
      <c r="C258" t="s">
        <v>40</v>
      </c>
      <c r="D258">
        <v>16</v>
      </c>
      <c r="E258">
        <v>0.19383961833170851</v>
      </c>
      <c r="F258">
        <v>-1.414084940292448</v>
      </c>
      <c r="G258">
        <v>14.58685744851981</v>
      </c>
      <c r="H258">
        <v>49.4375</v>
      </c>
      <c r="I258">
        <v>0.8</v>
      </c>
      <c r="J258">
        <v>-17.375</v>
      </c>
      <c r="K258">
        <v>0.75</v>
      </c>
      <c r="L258">
        <v>0.5</v>
      </c>
      <c r="M258">
        <v>1.625</v>
      </c>
      <c r="N258">
        <v>15.375</v>
      </c>
      <c r="O258">
        <v>1.0625</v>
      </c>
      <c r="P258">
        <v>2.125</v>
      </c>
      <c r="Q258">
        <v>11</v>
      </c>
      <c r="R258">
        <v>5</v>
      </c>
      <c r="S258">
        <v>0</v>
      </c>
      <c r="T258">
        <v>0.6875</v>
      </c>
      <c r="U258">
        <v>0.41193181818181818</v>
      </c>
      <c r="V258">
        <v>0.521484375</v>
      </c>
      <c r="W258" t="s">
        <v>69</v>
      </c>
      <c r="X258">
        <v>2</v>
      </c>
      <c r="Y258" t="s">
        <v>42</v>
      </c>
      <c r="Z258">
        <v>0.19791666666666671</v>
      </c>
      <c r="AA258">
        <v>0.19444444444444439</v>
      </c>
      <c r="AB258" t="s">
        <v>34</v>
      </c>
      <c r="AC258" t="s">
        <v>34</v>
      </c>
      <c r="AD258">
        <v>0.3125</v>
      </c>
      <c r="AE258">
        <v>0.5</v>
      </c>
      <c r="AF258">
        <v>0.10652654204911199</v>
      </c>
    </row>
    <row r="259" spans="1:32" x14ac:dyDescent="0.45">
      <c r="A259" t="s">
        <v>343</v>
      </c>
      <c r="B259">
        <v>2008</v>
      </c>
      <c r="C259" t="s">
        <v>45</v>
      </c>
      <c r="D259">
        <v>16</v>
      </c>
      <c r="E259">
        <v>-1.6433185013093781</v>
      </c>
      <c r="F259">
        <v>-1.0225371113148021</v>
      </c>
      <c r="G259">
        <v>14.501363258893409</v>
      </c>
      <c r="H259">
        <v>33.625</v>
      </c>
      <c r="I259">
        <v>0.78947368421052633</v>
      </c>
      <c r="J259">
        <v>-16.375</v>
      </c>
      <c r="K259">
        <v>0.9375</v>
      </c>
      <c r="L259">
        <v>0.8125</v>
      </c>
      <c r="M259">
        <v>0.625</v>
      </c>
      <c r="N259">
        <v>10</v>
      </c>
      <c r="O259">
        <v>1.625</v>
      </c>
      <c r="P259">
        <v>1.4375</v>
      </c>
      <c r="Q259">
        <v>7</v>
      </c>
      <c r="R259">
        <v>9</v>
      </c>
      <c r="S259">
        <v>0</v>
      </c>
      <c r="T259">
        <v>0.4375</v>
      </c>
      <c r="U259">
        <v>0.30357142857142849</v>
      </c>
      <c r="V259">
        <v>0.453125</v>
      </c>
      <c r="W259" t="s">
        <v>34</v>
      </c>
      <c r="X259">
        <v>4</v>
      </c>
      <c r="Y259" t="s">
        <v>46</v>
      </c>
      <c r="Z259">
        <v>0.39130434782608697</v>
      </c>
      <c r="AA259">
        <v>8.6956521739130432E-2</v>
      </c>
      <c r="AB259" t="s">
        <v>34</v>
      </c>
      <c r="AC259" t="s">
        <v>34</v>
      </c>
      <c r="AD259">
        <v>0.6875</v>
      </c>
      <c r="AE259">
        <v>0.5</v>
      </c>
      <c r="AF259">
        <v>9.9075716802370182E-3</v>
      </c>
    </row>
    <row r="260" spans="1:32" x14ac:dyDescent="0.45">
      <c r="A260" t="s">
        <v>344</v>
      </c>
      <c r="B260">
        <v>2008</v>
      </c>
      <c r="C260" t="s">
        <v>48</v>
      </c>
      <c r="D260">
        <v>16</v>
      </c>
      <c r="E260">
        <v>2.413648471386233</v>
      </c>
      <c r="F260">
        <v>1.575276818100863</v>
      </c>
      <c r="G260">
        <v>15.307797158813839</v>
      </c>
      <c r="H260">
        <v>39.8125</v>
      </c>
      <c r="I260">
        <v>0.90322580645161288</v>
      </c>
      <c r="J260">
        <v>-8.125</v>
      </c>
      <c r="K260">
        <v>0.75</v>
      </c>
      <c r="L260">
        <v>0.8125</v>
      </c>
      <c r="M260">
        <v>0.75</v>
      </c>
      <c r="N260">
        <v>14.375</v>
      </c>
      <c r="O260">
        <v>1</v>
      </c>
      <c r="P260">
        <v>1.5625</v>
      </c>
      <c r="Q260">
        <v>12</v>
      </c>
      <c r="R260">
        <v>4</v>
      </c>
      <c r="S260">
        <v>0</v>
      </c>
      <c r="T260">
        <v>0.75</v>
      </c>
      <c r="U260">
        <v>0.43229166666666669</v>
      </c>
      <c r="V260">
        <v>0.48828125</v>
      </c>
      <c r="W260" t="s">
        <v>41</v>
      </c>
      <c r="X260">
        <v>1</v>
      </c>
      <c r="Y260" t="s">
        <v>38</v>
      </c>
      <c r="Z260">
        <v>0.1875</v>
      </c>
      <c r="AA260">
        <v>0.2857142857142857</v>
      </c>
      <c r="AB260" t="s">
        <v>34</v>
      </c>
      <c r="AC260" t="s">
        <v>34</v>
      </c>
      <c r="AD260">
        <v>0.25</v>
      </c>
      <c r="AE260">
        <v>0.5</v>
      </c>
      <c r="AF260">
        <v>0.1091524064670692</v>
      </c>
    </row>
    <row r="261" spans="1:32" x14ac:dyDescent="0.45">
      <c r="A261" t="s">
        <v>345</v>
      </c>
      <c r="B261">
        <v>2008</v>
      </c>
      <c r="C261" t="s">
        <v>50</v>
      </c>
      <c r="D261">
        <v>16</v>
      </c>
      <c r="E261">
        <v>-2.7509279597571492</v>
      </c>
      <c r="F261">
        <v>-2.9938790067106922</v>
      </c>
      <c r="G261">
        <v>14.433527216742149</v>
      </c>
      <c r="H261">
        <v>38.125</v>
      </c>
      <c r="I261">
        <v>0.89655172413793105</v>
      </c>
      <c r="J261">
        <v>-10.5</v>
      </c>
      <c r="K261">
        <v>0.875</v>
      </c>
      <c r="L261">
        <v>0.625</v>
      </c>
      <c r="M261">
        <v>1.375</v>
      </c>
      <c r="N261">
        <v>13.5625</v>
      </c>
      <c r="O261">
        <v>1.25</v>
      </c>
      <c r="P261">
        <v>2</v>
      </c>
      <c r="Q261">
        <v>9</v>
      </c>
      <c r="R261">
        <v>7</v>
      </c>
      <c r="S261">
        <v>0</v>
      </c>
      <c r="T261">
        <v>0.5625</v>
      </c>
      <c r="U261">
        <v>0.36458333333333331</v>
      </c>
      <c r="V261">
        <v>0.474609375</v>
      </c>
      <c r="W261" t="s">
        <v>34</v>
      </c>
      <c r="X261">
        <v>2</v>
      </c>
      <c r="Y261" t="s">
        <v>51</v>
      </c>
      <c r="Z261">
        <v>9.8039215686274508E-2</v>
      </c>
      <c r="AA261">
        <v>0.22033898305084751</v>
      </c>
      <c r="AB261" t="s">
        <v>34</v>
      </c>
      <c r="AC261" t="s">
        <v>34</v>
      </c>
      <c r="AD261">
        <v>0.375</v>
      </c>
      <c r="AE261">
        <v>0.5</v>
      </c>
      <c r="AF261">
        <v>5.6996554147274057E-3</v>
      </c>
    </row>
    <row r="262" spans="1:32" x14ac:dyDescent="0.45">
      <c r="A262" t="s">
        <v>346</v>
      </c>
      <c r="B262">
        <v>2008</v>
      </c>
      <c r="C262" t="s">
        <v>53</v>
      </c>
      <c r="D262">
        <v>16</v>
      </c>
      <c r="E262">
        <v>-6.8151511203171822</v>
      </c>
      <c r="F262">
        <v>-4.7026612587059171</v>
      </c>
      <c r="G262">
        <v>11.72440003465659</v>
      </c>
      <c r="H262">
        <v>36.9375</v>
      </c>
      <c r="I262">
        <v>0.88</v>
      </c>
      <c r="J262">
        <v>-16.9375</v>
      </c>
      <c r="K262">
        <v>0.9375</v>
      </c>
      <c r="L262">
        <v>0.75</v>
      </c>
      <c r="M262">
        <v>0.75</v>
      </c>
      <c r="N262">
        <v>7.625</v>
      </c>
      <c r="O262">
        <v>1.5</v>
      </c>
      <c r="P262">
        <v>1.5</v>
      </c>
      <c r="Q262">
        <v>4</v>
      </c>
      <c r="R262">
        <v>11</v>
      </c>
      <c r="S262">
        <v>1</v>
      </c>
      <c r="T262">
        <v>0.28125</v>
      </c>
      <c r="U262">
        <v>0.296875</v>
      </c>
      <c r="V262">
        <v>0.552734375</v>
      </c>
      <c r="W262" t="s">
        <v>34</v>
      </c>
      <c r="X262">
        <v>3</v>
      </c>
      <c r="Y262" t="s">
        <v>42</v>
      </c>
      <c r="Z262">
        <v>0.25806451612903231</v>
      </c>
      <c r="AA262">
        <v>0.22727272727272729</v>
      </c>
      <c r="AB262" t="s">
        <v>34</v>
      </c>
      <c r="AC262" t="s">
        <v>34</v>
      </c>
      <c r="AD262">
        <v>0.5625</v>
      </c>
      <c r="AE262">
        <v>0.5</v>
      </c>
      <c r="AF262">
        <v>4.1119294245546111E-4</v>
      </c>
    </row>
    <row r="263" spans="1:32" x14ac:dyDescent="0.45">
      <c r="A263" t="s">
        <v>347</v>
      </c>
      <c r="B263">
        <v>2008</v>
      </c>
      <c r="C263" t="s">
        <v>55</v>
      </c>
      <c r="D263">
        <v>16</v>
      </c>
      <c r="E263">
        <v>-6.6446131480598449</v>
      </c>
      <c r="F263">
        <v>-1.636843123815348</v>
      </c>
      <c r="G263">
        <v>12.101962758098439</v>
      </c>
      <c r="H263">
        <v>41.8125</v>
      </c>
      <c r="I263">
        <v>0.83333333333333337</v>
      </c>
      <c r="J263">
        <v>-10</v>
      </c>
      <c r="K263">
        <v>1.25</v>
      </c>
      <c r="L263">
        <v>0.5</v>
      </c>
      <c r="M263">
        <v>1.4375</v>
      </c>
      <c r="N263">
        <v>6.0625</v>
      </c>
      <c r="O263">
        <v>1.375</v>
      </c>
      <c r="P263">
        <v>1.9375</v>
      </c>
      <c r="Q263">
        <v>4</v>
      </c>
      <c r="R263">
        <v>12</v>
      </c>
      <c r="S263">
        <v>0</v>
      </c>
      <c r="T263">
        <v>0.25</v>
      </c>
      <c r="U263">
        <v>0.4453125</v>
      </c>
      <c r="V263">
        <v>0.572265625</v>
      </c>
      <c r="W263" t="s">
        <v>34</v>
      </c>
      <c r="X263">
        <v>4</v>
      </c>
      <c r="Y263" t="s">
        <v>42</v>
      </c>
      <c r="Z263">
        <v>0.15789473684210531</v>
      </c>
      <c r="AA263">
        <v>0.30769230769230771</v>
      </c>
      <c r="AB263" t="s">
        <v>34</v>
      </c>
      <c r="AC263" t="s">
        <v>34</v>
      </c>
      <c r="AD263">
        <v>0.125</v>
      </c>
      <c r="AE263">
        <v>0.5</v>
      </c>
      <c r="AF263">
        <v>7.1370696809372697E-5</v>
      </c>
    </row>
    <row r="264" spans="1:32" x14ac:dyDescent="0.45">
      <c r="A264" t="s">
        <v>348</v>
      </c>
      <c r="B264">
        <v>2008</v>
      </c>
      <c r="C264" t="s">
        <v>57</v>
      </c>
      <c r="D264">
        <v>16</v>
      </c>
      <c r="E264">
        <v>1.276327848907141</v>
      </c>
      <c r="F264">
        <v>-1.2190882789553441</v>
      </c>
      <c r="G264">
        <v>18.68558684947919</v>
      </c>
      <c r="H264">
        <v>59.8125</v>
      </c>
      <c r="I264">
        <v>0.90909090909090906</v>
      </c>
      <c r="J264">
        <v>-12.4375</v>
      </c>
      <c r="K264">
        <v>1.25</v>
      </c>
      <c r="L264">
        <v>0.875</v>
      </c>
      <c r="M264">
        <v>0.5</v>
      </c>
      <c r="N264">
        <v>22.75</v>
      </c>
      <c r="O264">
        <v>1.75</v>
      </c>
      <c r="P264">
        <v>1.375</v>
      </c>
      <c r="Q264">
        <v>9</v>
      </c>
      <c r="R264">
        <v>7</v>
      </c>
      <c r="S264">
        <v>0</v>
      </c>
      <c r="T264">
        <v>0.5625</v>
      </c>
      <c r="U264">
        <v>0.44444444444444442</v>
      </c>
      <c r="V264">
        <v>0.498046875</v>
      </c>
      <c r="W264" t="s">
        <v>34</v>
      </c>
      <c r="X264">
        <v>3</v>
      </c>
      <c r="Y264" t="s">
        <v>58</v>
      </c>
      <c r="Z264">
        <v>0.1851851851851852</v>
      </c>
      <c r="AA264">
        <v>0.34782608695652167</v>
      </c>
      <c r="AB264" t="s">
        <v>34</v>
      </c>
      <c r="AC264" t="s">
        <v>34</v>
      </c>
      <c r="AD264">
        <v>0.5</v>
      </c>
      <c r="AE264">
        <v>0.5</v>
      </c>
      <c r="AF264">
        <v>2.2960003140389311E-2</v>
      </c>
    </row>
    <row r="265" spans="1:32" x14ac:dyDescent="0.45">
      <c r="A265" t="s">
        <v>349</v>
      </c>
      <c r="B265">
        <v>2008</v>
      </c>
      <c r="C265" t="s">
        <v>60</v>
      </c>
      <c r="D265">
        <v>16</v>
      </c>
      <c r="E265">
        <v>7.9242762335161956</v>
      </c>
      <c r="F265">
        <v>0.35292821884835879</v>
      </c>
      <c r="G265">
        <v>21.73503950114814</v>
      </c>
      <c r="H265">
        <v>46.1875</v>
      </c>
      <c r="I265">
        <v>0.73529411764705888</v>
      </c>
      <c r="J265">
        <v>-4.625</v>
      </c>
      <c r="K265">
        <v>1.125</v>
      </c>
      <c r="L265">
        <v>0.4375</v>
      </c>
      <c r="M265">
        <v>0.375</v>
      </c>
      <c r="N265">
        <v>8.1875</v>
      </c>
      <c r="O265">
        <v>1.5625</v>
      </c>
      <c r="P265">
        <v>0.8125</v>
      </c>
      <c r="Q265">
        <v>8</v>
      </c>
      <c r="R265">
        <v>8</v>
      </c>
      <c r="S265">
        <v>0</v>
      </c>
      <c r="T265">
        <v>0.5</v>
      </c>
      <c r="U265">
        <v>0.4375</v>
      </c>
      <c r="V265">
        <v>0.45703125</v>
      </c>
      <c r="W265" t="s">
        <v>34</v>
      </c>
      <c r="X265">
        <v>2</v>
      </c>
      <c r="Y265" t="s">
        <v>62</v>
      </c>
      <c r="Z265">
        <v>9.375E-2</v>
      </c>
      <c r="AA265">
        <v>0.23333333333333331</v>
      </c>
      <c r="AB265" t="s">
        <v>34</v>
      </c>
      <c r="AC265" t="s">
        <v>34</v>
      </c>
      <c r="AD265">
        <v>0.4375</v>
      </c>
      <c r="AE265">
        <v>0.5</v>
      </c>
      <c r="AF265">
        <v>1.057136751458678E-3</v>
      </c>
    </row>
    <row r="266" spans="1:32" x14ac:dyDescent="0.45">
      <c r="A266" t="s">
        <v>350</v>
      </c>
      <c r="B266">
        <v>2008</v>
      </c>
      <c r="C266" t="s">
        <v>64</v>
      </c>
      <c r="D266">
        <v>16</v>
      </c>
      <c r="E266">
        <v>-6.8504245863290576</v>
      </c>
      <c r="F266">
        <v>-1.3890619384608081</v>
      </c>
      <c r="G266">
        <v>12.926880887583289</v>
      </c>
      <c r="H266">
        <v>45.5625</v>
      </c>
      <c r="I266">
        <v>0.95454545454545459</v>
      </c>
      <c r="J266">
        <v>-21.1875</v>
      </c>
      <c r="K266">
        <v>1.1875</v>
      </c>
      <c r="L266">
        <v>1</v>
      </c>
      <c r="M266">
        <v>0.25</v>
      </c>
      <c r="N266">
        <v>10.1875</v>
      </c>
      <c r="O266">
        <v>1.375</v>
      </c>
      <c r="P266">
        <v>1.25</v>
      </c>
      <c r="Q266">
        <v>0</v>
      </c>
      <c r="R266">
        <v>16</v>
      </c>
      <c r="S266">
        <v>0</v>
      </c>
      <c r="T266">
        <v>0</v>
      </c>
      <c r="U266">
        <v>0</v>
      </c>
      <c r="V266">
        <v>0.55859375</v>
      </c>
      <c r="W266" t="s">
        <v>34</v>
      </c>
      <c r="X266">
        <v>4</v>
      </c>
      <c r="Y266" t="s">
        <v>51</v>
      </c>
      <c r="Z266">
        <v>0.1851851851851852</v>
      </c>
      <c r="AA266">
        <v>0.1851851851851852</v>
      </c>
      <c r="AB266" t="s">
        <v>34</v>
      </c>
      <c r="AC266" t="s">
        <v>34</v>
      </c>
      <c r="AD266">
        <v>0.1875</v>
      </c>
      <c r="AE266">
        <v>0.5</v>
      </c>
      <c r="AF266">
        <v>8.8373746871895055E-6</v>
      </c>
    </row>
    <row r="267" spans="1:32" x14ac:dyDescent="0.45">
      <c r="A267" t="s">
        <v>351</v>
      </c>
      <c r="B267">
        <v>2008</v>
      </c>
      <c r="C267" t="s">
        <v>66</v>
      </c>
      <c r="D267">
        <v>16</v>
      </c>
      <c r="E267">
        <v>4.7449417464181671</v>
      </c>
      <c r="F267">
        <v>-1.3582139298584781</v>
      </c>
      <c r="G267">
        <v>19.79210554706647</v>
      </c>
      <c r="H267">
        <v>61.5</v>
      </c>
      <c r="I267">
        <v>0.79411764705882348</v>
      </c>
      <c r="J267">
        <v>-14.4375</v>
      </c>
      <c r="K267">
        <v>0.8125</v>
      </c>
      <c r="L267">
        <v>0.375</v>
      </c>
      <c r="M267">
        <v>1.375</v>
      </c>
      <c r="N267">
        <v>8.75</v>
      </c>
      <c r="O267">
        <v>1.1875</v>
      </c>
      <c r="P267">
        <v>1.75</v>
      </c>
      <c r="Q267">
        <v>6</v>
      </c>
      <c r="R267">
        <v>10</v>
      </c>
      <c r="S267">
        <v>0</v>
      </c>
      <c r="T267">
        <v>0.375</v>
      </c>
      <c r="U267">
        <v>0.36458333333333331</v>
      </c>
      <c r="V267">
        <v>0.50390625</v>
      </c>
      <c r="W267" t="s">
        <v>34</v>
      </c>
      <c r="X267">
        <v>3</v>
      </c>
      <c r="Y267" t="s">
        <v>51</v>
      </c>
      <c r="Z267">
        <v>0.23636363636363639</v>
      </c>
      <c r="AA267">
        <v>0.15686274509803921</v>
      </c>
      <c r="AB267" t="s">
        <v>34</v>
      </c>
      <c r="AC267" t="s">
        <v>34</v>
      </c>
      <c r="AD267">
        <v>0.375</v>
      </c>
      <c r="AE267">
        <v>0.5</v>
      </c>
      <c r="AF267">
        <v>1.134608968308723E-3</v>
      </c>
    </row>
    <row r="268" spans="1:32" x14ac:dyDescent="0.45">
      <c r="A268" t="s">
        <v>352</v>
      </c>
      <c r="B268">
        <v>2008</v>
      </c>
      <c r="C268" t="s">
        <v>154</v>
      </c>
      <c r="D268">
        <v>16</v>
      </c>
      <c r="E268">
        <v>2.4931077877715859</v>
      </c>
      <c r="F268">
        <v>-0.45927919968353897</v>
      </c>
      <c r="G268">
        <v>19.187963105578621</v>
      </c>
      <c r="H268">
        <v>41.5</v>
      </c>
      <c r="I268">
        <v>0.87878787878787878</v>
      </c>
      <c r="J268">
        <v>-12.9375</v>
      </c>
      <c r="K268">
        <v>1.25</v>
      </c>
      <c r="L268">
        <v>0.625</v>
      </c>
      <c r="M268">
        <v>0.75</v>
      </c>
      <c r="N268">
        <v>10.9375</v>
      </c>
      <c r="O268">
        <v>1.6875</v>
      </c>
      <c r="P268">
        <v>1.375</v>
      </c>
      <c r="Q268">
        <v>8</v>
      </c>
      <c r="R268">
        <v>8</v>
      </c>
      <c r="S268">
        <v>0</v>
      </c>
      <c r="T268">
        <v>0.5</v>
      </c>
      <c r="U268">
        <v>0.41015625</v>
      </c>
      <c r="V268">
        <v>0.517578125</v>
      </c>
      <c r="W268" t="s">
        <v>34</v>
      </c>
      <c r="X268">
        <v>3</v>
      </c>
      <c r="Y268" t="s">
        <v>70</v>
      </c>
      <c r="Z268">
        <v>0.16129032258064521</v>
      </c>
      <c r="AA268">
        <v>7.407407407407407E-2</v>
      </c>
      <c r="AB268" t="s">
        <v>34</v>
      </c>
      <c r="AC268" t="s">
        <v>34</v>
      </c>
      <c r="AD268">
        <v>0.4375</v>
      </c>
      <c r="AE268">
        <v>0.5</v>
      </c>
      <c r="AF268">
        <v>3.795982751123196E-3</v>
      </c>
    </row>
    <row r="269" spans="1:32" x14ac:dyDescent="0.45">
      <c r="A269" t="s">
        <v>353</v>
      </c>
      <c r="B269">
        <v>2008</v>
      </c>
      <c r="C269" t="s">
        <v>68</v>
      </c>
      <c r="D269">
        <v>16</v>
      </c>
      <c r="E269">
        <v>9.2376533721508647</v>
      </c>
      <c r="F269">
        <v>-1.7208304882875201</v>
      </c>
      <c r="G269">
        <v>21.006890166728819</v>
      </c>
      <c r="H269">
        <v>38.6875</v>
      </c>
      <c r="I269">
        <v>0.8</v>
      </c>
      <c r="J269">
        <v>-5.375</v>
      </c>
      <c r="K269">
        <v>0.75</v>
      </c>
      <c r="L269">
        <v>0.6875</v>
      </c>
      <c r="M269">
        <v>0.9375</v>
      </c>
      <c r="N269">
        <v>12.5625</v>
      </c>
      <c r="O269">
        <v>0.8125</v>
      </c>
      <c r="P269">
        <v>1.625</v>
      </c>
      <c r="Q269">
        <v>12</v>
      </c>
      <c r="R269">
        <v>4</v>
      </c>
      <c r="S269">
        <v>0</v>
      </c>
      <c r="T269">
        <v>0.75</v>
      </c>
      <c r="U269">
        <v>0.4921875</v>
      </c>
      <c r="V269">
        <v>0.498046875</v>
      </c>
      <c r="W269" t="s">
        <v>61</v>
      </c>
      <c r="X269">
        <v>2</v>
      </c>
      <c r="Y269" t="s">
        <v>70</v>
      </c>
      <c r="Z269">
        <v>0.26415094339622641</v>
      </c>
      <c r="AA269">
        <v>0.2</v>
      </c>
      <c r="AB269" t="s">
        <v>34</v>
      </c>
      <c r="AC269" t="s">
        <v>34</v>
      </c>
      <c r="AD269">
        <v>6.25E-2</v>
      </c>
      <c r="AE269">
        <v>0.5</v>
      </c>
      <c r="AF269">
        <v>0.13167363185020831</v>
      </c>
    </row>
    <row r="270" spans="1:32" x14ac:dyDescent="0.45">
      <c r="A270" t="s">
        <v>354</v>
      </c>
      <c r="B270">
        <v>2008</v>
      </c>
      <c r="C270" t="s">
        <v>72</v>
      </c>
      <c r="D270">
        <v>16</v>
      </c>
      <c r="E270">
        <v>0.74126697709860034</v>
      </c>
      <c r="F270">
        <v>0.19768326675429629</v>
      </c>
      <c r="G270">
        <v>16.498790595578321</v>
      </c>
      <c r="H270">
        <v>51.125</v>
      </c>
      <c r="I270">
        <v>0.76</v>
      </c>
      <c r="J270">
        <v>-18</v>
      </c>
      <c r="K270">
        <v>0.8125</v>
      </c>
      <c r="L270">
        <v>0.25</v>
      </c>
      <c r="M270">
        <v>0.8125</v>
      </c>
      <c r="N270">
        <v>11.75</v>
      </c>
      <c r="O270">
        <v>1.125</v>
      </c>
      <c r="P270">
        <v>1.0625</v>
      </c>
      <c r="Q270">
        <v>5</v>
      </c>
      <c r="R270">
        <v>11</v>
      </c>
      <c r="S270">
        <v>0</v>
      </c>
      <c r="T270">
        <v>0.3125</v>
      </c>
      <c r="U270">
        <v>0.42499999999999999</v>
      </c>
      <c r="V270">
        <v>0.537109375</v>
      </c>
      <c r="W270" t="s">
        <v>34</v>
      </c>
      <c r="X270">
        <v>4</v>
      </c>
      <c r="Y270" t="s">
        <v>70</v>
      </c>
      <c r="Z270">
        <v>0.25</v>
      </c>
      <c r="AA270">
        <v>0.2142857142857143</v>
      </c>
      <c r="AB270" t="s">
        <v>34</v>
      </c>
      <c r="AC270" t="s">
        <v>34</v>
      </c>
      <c r="AD270">
        <v>0.3125</v>
      </c>
      <c r="AE270">
        <v>0.5</v>
      </c>
      <c r="AF270">
        <v>8.5922204192218641E-4</v>
      </c>
    </row>
    <row r="271" spans="1:32" x14ac:dyDescent="0.45">
      <c r="A271" t="s">
        <v>355</v>
      </c>
      <c r="B271">
        <v>2008</v>
      </c>
      <c r="C271" t="s">
        <v>74</v>
      </c>
      <c r="D271">
        <v>16</v>
      </c>
      <c r="E271">
        <v>-2.387134974931381</v>
      </c>
      <c r="F271">
        <v>-1.053598102606101</v>
      </c>
      <c r="G271">
        <v>15.922715822988071</v>
      </c>
      <c r="H271">
        <v>40.3125</v>
      </c>
      <c r="I271">
        <v>0.72727272727272729</v>
      </c>
      <c r="J271">
        <v>-14.3125</v>
      </c>
      <c r="K271">
        <v>1</v>
      </c>
      <c r="L271">
        <v>1</v>
      </c>
      <c r="M271">
        <v>0.8125</v>
      </c>
      <c r="N271">
        <v>3.875</v>
      </c>
      <c r="O271">
        <v>1.3125</v>
      </c>
      <c r="P271">
        <v>1.8125</v>
      </c>
      <c r="Q271">
        <v>2</v>
      </c>
      <c r="R271">
        <v>14</v>
      </c>
      <c r="S271">
        <v>0</v>
      </c>
      <c r="T271">
        <v>0.125</v>
      </c>
      <c r="U271">
        <v>0.40625</v>
      </c>
      <c r="V271">
        <v>0.537109375</v>
      </c>
      <c r="W271" t="s">
        <v>34</v>
      </c>
      <c r="X271">
        <v>4</v>
      </c>
      <c r="Y271" t="s">
        <v>62</v>
      </c>
      <c r="Z271">
        <v>0.22727272727272729</v>
      </c>
      <c r="AA271">
        <v>0.25806451612903231</v>
      </c>
      <c r="AB271" t="s">
        <v>34</v>
      </c>
      <c r="AC271" t="s">
        <v>34</v>
      </c>
      <c r="AD271">
        <v>0.3125</v>
      </c>
      <c r="AE271">
        <v>0.5</v>
      </c>
      <c r="AF271">
        <v>2.5099905147246731E-5</v>
      </c>
    </row>
    <row r="272" spans="1:32" x14ac:dyDescent="0.45">
      <c r="A272" t="s">
        <v>356</v>
      </c>
      <c r="B272">
        <v>2008</v>
      </c>
      <c r="C272" t="s">
        <v>192</v>
      </c>
      <c r="D272">
        <v>16</v>
      </c>
      <c r="E272">
        <v>-7.3613865845004689</v>
      </c>
      <c r="F272">
        <v>-3.053802490138172</v>
      </c>
      <c r="G272">
        <v>13.443661978278181</v>
      </c>
      <c r="H272">
        <v>44.875</v>
      </c>
      <c r="I272">
        <v>0.86111111111111116</v>
      </c>
      <c r="J272">
        <v>-20.0625</v>
      </c>
      <c r="K272">
        <v>1.1875</v>
      </c>
      <c r="L272">
        <v>0.875</v>
      </c>
      <c r="M272">
        <v>0.75</v>
      </c>
      <c r="N272">
        <v>12.5625</v>
      </c>
      <c r="O272">
        <v>1.75</v>
      </c>
      <c r="P272">
        <v>1.625</v>
      </c>
      <c r="Q272">
        <v>2</v>
      </c>
      <c r="R272">
        <v>14</v>
      </c>
      <c r="S272">
        <v>0</v>
      </c>
      <c r="T272">
        <v>0.125</v>
      </c>
      <c r="U272">
        <v>0.53125</v>
      </c>
      <c r="V272">
        <v>0.53320310000000004</v>
      </c>
      <c r="W272" t="s">
        <v>34</v>
      </c>
      <c r="X272">
        <v>4</v>
      </c>
      <c r="Y272" t="s">
        <v>193</v>
      </c>
      <c r="Z272">
        <v>0.15625</v>
      </c>
      <c r="AA272">
        <v>0.12</v>
      </c>
      <c r="AB272" t="s">
        <v>34</v>
      </c>
      <c r="AC272" t="s">
        <v>34</v>
      </c>
      <c r="AD272">
        <v>0.5625</v>
      </c>
      <c r="AE272">
        <v>0.5</v>
      </c>
      <c r="AF272">
        <v>4.2809068302664593E-5</v>
      </c>
    </row>
    <row r="273" spans="1:32" x14ac:dyDescent="0.45">
      <c r="A273" t="s">
        <v>357</v>
      </c>
      <c r="B273">
        <v>2008</v>
      </c>
      <c r="C273" t="s">
        <v>195</v>
      </c>
      <c r="D273">
        <v>16</v>
      </c>
      <c r="E273">
        <v>8.3545445586402156</v>
      </c>
      <c r="F273">
        <v>-0.36485712907749718</v>
      </c>
      <c r="G273">
        <v>21.22317972481245</v>
      </c>
      <c r="H273">
        <v>46.75</v>
      </c>
      <c r="I273">
        <v>0.84375</v>
      </c>
      <c r="J273">
        <v>-9.4375</v>
      </c>
      <c r="K273">
        <v>0.6875</v>
      </c>
      <c r="L273">
        <v>0.625</v>
      </c>
      <c r="M273">
        <v>0.9375</v>
      </c>
      <c r="N273">
        <v>8.25</v>
      </c>
      <c r="O273">
        <v>1</v>
      </c>
      <c r="P273">
        <v>1.5625</v>
      </c>
      <c r="Q273">
        <v>8</v>
      </c>
      <c r="R273">
        <v>8</v>
      </c>
      <c r="S273">
        <v>0</v>
      </c>
      <c r="T273">
        <v>0.5</v>
      </c>
      <c r="U273">
        <v>0.3984375</v>
      </c>
      <c r="V273">
        <v>0.515625</v>
      </c>
      <c r="W273" t="s">
        <v>77</v>
      </c>
      <c r="X273">
        <v>1</v>
      </c>
      <c r="Y273" t="s">
        <v>196</v>
      </c>
      <c r="Z273">
        <v>0.21590909090909091</v>
      </c>
      <c r="AA273">
        <v>0.17241379310344829</v>
      </c>
      <c r="AB273" t="s">
        <v>34</v>
      </c>
      <c r="AC273" t="s">
        <v>34</v>
      </c>
      <c r="AD273">
        <v>0.3125</v>
      </c>
      <c r="AE273">
        <v>0.5</v>
      </c>
      <c r="AF273">
        <v>3.5765311117021202E-3</v>
      </c>
    </row>
    <row r="274" spans="1:32" x14ac:dyDescent="0.45">
      <c r="A274" t="s">
        <v>358</v>
      </c>
      <c r="B274">
        <v>2008</v>
      </c>
      <c r="C274" t="s">
        <v>230</v>
      </c>
      <c r="D274">
        <v>16</v>
      </c>
      <c r="E274">
        <v>-5.7995769799154324</v>
      </c>
      <c r="F274">
        <v>-3.8645544920596349</v>
      </c>
      <c r="G274">
        <v>11.633493427039619</v>
      </c>
      <c r="H274">
        <v>51.4375</v>
      </c>
      <c r="I274">
        <v>0.8</v>
      </c>
      <c r="J274">
        <v>-17.0625</v>
      </c>
      <c r="K274">
        <v>0.6875</v>
      </c>
      <c r="L274">
        <v>0.5</v>
      </c>
      <c r="M274">
        <v>1</v>
      </c>
      <c r="N274">
        <v>11.75</v>
      </c>
      <c r="O274">
        <v>1.375</v>
      </c>
      <c r="P274">
        <v>1.5</v>
      </c>
      <c r="Q274">
        <v>5</v>
      </c>
      <c r="R274">
        <v>11</v>
      </c>
      <c r="S274">
        <v>0</v>
      </c>
      <c r="T274">
        <v>0.3125</v>
      </c>
      <c r="U274">
        <v>0.45</v>
      </c>
      <c r="V274">
        <v>0.51953119999999997</v>
      </c>
      <c r="W274" t="s">
        <v>34</v>
      </c>
      <c r="X274">
        <v>3</v>
      </c>
      <c r="Y274" t="s">
        <v>196</v>
      </c>
      <c r="Z274">
        <v>0.30769230769230771</v>
      </c>
      <c r="AA274">
        <v>0.24</v>
      </c>
      <c r="AB274" t="s">
        <v>34</v>
      </c>
      <c r="AC274" t="s">
        <v>34</v>
      </c>
      <c r="AD274">
        <v>0.6875</v>
      </c>
      <c r="AE274">
        <v>0.5</v>
      </c>
      <c r="AF274">
        <v>1.206801646577847E-3</v>
      </c>
    </row>
    <row r="275" spans="1:32" x14ac:dyDescent="0.45">
      <c r="A275" t="s">
        <v>359</v>
      </c>
      <c r="B275">
        <v>2008</v>
      </c>
      <c r="C275" t="s">
        <v>76</v>
      </c>
      <c r="D275">
        <v>16</v>
      </c>
      <c r="E275">
        <v>5.9841726192532843</v>
      </c>
      <c r="F275">
        <v>-1.194645688774328</v>
      </c>
      <c r="G275">
        <v>16.978365176080271</v>
      </c>
      <c r="H275">
        <v>41.8125</v>
      </c>
      <c r="I275">
        <v>0.84</v>
      </c>
      <c r="J275">
        <v>-7.8125</v>
      </c>
      <c r="K275">
        <v>0.4375</v>
      </c>
      <c r="L275">
        <v>0.75</v>
      </c>
      <c r="M275">
        <v>1.125</v>
      </c>
      <c r="N275">
        <v>13.6875</v>
      </c>
      <c r="O275">
        <v>0.6875</v>
      </c>
      <c r="P275">
        <v>1.875</v>
      </c>
      <c r="Q275">
        <v>11</v>
      </c>
      <c r="R275">
        <v>5</v>
      </c>
      <c r="S275">
        <v>0</v>
      </c>
      <c r="T275">
        <v>0.6875</v>
      </c>
      <c r="U275">
        <v>0.39772727272727271</v>
      </c>
      <c r="V275">
        <v>0.4609375</v>
      </c>
      <c r="W275" t="s">
        <v>84</v>
      </c>
      <c r="X275">
        <v>1</v>
      </c>
      <c r="Y275" t="s">
        <v>46</v>
      </c>
      <c r="Z275">
        <v>0.16363636363636361</v>
      </c>
      <c r="AA275">
        <v>0.26</v>
      </c>
      <c r="AB275" t="s">
        <v>34</v>
      </c>
      <c r="AC275" t="s">
        <v>34</v>
      </c>
      <c r="AD275">
        <v>0.25</v>
      </c>
      <c r="AE275">
        <v>0.5</v>
      </c>
      <c r="AF275">
        <v>3.9609816281598022E-2</v>
      </c>
    </row>
    <row r="276" spans="1:32" x14ac:dyDescent="0.45">
      <c r="A276" t="s">
        <v>360</v>
      </c>
      <c r="B276">
        <v>2008</v>
      </c>
      <c r="C276" t="s">
        <v>79</v>
      </c>
      <c r="D276">
        <v>16</v>
      </c>
      <c r="E276">
        <v>-1.7713683037134109</v>
      </c>
      <c r="F276">
        <v>-1.4628486375348531</v>
      </c>
      <c r="G276">
        <v>15.33465917644555</v>
      </c>
      <c r="H276">
        <v>43.25</v>
      </c>
      <c r="I276">
        <v>0.8529411764705882</v>
      </c>
      <c r="J276">
        <v>-16.375</v>
      </c>
      <c r="K276">
        <v>1.0625</v>
      </c>
      <c r="L276">
        <v>0.8125</v>
      </c>
      <c r="M276">
        <v>0.75</v>
      </c>
      <c r="N276">
        <v>19</v>
      </c>
      <c r="O276">
        <v>1.5625</v>
      </c>
      <c r="P276">
        <v>1.5625</v>
      </c>
      <c r="Q276">
        <v>10</v>
      </c>
      <c r="R276">
        <v>6</v>
      </c>
      <c r="S276">
        <v>0</v>
      </c>
      <c r="T276">
        <v>0.625</v>
      </c>
      <c r="U276">
        <v>0.43125000000000002</v>
      </c>
      <c r="V276">
        <v>0.50390625</v>
      </c>
      <c r="W276" t="s">
        <v>84</v>
      </c>
      <c r="X276">
        <v>1</v>
      </c>
      <c r="Y276" t="s">
        <v>51</v>
      </c>
      <c r="Z276">
        <v>0.2839506172839506</v>
      </c>
      <c r="AA276">
        <v>0.19230769230769229</v>
      </c>
      <c r="AB276" t="s">
        <v>34</v>
      </c>
      <c r="AC276" t="s">
        <v>34</v>
      </c>
      <c r="AD276">
        <v>0.5</v>
      </c>
      <c r="AE276">
        <v>0.5</v>
      </c>
      <c r="AF276">
        <v>0.10142927459626989</v>
      </c>
    </row>
    <row r="277" spans="1:32" x14ac:dyDescent="0.45">
      <c r="A277" t="s">
        <v>361</v>
      </c>
      <c r="B277">
        <v>2008</v>
      </c>
      <c r="C277" t="s">
        <v>81</v>
      </c>
      <c r="D277">
        <v>16</v>
      </c>
      <c r="E277">
        <v>4.5617305342499908</v>
      </c>
      <c r="F277">
        <v>2.0524528386346148</v>
      </c>
      <c r="G277">
        <v>18.243513788295651</v>
      </c>
      <c r="H277">
        <v>31.3125</v>
      </c>
      <c r="I277">
        <v>0.9</v>
      </c>
      <c r="J277">
        <v>-13.8125</v>
      </c>
      <c r="K277">
        <v>0.6875</v>
      </c>
      <c r="L277">
        <v>0.5</v>
      </c>
      <c r="M277">
        <v>0.875</v>
      </c>
      <c r="N277">
        <v>14.25</v>
      </c>
      <c r="O277">
        <v>1</v>
      </c>
      <c r="P277">
        <v>1.375</v>
      </c>
      <c r="Q277">
        <v>11</v>
      </c>
      <c r="R277">
        <v>5</v>
      </c>
      <c r="S277">
        <v>0</v>
      </c>
      <c r="T277">
        <v>0.6875</v>
      </c>
      <c r="U277">
        <v>0.40340909090909088</v>
      </c>
      <c r="V277">
        <v>0.48046875</v>
      </c>
      <c r="W277" t="s">
        <v>34</v>
      </c>
      <c r="X277">
        <v>2</v>
      </c>
      <c r="Y277" t="s">
        <v>46</v>
      </c>
      <c r="Z277">
        <v>8.6956521739130432E-2</v>
      </c>
      <c r="AA277">
        <v>0.39130434782608697</v>
      </c>
      <c r="AB277" t="s">
        <v>34</v>
      </c>
      <c r="AC277" t="s">
        <v>34</v>
      </c>
      <c r="AD277">
        <v>0.3125</v>
      </c>
      <c r="AE277">
        <v>0.5</v>
      </c>
      <c r="AF277">
        <v>3.7226342416879658E-2</v>
      </c>
    </row>
    <row r="278" spans="1:32" x14ac:dyDescent="0.45">
      <c r="A278" t="s">
        <v>362</v>
      </c>
      <c r="B278">
        <v>2008</v>
      </c>
      <c r="C278" t="s">
        <v>83</v>
      </c>
      <c r="D278">
        <v>16</v>
      </c>
      <c r="E278">
        <v>9.7324307919754407</v>
      </c>
      <c r="F278">
        <v>-1.657396696883499</v>
      </c>
      <c r="G278">
        <v>24.93599556558328</v>
      </c>
      <c r="H278">
        <v>49.8125</v>
      </c>
      <c r="I278">
        <v>0.81481481481481477</v>
      </c>
      <c r="J278">
        <v>-5.75</v>
      </c>
      <c r="K278">
        <v>1.125</v>
      </c>
      <c r="L278">
        <v>0.4375</v>
      </c>
      <c r="M278">
        <v>0.9375</v>
      </c>
      <c r="N278">
        <v>10.0625</v>
      </c>
      <c r="O278">
        <v>1.375</v>
      </c>
      <c r="P278">
        <v>1.375</v>
      </c>
      <c r="Q278">
        <v>8</v>
      </c>
      <c r="R278">
        <v>8</v>
      </c>
      <c r="S278">
        <v>0</v>
      </c>
      <c r="T278">
        <v>0.5</v>
      </c>
      <c r="U278">
        <v>0.375</v>
      </c>
      <c r="V278">
        <v>0.49609375</v>
      </c>
      <c r="W278" t="s">
        <v>34</v>
      </c>
      <c r="X278">
        <v>4</v>
      </c>
      <c r="Y278" t="s">
        <v>38</v>
      </c>
      <c r="Z278">
        <v>0.25</v>
      </c>
      <c r="AA278">
        <v>0.23333333333333331</v>
      </c>
      <c r="AB278" t="s">
        <v>34</v>
      </c>
      <c r="AC278" t="s">
        <v>34</v>
      </c>
      <c r="AD278">
        <v>0.25</v>
      </c>
      <c r="AE278">
        <v>0.5</v>
      </c>
      <c r="AF278">
        <v>3.953247311974121E-3</v>
      </c>
    </row>
    <row r="279" spans="1:32" x14ac:dyDescent="0.45">
      <c r="A279" t="s">
        <v>363</v>
      </c>
      <c r="B279">
        <v>2008</v>
      </c>
      <c r="C279" t="s">
        <v>86</v>
      </c>
      <c r="D279">
        <v>16</v>
      </c>
      <c r="E279">
        <v>3.4365086821804529</v>
      </c>
      <c r="F279">
        <v>1.419943410383038</v>
      </c>
      <c r="G279">
        <v>18.275487651533211</v>
      </c>
      <c r="H279">
        <v>51.3125</v>
      </c>
      <c r="I279">
        <v>0.92307692307692313</v>
      </c>
      <c r="J279">
        <v>-11</v>
      </c>
      <c r="K279">
        <v>0.625</v>
      </c>
      <c r="L279">
        <v>0.3125</v>
      </c>
      <c r="M279">
        <v>1.0625</v>
      </c>
      <c r="N279">
        <v>18.25</v>
      </c>
      <c r="O279">
        <v>0.8125</v>
      </c>
      <c r="P279">
        <v>1.375</v>
      </c>
      <c r="Q279">
        <v>12</v>
      </c>
      <c r="R279">
        <v>4</v>
      </c>
      <c r="S279">
        <v>0</v>
      </c>
      <c r="T279">
        <v>0.75</v>
      </c>
      <c r="U279">
        <v>0.5</v>
      </c>
      <c r="V279">
        <v>0.501953125</v>
      </c>
      <c r="W279" t="s">
        <v>43</v>
      </c>
      <c r="X279">
        <v>1</v>
      </c>
      <c r="Y279" t="s">
        <v>58</v>
      </c>
      <c r="Z279">
        <v>0.1818181818181818</v>
      </c>
      <c r="AA279">
        <v>0.26315789473684209</v>
      </c>
      <c r="AB279" t="s">
        <v>34</v>
      </c>
      <c r="AC279" t="s">
        <v>34</v>
      </c>
      <c r="AD279">
        <v>0.1875</v>
      </c>
      <c r="AE279">
        <v>0.5</v>
      </c>
      <c r="AF279">
        <v>0.16050289100195769</v>
      </c>
    </row>
    <row r="280" spans="1:32" x14ac:dyDescent="0.45">
      <c r="A280" t="s">
        <v>364</v>
      </c>
      <c r="B280">
        <v>2008</v>
      </c>
      <c r="C280" t="s">
        <v>88</v>
      </c>
      <c r="D280">
        <v>16</v>
      </c>
      <c r="E280">
        <v>0.94189444440804859</v>
      </c>
      <c r="F280">
        <v>0.91053438779587048</v>
      </c>
      <c r="G280">
        <v>17.94348192312308</v>
      </c>
      <c r="H280">
        <v>35.5625</v>
      </c>
      <c r="I280">
        <v>0.82758620689655171</v>
      </c>
      <c r="J280">
        <v>-13.3125</v>
      </c>
      <c r="K280">
        <v>1.4375</v>
      </c>
      <c r="L280">
        <v>1</v>
      </c>
      <c r="M280">
        <v>0.875</v>
      </c>
      <c r="N280">
        <v>15.8125</v>
      </c>
      <c r="O280">
        <v>1.6875</v>
      </c>
      <c r="P280">
        <v>1.875</v>
      </c>
      <c r="Q280">
        <v>9</v>
      </c>
      <c r="R280">
        <v>7</v>
      </c>
      <c r="S280">
        <v>0</v>
      </c>
      <c r="T280">
        <v>0.5625</v>
      </c>
      <c r="U280">
        <v>0.46180555555555558</v>
      </c>
      <c r="V280">
        <v>0.470703125</v>
      </c>
      <c r="W280" t="s">
        <v>34</v>
      </c>
      <c r="X280">
        <v>3</v>
      </c>
      <c r="Y280" t="s">
        <v>46</v>
      </c>
      <c r="Z280">
        <v>0.18867924528301891</v>
      </c>
      <c r="AA280">
        <v>0.15384615384615391</v>
      </c>
      <c r="AB280" t="s">
        <v>34</v>
      </c>
      <c r="AC280" t="s">
        <v>34</v>
      </c>
      <c r="AD280">
        <v>0.25</v>
      </c>
      <c r="AE280">
        <v>0.5</v>
      </c>
      <c r="AF280">
        <v>1.545204482479064E-2</v>
      </c>
    </row>
    <row r="281" spans="1:32" x14ac:dyDescent="0.45">
      <c r="A281" t="s">
        <v>365</v>
      </c>
      <c r="B281">
        <v>2008</v>
      </c>
      <c r="C281" t="s">
        <v>92</v>
      </c>
      <c r="D281">
        <v>16</v>
      </c>
      <c r="E281">
        <v>1.538247376654158</v>
      </c>
      <c r="F281">
        <v>-1.8693710970281019</v>
      </c>
      <c r="G281">
        <v>19.935489733620798</v>
      </c>
      <c r="H281">
        <v>39.25</v>
      </c>
      <c r="I281">
        <v>0.82499999999999996</v>
      </c>
      <c r="J281">
        <v>-9.5625</v>
      </c>
      <c r="K281">
        <v>1</v>
      </c>
      <c r="L281">
        <v>0.875</v>
      </c>
      <c r="M281">
        <v>0.9375</v>
      </c>
      <c r="N281">
        <v>19.5</v>
      </c>
      <c r="O281">
        <v>1.3125</v>
      </c>
      <c r="P281">
        <v>1.8125</v>
      </c>
      <c r="Q281">
        <v>9</v>
      </c>
      <c r="R281">
        <v>6</v>
      </c>
      <c r="S281">
        <v>1</v>
      </c>
      <c r="T281">
        <v>0.59375</v>
      </c>
      <c r="U281">
        <v>0.4861111111111111</v>
      </c>
      <c r="V281">
        <v>0.513671875</v>
      </c>
      <c r="W281" t="s">
        <v>69</v>
      </c>
      <c r="X281">
        <v>2</v>
      </c>
      <c r="Y281" t="s">
        <v>58</v>
      </c>
      <c r="Z281">
        <v>0.23308270676691731</v>
      </c>
      <c r="AA281">
        <v>0.21323529411764711</v>
      </c>
      <c r="AB281" t="s">
        <v>34</v>
      </c>
      <c r="AC281" t="s">
        <v>34</v>
      </c>
      <c r="AD281">
        <v>0.3125</v>
      </c>
      <c r="AE281">
        <v>0.5</v>
      </c>
      <c r="AF281">
        <v>3.1423153183194351E-2</v>
      </c>
    </row>
    <row r="282" spans="1:32" x14ac:dyDescent="0.45">
      <c r="A282" t="s">
        <v>366</v>
      </c>
      <c r="B282">
        <v>2008</v>
      </c>
      <c r="C282" t="s">
        <v>94</v>
      </c>
      <c r="D282">
        <v>16</v>
      </c>
      <c r="E282">
        <v>0.53933688137794278</v>
      </c>
      <c r="F282">
        <v>-2.5337931682983958</v>
      </c>
      <c r="G282">
        <v>18.115227917607381</v>
      </c>
      <c r="H282">
        <v>50.75</v>
      </c>
      <c r="I282">
        <v>0.87096774193548387</v>
      </c>
      <c r="J282">
        <v>-19.5625</v>
      </c>
      <c r="K282">
        <v>0.9375</v>
      </c>
      <c r="L282">
        <v>0.5625</v>
      </c>
      <c r="M282">
        <v>1.25</v>
      </c>
      <c r="N282">
        <v>21.875</v>
      </c>
      <c r="O282">
        <v>1.375</v>
      </c>
      <c r="P282">
        <v>1.8125</v>
      </c>
      <c r="Q282">
        <v>12</v>
      </c>
      <c r="R282">
        <v>4</v>
      </c>
      <c r="S282">
        <v>0</v>
      </c>
      <c r="T282">
        <v>0.75</v>
      </c>
      <c r="U282">
        <v>0.45833333333333331</v>
      </c>
      <c r="V282">
        <v>0.525390625</v>
      </c>
      <c r="W282" t="s">
        <v>41</v>
      </c>
      <c r="X282">
        <v>1</v>
      </c>
      <c r="Y282" t="s">
        <v>42</v>
      </c>
      <c r="Z282">
        <v>0.24038461538461539</v>
      </c>
      <c r="AA282">
        <v>0.15625</v>
      </c>
      <c r="AB282" t="s">
        <v>43</v>
      </c>
      <c r="AC282" t="s">
        <v>43</v>
      </c>
      <c r="AD282">
        <v>0.4375</v>
      </c>
      <c r="AE282">
        <v>9.5</v>
      </c>
      <c r="AF282">
        <v>0.41179640769029291</v>
      </c>
    </row>
    <row r="283" spans="1:32" x14ac:dyDescent="0.45">
      <c r="A283" t="s">
        <v>367</v>
      </c>
      <c r="B283">
        <v>2008</v>
      </c>
      <c r="C283" t="s">
        <v>98</v>
      </c>
      <c r="D283">
        <v>16</v>
      </c>
      <c r="E283">
        <v>-2.1535113947665252</v>
      </c>
      <c r="F283">
        <v>-1.052991395965688</v>
      </c>
      <c r="G283">
        <v>13.25515473008692</v>
      </c>
      <c r="H283">
        <v>37.5625</v>
      </c>
      <c r="I283">
        <v>0.88888888888888884</v>
      </c>
      <c r="J283">
        <v>-13.375</v>
      </c>
      <c r="K283">
        <v>0.9375</v>
      </c>
      <c r="L283">
        <v>0.6875</v>
      </c>
      <c r="M283">
        <v>0.5625</v>
      </c>
      <c r="N283">
        <v>12.0625</v>
      </c>
      <c r="O283">
        <v>1.375</v>
      </c>
      <c r="P283">
        <v>1.25</v>
      </c>
      <c r="Q283">
        <v>4</v>
      </c>
      <c r="R283">
        <v>12</v>
      </c>
      <c r="S283">
        <v>0</v>
      </c>
      <c r="T283">
        <v>0.25</v>
      </c>
      <c r="U283">
        <v>0.3125</v>
      </c>
      <c r="V283">
        <v>0.498046875</v>
      </c>
      <c r="W283" t="s">
        <v>34</v>
      </c>
      <c r="X283">
        <v>3</v>
      </c>
      <c r="Y283" t="s">
        <v>35</v>
      </c>
      <c r="Z283">
        <v>0.1228070175438596</v>
      </c>
      <c r="AA283">
        <v>0.169811320754717</v>
      </c>
      <c r="AB283" t="s">
        <v>34</v>
      </c>
      <c r="AC283" t="s">
        <v>34</v>
      </c>
      <c r="AD283">
        <v>0.4375</v>
      </c>
      <c r="AE283">
        <v>0.5</v>
      </c>
      <c r="AF283">
        <v>1.090601201916842E-4</v>
      </c>
    </row>
    <row r="284" spans="1:32" x14ac:dyDescent="0.45">
      <c r="A284" t="s">
        <v>368</v>
      </c>
      <c r="B284">
        <v>2008</v>
      </c>
      <c r="C284" t="s">
        <v>100</v>
      </c>
      <c r="D284">
        <v>16</v>
      </c>
      <c r="E284">
        <v>-1.80765825191165</v>
      </c>
      <c r="F284">
        <v>-2.5601005288221712</v>
      </c>
      <c r="G284">
        <v>17.330048390832889</v>
      </c>
      <c r="H284">
        <v>45.75</v>
      </c>
      <c r="I284">
        <v>0.87878787878787878</v>
      </c>
      <c r="J284">
        <v>-21.5625</v>
      </c>
      <c r="K284">
        <v>1.1875</v>
      </c>
      <c r="L284">
        <v>0.375</v>
      </c>
      <c r="M284">
        <v>0.75</v>
      </c>
      <c r="N284">
        <v>10.0625</v>
      </c>
      <c r="O284">
        <v>1.9375</v>
      </c>
      <c r="P284">
        <v>1.125</v>
      </c>
      <c r="Q284">
        <v>7</v>
      </c>
      <c r="R284">
        <v>9</v>
      </c>
      <c r="S284">
        <v>0</v>
      </c>
      <c r="T284">
        <v>0.4375</v>
      </c>
      <c r="U284">
        <v>0.2857142857142857</v>
      </c>
      <c r="V284">
        <v>0.447265625</v>
      </c>
      <c r="W284" t="s">
        <v>34</v>
      </c>
      <c r="X284">
        <v>2</v>
      </c>
      <c r="Y284" t="s">
        <v>35</v>
      </c>
      <c r="Z284">
        <v>0.15384615384615391</v>
      </c>
      <c r="AA284">
        <v>0.26923076923076922</v>
      </c>
      <c r="AB284" t="s">
        <v>34</v>
      </c>
      <c r="AC284" t="s">
        <v>34</v>
      </c>
      <c r="AD284">
        <v>0.75</v>
      </c>
      <c r="AE284">
        <v>0.5</v>
      </c>
      <c r="AF284">
        <v>2.7250110903731381E-3</v>
      </c>
    </row>
    <row r="285" spans="1:32" x14ac:dyDescent="0.45">
      <c r="A285" t="s">
        <v>369</v>
      </c>
      <c r="B285">
        <v>2008</v>
      </c>
      <c r="C285" t="s">
        <v>104</v>
      </c>
      <c r="D285">
        <v>16</v>
      </c>
      <c r="E285">
        <v>1.2179633066905731</v>
      </c>
      <c r="F285">
        <v>-2.3515049144733302</v>
      </c>
      <c r="G285">
        <v>16.51420959894547</v>
      </c>
      <c r="H285">
        <v>52.125</v>
      </c>
      <c r="I285">
        <v>0.84210526315789469</v>
      </c>
      <c r="J285">
        <v>-10.75</v>
      </c>
      <c r="K285">
        <v>0.8125</v>
      </c>
      <c r="L285">
        <v>0.5</v>
      </c>
      <c r="M285">
        <v>1.375</v>
      </c>
      <c r="N285">
        <v>11.875</v>
      </c>
      <c r="O285">
        <v>1.1875</v>
      </c>
      <c r="P285">
        <v>1.875</v>
      </c>
      <c r="Q285">
        <v>9</v>
      </c>
      <c r="R285">
        <v>7</v>
      </c>
      <c r="S285">
        <v>0</v>
      </c>
      <c r="T285">
        <v>0.5625</v>
      </c>
      <c r="U285">
        <v>0.43055555555555558</v>
      </c>
      <c r="V285">
        <v>0.48046875</v>
      </c>
      <c r="W285" t="s">
        <v>34</v>
      </c>
      <c r="X285">
        <v>3</v>
      </c>
      <c r="Y285" t="s">
        <v>38</v>
      </c>
      <c r="Z285">
        <v>0.24</v>
      </c>
      <c r="AA285">
        <v>0.30769230769230771</v>
      </c>
      <c r="AB285" t="s">
        <v>34</v>
      </c>
      <c r="AC285" t="s">
        <v>34</v>
      </c>
      <c r="AD285">
        <v>0.375</v>
      </c>
      <c r="AE285">
        <v>0.5</v>
      </c>
      <c r="AF285">
        <v>1.395650644894098E-2</v>
      </c>
    </row>
    <row r="286" spans="1:32" x14ac:dyDescent="0.45">
      <c r="A286" t="s">
        <v>370</v>
      </c>
      <c r="B286">
        <v>2008</v>
      </c>
      <c r="C286" t="s">
        <v>106</v>
      </c>
      <c r="D286">
        <v>16</v>
      </c>
      <c r="E286">
        <v>1.0552909038319791</v>
      </c>
      <c r="F286">
        <v>-1.723572911331771</v>
      </c>
      <c r="G286">
        <v>12.82858410800228</v>
      </c>
      <c r="H286">
        <v>53.4375</v>
      </c>
      <c r="I286">
        <v>0.87878787878787878</v>
      </c>
      <c r="J286">
        <v>-5.1875</v>
      </c>
      <c r="K286">
        <v>0.5625</v>
      </c>
      <c r="L286">
        <v>0.6875</v>
      </c>
      <c r="M286">
        <v>1.25</v>
      </c>
      <c r="N286">
        <v>16.375</v>
      </c>
      <c r="O286">
        <v>0.8125</v>
      </c>
      <c r="P286">
        <v>1.9375</v>
      </c>
      <c r="Q286">
        <v>13</v>
      </c>
      <c r="R286">
        <v>3</v>
      </c>
      <c r="S286">
        <v>0</v>
      </c>
      <c r="T286">
        <v>0.8125</v>
      </c>
      <c r="U286">
        <v>0.42548076923076922</v>
      </c>
      <c r="V286">
        <v>0.458984375</v>
      </c>
      <c r="W286" t="s">
        <v>43</v>
      </c>
      <c r="X286">
        <v>1</v>
      </c>
      <c r="Y286" t="s">
        <v>70</v>
      </c>
      <c r="Z286">
        <v>0.1702127659574468</v>
      </c>
      <c r="AA286">
        <v>0.24444444444444441</v>
      </c>
      <c r="AB286" t="s">
        <v>34</v>
      </c>
      <c r="AC286" t="s">
        <v>34</v>
      </c>
      <c r="AD286">
        <v>0.25</v>
      </c>
      <c r="AE286">
        <v>0.5</v>
      </c>
      <c r="AF286">
        <v>0.19054968955111609</v>
      </c>
    </row>
    <row r="287" spans="1:32" x14ac:dyDescent="0.45">
      <c r="A287" t="s">
        <v>371</v>
      </c>
      <c r="B287">
        <v>2008</v>
      </c>
      <c r="C287" t="s">
        <v>108</v>
      </c>
      <c r="D287">
        <v>16</v>
      </c>
      <c r="E287">
        <v>0.1530072550461235</v>
      </c>
      <c r="F287">
        <v>-1.729536140722626</v>
      </c>
      <c r="G287">
        <v>12.61098704451757</v>
      </c>
      <c r="H287">
        <v>40.25</v>
      </c>
      <c r="I287">
        <v>0.72222222222222221</v>
      </c>
      <c r="J287">
        <v>-16.625</v>
      </c>
      <c r="K287">
        <v>0.375</v>
      </c>
      <c r="L287">
        <v>0.3125</v>
      </c>
      <c r="M287">
        <v>0.8125</v>
      </c>
      <c r="N287">
        <v>8.8125</v>
      </c>
      <c r="O287">
        <v>0.75</v>
      </c>
      <c r="P287">
        <v>1.125</v>
      </c>
      <c r="Q287">
        <v>8</v>
      </c>
      <c r="R287">
        <v>8</v>
      </c>
      <c r="S287">
        <v>0</v>
      </c>
      <c r="T287">
        <v>0.5</v>
      </c>
      <c r="U287">
        <v>0.4140625</v>
      </c>
      <c r="V287">
        <v>0.478515625</v>
      </c>
      <c r="W287" t="s">
        <v>34</v>
      </c>
      <c r="X287">
        <v>4</v>
      </c>
      <c r="Y287" t="s">
        <v>58</v>
      </c>
      <c r="Z287">
        <v>0.2452830188679245</v>
      </c>
      <c r="AA287">
        <v>0.1372549019607843</v>
      </c>
      <c r="AB287" t="s">
        <v>34</v>
      </c>
      <c r="AC287" t="s">
        <v>34</v>
      </c>
      <c r="AD287">
        <v>0.375</v>
      </c>
      <c r="AE287">
        <v>0.5</v>
      </c>
      <c r="AF287">
        <v>7.7181086625445214E-3</v>
      </c>
    </row>
    <row r="288" spans="1:32" x14ac:dyDescent="0.45">
      <c r="A288" t="s">
        <v>372</v>
      </c>
      <c r="B288">
        <v>2009</v>
      </c>
      <c r="C288" t="s">
        <v>33</v>
      </c>
      <c r="D288">
        <v>16</v>
      </c>
      <c r="E288">
        <v>2.397080886910615</v>
      </c>
      <c r="F288">
        <v>-2.863857679694775</v>
      </c>
      <c r="G288">
        <v>4.6556545486649554</v>
      </c>
      <c r="H288">
        <v>55.375</v>
      </c>
      <c r="I288">
        <v>0.94736842105263153</v>
      </c>
      <c r="J288">
        <v>-11.5</v>
      </c>
      <c r="K288">
        <v>1.125</v>
      </c>
      <c r="L288">
        <v>0.5</v>
      </c>
      <c r="M288">
        <v>1.3125</v>
      </c>
      <c r="N288">
        <v>15.25</v>
      </c>
      <c r="O288">
        <v>1.875</v>
      </c>
      <c r="P288">
        <v>1.8125</v>
      </c>
      <c r="Q288">
        <v>10</v>
      </c>
      <c r="R288">
        <v>6</v>
      </c>
      <c r="S288">
        <v>0</v>
      </c>
      <c r="T288">
        <v>0.625</v>
      </c>
      <c r="U288">
        <v>0.35625000000000001</v>
      </c>
      <c r="V288">
        <v>0.4453125</v>
      </c>
      <c r="W288" t="s">
        <v>77</v>
      </c>
      <c r="X288">
        <v>1</v>
      </c>
      <c r="Y288" t="s">
        <v>35</v>
      </c>
      <c r="Z288">
        <v>0.1</v>
      </c>
      <c r="AA288">
        <v>0.22448979591836729</v>
      </c>
      <c r="AB288" t="s">
        <v>34</v>
      </c>
      <c r="AC288" t="s">
        <v>34</v>
      </c>
      <c r="AD288">
        <v>0.75</v>
      </c>
      <c r="AE288">
        <v>0.5</v>
      </c>
      <c r="AF288">
        <v>1.6195587301461069E-2</v>
      </c>
    </row>
    <row r="289" spans="1:32" x14ac:dyDescent="0.45">
      <c r="A289" t="s">
        <v>373</v>
      </c>
      <c r="B289">
        <v>2009</v>
      </c>
      <c r="C289" t="s">
        <v>37</v>
      </c>
      <c r="D289">
        <v>16</v>
      </c>
      <c r="E289">
        <v>2.9674759789467831</v>
      </c>
      <c r="F289">
        <v>-1.363450991090202</v>
      </c>
      <c r="G289">
        <v>6.3394610700184506</v>
      </c>
      <c r="H289">
        <v>41.5</v>
      </c>
      <c r="I289">
        <v>0.65517241379310343</v>
      </c>
      <c r="J289">
        <v>-7.875</v>
      </c>
      <c r="K289">
        <v>1.0625</v>
      </c>
      <c r="L289">
        <v>0.8125</v>
      </c>
      <c r="M289">
        <v>0.9375</v>
      </c>
      <c r="N289">
        <v>10.625</v>
      </c>
      <c r="O289">
        <v>1.375</v>
      </c>
      <c r="P289">
        <v>1.75</v>
      </c>
      <c r="Q289">
        <v>9</v>
      </c>
      <c r="R289">
        <v>7</v>
      </c>
      <c r="S289">
        <v>0</v>
      </c>
      <c r="T289">
        <v>0.5625</v>
      </c>
      <c r="U289">
        <v>0.38194444444444442</v>
      </c>
      <c r="V289">
        <v>0.50390625</v>
      </c>
      <c r="W289" t="s">
        <v>34</v>
      </c>
      <c r="X289">
        <v>2</v>
      </c>
      <c r="Y289" t="s">
        <v>38</v>
      </c>
      <c r="Z289">
        <v>0.2121212121212121</v>
      </c>
      <c r="AA289">
        <v>0.30434782608695649</v>
      </c>
      <c r="AB289" t="s">
        <v>34</v>
      </c>
      <c r="AC289" t="s">
        <v>34</v>
      </c>
      <c r="AD289">
        <v>0.3125</v>
      </c>
      <c r="AE289">
        <v>0.5</v>
      </c>
      <c r="AF289">
        <v>8.5429796264821223E-3</v>
      </c>
    </row>
    <row r="290" spans="1:32" x14ac:dyDescent="0.45">
      <c r="A290" t="s">
        <v>374</v>
      </c>
      <c r="B290">
        <v>2009</v>
      </c>
      <c r="C290" t="s">
        <v>40</v>
      </c>
      <c r="D290">
        <v>16</v>
      </c>
      <c r="E290">
        <v>2.701561746719213</v>
      </c>
      <c r="F290">
        <v>0.69766407083360338</v>
      </c>
      <c r="G290">
        <v>5.6438158979683974</v>
      </c>
      <c r="H290">
        <v>68.375</v>
      </c>
      <c r="I290">
        <v>0.7</v>
      </c>
      <c r="J290">
        <v>-14</v>
      </c>
      <c r="K290">
        <v>0.8125</v>
      </c>
      <c r="L290">
        <v>0.625</v>
      </c>
      <c r="M290">
        <v>1.375</v>
      </c>
      <c r="N290">
        <v>11.875</v>
      </c>
      <c r="O290">
        <v>1.125</v>
      </c>
      <c r="P290">
        <v>2</v>
      </c>
      <c r="Q290">
        <v>9</v>
      </c>
      <c r="R290">
        <v>7</v>
      </c>
      <c r="S290">
        <v>0</v>
      </c>
      <c r="T290">
        <v>0.5625</v>
      </c>
      <c r="U290">
        <v>0.40277777777777779</v>
      </c>
      <c r="V290">
        <v>0.5234375</v>
      </c>
      <c r="W290" t="s">
        <v>69</v>
      </c>
      <c r="X290">
        <v>2</v>
      </c>
      <c r="Y290" t="s">
        <v>42</v>
      </c>
      <c r="Z290">
        <v>0.30882352941176472</v>
      </c>
      <c r="AA290">
        <v>0.20930232558139539</v>
      </c>
      <c r="AB290" t="s">
        <v>34</v>
      </c>
      <c r="AC290" t="s">
        <v>34</v>
      </c>
      <c r="AD290">
        <v>0.3125</v>
      </c>
      <c r="AE290">
        <v>0.5</v>
      </c>
      <c r="AF290">
        <v>2.8393912084480891E-2</v>
      </c>
    </row>
    <row r="291" spans="1:32" x14ac:dyDescent="0.45">
      <c r="A291" t="s">
        <v>375</v>
      </c>
      <c r="B291">
        <v>2009</v>
      </c>
      <c r="C291" t="s">
        <v>45</v>
      </c>
      <c r="D291">
        <v>16</v>
      </c>
      <c r="E291">
        <v>-4.9155836900924266</v>
      </c>
      <c r="F291">
        <v>-2.3146218100681639</v>
      </c>
      <c r="G291">
        <v>-0.96540095754124267</v>
      </c>
      <c r="H291">
        <v>53.4375</v>
      </c>
      <c r="I291">
        <v>0.84848484848484851</v>
      </c>
      <c r="J291">
        <v>-17.125</v>
      </c>
      <c r="K291">
        <v>1.1875</v>
      </c>
      <c r="L291">
        <v>0.3125</v>
      </c>
      <c r="M291">
        <v>1.75</v>
      </c>
      <c r="N291">
        <v>12.5</v>
      </c>
      <c r="O291">
        <v>1.5</v>
      </c>
      <c r="P291">
        <v>2.0625</v>
      </c>
      <c r="Q291">
        <v>6</v>
      </c>
      <c r="R291">
        <v>10</v>
      </c>
      <c r="S291">
        <v>0</v>
      </c>
      <c r="T291">
        <v>0.375</v>
      </c>
      <c r="U291">
        <v>0.46875</v>
      </c>
      <c r="V291">
        <v>0.515625</v>
      </c>
      <c r="W291" t="s">
        <v>34</v>
      </c>
      <c r="X291">
        <v>4</v>
      </c>
      <c r="Y291" t="s">
        <v>46</v>
      </c>
      <c r="Z291">
        <v>0.1851851851851852</v>
      </c>
      <c r="AA291">
        <v>0.13636363636363641</v>
      </c>
      <c r="AB291" t="s">
        <v>34</v>
      </c>
      <c r="AC291" t="s">
        <v>34</v>
      </c>
      <c r="AD291">
        <v>0.3125</v>
      </c>
      <c r="AE291">
        <v>0.5</v>
      </c>
      <c r="AF291">
        <v>1.253976392321736E-3</v>
      </c>
    </row>
    <row r="292" spans="1:32" x14ac:dyDescent="0.45">
      <c r="A292" t="s">
        <v>376</v>
      </c>
      <c r="B292">
        <v>2009</v>
      </c>
      <c r="C292" t="s">
        <v>48</v>
      </c>
      <c r="D292">
        <v>16</v>
      </c>
      <c r="E292">
        <v>-2.9316158645495629</v>
      </c>
      <c r="F292">
        <v>-0.37900931451906972</v>
      </c>
      <c r="G292">
        <v>1.558503166747945</v>
      </c>
      <c r="H292">
        <v>43.625</v>
      </c>
      <c r="I292">
        <v>0.81481481481481477</v>
      </c>
      <c r="J292">
        <v>-16.9375</v>
      </c>
      <c r="K292">
        <v>1.25</v>
      </c>
      <c r="L292">
        <v>0.9375</v>
      </c>
      <c r="M292">
        <v>1.375</v>
      </c>
      <c r="N292">
        <v>12.0625</v>
      </c>
      <c r="O292">
        <v>1.8125</v>
      </c>
      <c r="P292">
        <v>2.3125</v>
      </c>
      <c r="Q292">
        <v>8</v>
      </c>
      <c r="R292">
        <v>8</v>
      </c>
      <c r="S292">
        <v>0</v>
      </c>
      <c r="T292">
        <v>0.5</v>
      </c>
      <c r="U292">
        <v>0.484375</v>
      </c>
      <c r="V292">
        <v>0.5390625</v>
      </c>
      <c r="W292" t="s">
        <v>34</v>
      </c>
      <c r="X292">
        <v>3</v>
      </c>
      <c r="Y292" t="s">
        <v>38</v>
      </c>
      <c r="Z292">
        <v>0.1111111111111111</v>
      </c>
      <c r="AA292">
        <v>7.6923076923076927E-2</v>
      </c>
      <c r="AB292" t="s">
        <v>34</v>
      </c>
      <c r="AC292" t="s">
        <v>34</v>
      </c>
      <c r="AD292">
        <v>0.5625</v>
      </c>
      <c r="AE292">
        <v>0.5</v>
      </c>
      <c r="AF292">
        <v>3.860297418173475E-3</v>
      </c>
    </row>
    <row r="293" spans="1:32" x14ac:dyDescent="0.45">
      <c r="A293" t="s">
        <v>377</v>
      </c>
      <c r="B293">
        <v>2009</v>
      </c>
      <c r="C293" t="s">
        <v>50</v>
      </c>
      <c r="D293">
        <v>16</v>
      </c>
      <c r="E293">
        <v>-3.5011146991102211</v>
      </c>
      <c r="F293">
        <v>-2.3533802683407541</v>
      </c>
      <c r="G293">
        <v>-0.85259399267119951</v>
      </c>
      <c r="H293">
        <v>52.25</v>
      </c>
      <c r="I293">
        <v>0.8571428571428571</v>
      </c>
      <c r="J293">
        <v>-12.6875</v>
      </c>
      <c r="K293">
        <v>1.6875</v>
      </c>
      <c r="L293">
        <v>0.9375</v>
      </c>
      <c r="M293">
        <v>0.8125</v>
      </c>
      <c r="N293">
        <v>15.8125</v>
      </c>
      <c r="O293">
        <v>1.9375</v>
      </c>
      <c r="P293">
        <v>1.75</v>
      </c>
      <c r="Q293">
        <v>7</v>
      </c>
      <c r="R293">
        <v>9</v>
      </c>
      <c r="S293">
        <v>0</v>
      </c>
      <c r="T293">
        <v>0.4375</v>
      </c>
      <c r="U293">
        <v>0.32142857142857151</v>
      </c>
      <c r="V293">
        <v>0.49609375</v>
      </c>
      <c r="W293" t="s">
        <v>34</v>
      </c>
      <c r="X293">
        <v>3</v>
      </c>
      <c r="Y293" t="s">
        <v>51</v>
      </c>
      <c r="Z293">
        <v>0.20338983050847459</v>
      </c>
      <c r="AA293">
        <v>0.16393442622950821</v>
      </c>
      <c r="AB293" t="s">
        <v>34</v>
      </c>
      <c r="AC293" t="s">
        <v>34</v>
      </c>
      <c r="AD293">
        <v>0.25</v>
      </c>
      <c r="AE293">
        <v>0.5</v>
      </c>
      <c r="AF293">
        <v>3.041568557502474E-3</v>
      </c>
    </row>
    <row r="294" spans="1:32" x14ac:dyDescent="0.45">
      <c r="A294" t="s">
        <v>378</v>
      </c>
      <c r="B294">
        <v>2009</v>
      </c>
      <c r="C294" t="s">
        <v>53</v>
      </c>
      <c r="D294">
        <v>16</v>
      </c>
      <c r="E294">
        <v>1.7131750870633931</v>
      </c>
      <c r="F294">
        <v>-1.8750083906687831</v>
      </c>
      <c r="G294">
        <v>4.7894189835806902</v>
      </c>
      <c r="H294">
        <v>53.9375</v>
      </c>
      <c r="I294">
        <v>0.8214285714285714</v>
      </c>
      <c r="J294">
        <v>-15.25</v>
      </c>
      <c r="K294">
        <v>0.8125</v>
      </c>
      <c r="L294">
        <v>0.375</v>
      </c>
      <c r="M294">
        <v>1.1875</v>
      </c>
      <c r="N294">
        <v>14.8125</v>
      </c>
      <c r="O294">
        <v>1.125</v>
      </c>
      <c r="P294">
        <v>1.5625</v>
      </c>
      <c r="Q294">
        <v>10</v>
      </c>
      <c r="R294">
        <v>6</v>
      </c>
      <c r="S294">
        <v>0</v>
      </c>
      <c r="T294">
        <v>0.625</v>
      </c>
      <c r="U294">
        <v>0.4375</v>
      </c>
      <c r="V294">
        <v>0.4921875</v>
      </c>
      <c r="W294" t="s">
        <v>77</v>
      </c>
      <c r="X294">
        <v>1</v>
      </c>
      <c r="Y294" t="s">
        <v>42</v>
      </c>
      <c r="Z294">
        <v>0.1951219512195122</v>
      </c>
      <c r="AA294">
        <v>0.28000000000000003</v>
      </c>
      <c r="AB294" t="s">
        <v>34</v>
      </c>
      <c r="AC294" t="s">
        <v>34</v>
      </c>
      <c r="AD294">
        <v>0.3125</v>
      </c>
      <c r="AE294">
        <v>0.5</v>
      </c>
      <c r="AF294">
        <v>3.9545122949105699E-2</v>
      </c>
    </row>
    <row r="295" spans="1:32" x14ac:dyDescent="0.45">
      <c r="A295" t="s">
        <v>379</v>
      </c>
      <c r="B295">
        <v>2009</v>
      </c>
      <c r="C295" t="s">
        <v>55</v>
      </c>
      <c r="D295">
        <v>16</v>
      </c>
      <c r="E295">
        <v>-7.7735220540610079</v>
      </c>
      <c r="F295">
        <v>-2.35777281139698</v>
      </c>
      <c r="G295">
        <v>-4.8050956669005744</v>
      </c>
      <c r="H295">
        <v>42.375</v>
      </c>
      <c r="I295">
        <v>0.92</v>
      </c>
      <c r="J295">
        <v>-11.1875</v>
      </c>
      <c r="K295">
        <v>1.125</v>
      </c>
      <c r="L295">
        <v>0.5625</v>
      </c>
      <c r="M295">
        <v>0.625</v>
      </c>
      <c r="N295">
        <v>15</v>
      </c>
      <c r="O295">
        <v>1.625</v>
      </c>
      <c r="P295">
        <v>1.1875</v>
      </c>
      <c r="Q295">
        <v>5</v>
      </c>
      <c r="R295">
        <v>11</v>
      </c>
      <c r="S295">
        <v>0</v>
      </c>
      <c r="T295">
        <v>0.3125</v>
      </c>
      <c r="U295">
        <v>0.38750000000000001</v>
      </c>
      <c r="V295">
        <v>0.51171875</v>
      </c>
      <c r="W295" t="s">
        <v>34</v>
      </c>
      <c r="X295">
        <v>4</v>
      </c>
      <c r="Y295" t="s">
        <v>42</v>
      </c>
      <c r="Z295">
        <v>0.2</v>
      </c>
      <c r="AA295">
        <v>0.36</v>
      </c>
      <c r="AB295" t="s">
        <v>34</v>
      </c>
      <c r="AC295" t="s">
        <v>34</v>
      </c>
      <c r="AD295">
        <v>0.5</v>
      </c>
      <c r="AE295">
        <v>0.5</v>
      </c>
      <c r="AF295">
        <v>4.6174127731523322E-4</v>
      </c>
    </row>
    <row r="296" spans="1:32" x14ac:dyDescent="0.45">
      <c r="A296" t="s">
        <v>380</v>
      </c>
      <c r="B296">
        <v>2009</v>
      </c>
      <c r="C296" t="s">
        <v>57</v>
      </c>
      <c r="D296">
        <v>16</v>
      </c>
      <c r="E296">
        <v>7.0642441248942349</v>
      </c>
      <c r="F296">
        <v>-0.27658954243361988</v>
      </c>
      <c r="G296">
        <v>10.585501092333329</v>
      </c>
      <c r="H296">
        <v>55.75</v>
      </c>
      <c r="I296">
        <v>0.64516129032258063</v>
      </c>
      <c r="J296">
        <v>-12.25</v>
      </c>
      <c r="K296">
        <v>0.5625</v>
      </c>
      <c r="L296">
        <v>0.625</v>
      </c>
      <c r="M296">
        <v>0.6875</v>
      </c>
      <c r="N296">
        <v>16.1875</v>
      </c>
      <c r="O296">
        <v>0.9375</v>
      </c>
      <c r="P296">
        <v>1.3125</v>
      </c>
      <c r="Q296">
        <v>11</v>
      </c>
      <c r="R296">
        <v>5</v>
      </c>
      <c r="S296">
        <v>0</v>
      </c>
      <c r="T296">
        <v>0.6875</v>
      </c>
      <c r="U296">
        <v>0.4375</v>
      </c>
      <c r="V296">
        <v>0.48828125</v>
      </c>
      <c r="W296" t="s">
        <v>84</v>
      </c>
      <c r="X296">
        <v>1</v>
      </c>
      <c r="Y296" t="s">
        <v>58</v>
      </c>
      <c r="Z296">
        <v>0.21848739495798319</v>
      </c>
      <c r="AA296">
        <v>0.15306122448979589</v>
      </c>
      <c r="AB296" t="s">
        <v>34</v>
      </c>
      <c r="AC296" t="s">
        <v>34</v>
      </c>
      <c r="AD296">
        <v>0.375</v>
      </c>
      <c r="AE296">
        <v>0.5</v>
      </c>
      <c r="AF296">
        <v>9.1288588953373787E-2</v>
      </c>
    </row>
    <row r="297" spans="1:32" x14ac:dyDescent="0.45">
      <c r="A297" t="s">
        <v>381</v>
      </c>
      <c r="B297">
        <v>2009</v>
      </c>
      <c r="C297" t="s">
        <v>60</v>
      </c>
      <c r="D297">
        <v>16</v>
      </c>
      <c r="E297">
        <v>0.41836166751121162</v>
      </c>
      <c r="F297">
        <v>-2.4066855041227839</v>
      </c>
      <c r="G297">
        <v>3.3821941567733429</v>
      </c>
      <c r="H297">
        <v>50.3125</v>
      </c>
      <c r="I297">
        <v>0.8571428571428571</v>
      </c>
      <c r="J297">
        <v>-12.375</v>
      </c>
      <c r="K297">
        <v>0.8125</v>
      </c>
      <c r="L297">
        <v>0.8125</v>
      </c>
      <c r="M297">
        <v>1.0625</v>
      </c>
      <c r="N297">
        <v>15.0625</v>
      </c>
      <c r="O297">
        <v>1.25</v>
      </c>
      <c r="P297">
        <v>1.875</v>
      </c>
      <c r="Q297">
        <v>8</v>
      </c>
      <c r="R297">
        <v>8</v>
      </c>
      <c r="S297">
        <v>0</v>
      </c>
      <c r="T297">
        <v>0.5</v>
      </c>
      <c r="U297">
        <v>0.515625</v>
      </c>
      <c r="V297">
        <v>0.52734375</v>
      </c>
      <c r="W297" t="s">
        <v>34</v>
      </c>
      <c r="X297">
        <v>2</v>
      </c>
      <c r="Y297" t="s">
        <v>62</v>
      </c>
      <c r="Z297">
        <v>0.203125</v>
      </c>
      <c r="AA297">
        <v>0.18032786885245899</v>
      </c>
      <c r="AB297" t="s">
        <v>34</v>
      </c>
      <c r="AC297" t="s">
        <v>34</v>
      </c>
      <c r="AD297">
        <v>0.4375</v>
      </c>
      <c r="AE297">
        <v>0.5</v>
      </c>
      <c r="AF297">
        <v>6.5475882578783532E-3</v>
      </c>
    </row>
    <row r="298" spans="1:32" x14ac:dyDescent="0.45">
      <c r="A298" t="s">
        <v>382</v>
      </c>
      <c r="B298">
        <v>2009</v>
      </c>
      <c r="C298" t="s">
        <v>64</v>
      </c>
      <c r="D298">
        <v>16</v>
      </c>
      <c r="E298">
        <v>-8.3112158384110479</v>
      </c>
      <c r="F298">
        <v>-3.090836716767011</v>
      </c>
      <c r="G298">
        <v>-4.3448370299006687</v>
      </c>
      <c r="H298">
        <v>48</v>
      </c>
      <c r="I298">
        <v>0.75</v>
      </c>
      <c r="J298">
        <v>-18.9375</v>
      </c>
      <c r="K298">
        <v>2</v>
      </c>
      <c r="L298">
        <v>0.8125</v>
      </c>
      <c r="M298">
        <v>0.5625</v>
      </c>
      <c r="N298">
        <v>8.875</v>
      </c>
      <c r="O298">
        <v>2.25</v>
      </c>
      <c r="P298">
        <v>1.375</v>
      </c>
      <c r="Q298">
        <v>2</v>
      </c>
      <c r="R298">
        <v>14</v>
      </c>
      <c r="S298">
        <v>0</v>
      </c>
      <c r="T298">
        <v>0.125</v>
      </c>
      <c r="U298">
        <v>0.28125</v>
      </c>
      <c r="V298">
        <v>0.5234375</v>
      </c>
      <c r="W298" t="s">
        <v>34</v>
      </c>
      <c r="X298">
        <v>4</v>
      </c>
      <c r="Y298" t="s">
        <v>51</v>
      </c>
      <c r="Z298">
        <v>0.14545454545454539</v>
      </c>
      <c r="AA298">
        <v>0.22222222222222221</v>
      </c>
      <c r="AB298" t="s">
        <v>34</v>
      </c>
      <c r="AC298" t="s">
        <v>34</v>
      </c>
      <c r="AD298">
        <v>0.25</v>
      </c>
      <c r="AE298">
        <v>0.5</v>
      </c>
      <c r="AF298">
        <v>2.8116702158114289E-5</v>
      </c>
    </row>
    <row r="299" spans="1:32" x14ac:dyDescent="0.45">
      <c r="A299" t="s">
        <v>383</v>
      </c>
      <c r="B299">
        <v>2009</v>
      </c>
      <c r="C299" t="s">
        <v>66</v>
      </c>
      <c r="D299">
        <v>16</v>
      </c>
      <c r="E299">
        <v>7.2219877176469751</v>
      </c>
      <c r="F299">
        <v>-4.6396314764438257E-2</v>
      </c>
      <c r="G299">
        <v>11.315224135066829</v>
      </c>
      <c r="H299">
        <v>66.0625</v>
      </c>
      <c r="I299">
        <v>0.75</v>
      </c>
      <c r="J299">
        <v>-18.75</v>
      </c>
      <c r="K299">
        <v>0.5</v>
      </c>
      <c r="L299">
        <v>0.625</v>
      </c>
      <c r="M299">
        <v>1.875</v>
      </c>
      <c r="N299">
        <v>14.5</v>
      </c>
      <c r="O299">
        <v>0.75</v>
      </c>
      <c r="P299">
        <v>2.5</v>
      </c>
      <c r="Q299">
        <v>11</v>
      </c>
      <c r="R299">
        <v>5</v>
      </c>
      <c r="S299">
        <v>0</v>
      </c>
      <c r="T299">
        <v>0.6875</v>
      </c>
      <c r="U299">
        <v>0.38068181818181818</v>
      </c>
      <c r="V299">
        <v>0.44140625</v>
      </c>
      <c r="W299" t="s">
        <v>61</v>
      </c>
      <c r="X299">
        <v>2</v>
      </c>
      <c r="Y299" t="s">
        <v>51</v>
      </c>
      <c r="Z299">
        <v>0.22388059701492541</v>
      </c>
      <c r="AA299">
        <v>0.12962962962962959</v>
      </c>
      <c r="AB299" t="s">
        <v>34</v>
      </c>
      <c r="AC299" t="s">
        <v>34</v>
      </c>
      <c r="AD299">
        <v>0.25</v>
      </c>
      <c r="AE299">
        <v>0.5</v>
      </c>
      <c r="AF299">
        <v>0.12960718093098461</v>
      </c>
    </row>
    <row r="300" spans="1:32" x14ac:dyDescent="0.45">
      <c r="A300" t="s">
        <v>384</v>
      </c>
      <c r="B300">
        <v>2009</v>
      </c>
      <c r="C300" t="s">
        <v>154</v>
      </c>
      <c r="D300">
        <v>16</v>
      </c>
      <c r="E300">
        <v>7.75897139354828</v>
      </c>
      <c r="F300">
        <v>-3.8373056491069581</v>
      </c>
      <c r="G300">
        <v>8.971208381654348</v>
      </c>
      <c r="H300">
        <v>52.0625</v>
      </c>
      <c r="I300">
        <v>0.65625</v>
      </c>
      <c r="J300">
        <v>-9.5625</v>
      </c>
      <c r="K300">
        <v>1.0625</v>
      </c>
      <c r="L300">
        <v>0.8125</v>
      </c>
      <c r="M300">
        <v>0.875</v>
      </c>
      <c r="N300">
        <v>11.6875</v>
      </c>
      <c r="O300">
        <v>1.5</v>
      </c>
      <c r="P300">
        <v>1.6875</v>
      </c>
      <c r="Q300">
        <v>9</v>
      </c>
      <c r="R300">
        <v>7</v>
      </c>
      <c r="S300">
        <v>0</v>
      </c>
      <c r="T300">
        <v>0.5625</v>
      </c>
      <c r="U300">
        <v>0.41666666666666669</v>
      </c>
      <c r="V300">
        <v>0.50390625</v>
      </c>
      <c r="W300" t="s">
        <v>34</v>
      </c>
      <c r="X300">
        <v>2</v>
      </c>
      <c r="Y300" t="s">
        <v>70</v>
      </c>
      <c r="Z300">
        <v>8.5714285714285715E-2</v>
      </c>
      <c r="AA300">
        <v>0.17241379310344829</v>
      </c>
      <c r="AB300" t="s">
        <v>34</v>
      </c>
      <c r="AC300" t="s">
        <v>34</v>
      </c>
      <c r="AD300">
        <v>0.4375</v>
      </c>
      <c r="AE300">
        <v>0.5</v>
      </c>
      <c r="AF300">
        <v>4.275700974239835E-3</v>
      </c>
    </row>
    <row r="301" spans="1:32" x14ac:dyDescent="0.45">
      <c r="A301" t="s">
        <v>385</v>
      </c>
      <c r="B301">
        <v>2009</v>
      </c>
      <c r="C301" t="s">
        <v>68</v>
      </c>
      <c r="D301">
        <v>16</v>
      </c>
      <c r="E301">
        <v>8.9840501769559236</v>
      </c>
      <c r="F301">
        <v>-2.4478728097028539</v>
      </c>
      <c r="G301">
        <v>10.290639849953431</v>
      </c>
      <c r="H301">
        <v>34.125</v>
      </c>
      <c r="I301">
        <v>0.8</v>
      </c>
      <c r="J301">
        <v>-5.625</v>
      </c>
      <c r="K301">
        <v>1.1875</v>
      </c>
      <c r="L301">
        <v>0.5625</v>
      </c>
      <c r="M301">
        <v>1</v>
      </c>
      <c r="N301">
        <v>14.25</v>
      </c>
      <c r="O301">
        <v>1.375</v>
      </c>
      <c r="P301">
        <v>1.5625</v>
      </c>
      <c r="Q301">
        <v>14</v>
      </c>
      <c r="R301">
        <v>2</v>
      </c>
      <c r="S301">
        <v>0</v>
      </c>
      <c r="T301">
        <v>0.875</v>
      </c>
      <c r="U301">
        <v>0.4732142857142857</v>
      </c>
      <c r="V301">
        <v>0.47265625</v>
      </c>
      <c r="W301" t="s">
        <v>43</v>
      </c>
      <c r="X301">
        <v>1</v>
      </c>
      <c r="Y301" t="s">
        <v>70</v>
      </c>
      <c r="Z301">
        <v>0.15972222222222221</v>
      </c>
      <c r="AA301">
        <v>0.20634920634920631</v>
      </c>
      <c r="AB301" t="s">
        <v>34</v>
      </c>
      <c r="AC301" t="s">
        <v>43</v>
      </c>
      <c r="AD301">
        <v>0.1875</v>
      </c>
      <c r="AE301">
        <v>9.5</v>
      </c>
      <c r="AF301">
        <v>0.31187267615106801</v>
      </c>
    </row>
    <row r="302" spans="1:32" x14ac:dyDescent="0.45">
      <c r="A302" t="s">
        <v>386</v>
      </c>
      <c r="B302">
        <v>2009</v>
      </c>
      <c r="C302" t="s">
        <v>72</v>
      </c>
      <c r="D302">
        <v>16</v>
      </c>
      <c r="E302">
        <v>-0.72893133256242826</v>
      </c>
      <c r="F302">
        <v>1.39436714243629</v>
      </c>
      <c r="G302">
        <v>3.8679138704223979</v>
      </c>
      <c r="H302">
        <v>33.875</v>
      </c>
      <c r="I302">
        <v>0.6428571428571429</v>
      </c>
      <c r="J302">
        <v>-14.875</v>
      </c>
      <c r="K302">
        <v>0.625</v>
      </c>
      <c r="L302">
        <v>0.625</v>
      </c>
      <c r="M302">
        <v>0.9375</v>
      </c>
      <c r="N302">
        <v>4.9375</v>
      </c>
      <c r="O302">
        <v>1.1875</v>
      </c>
      <c r="P302">
        <v>1.5625</v>
      </c>
      <c r="Q302">
        <v>7</v>
      </c>
      <c r="R302">
        <v>9</v>
      </c>
      <c r="S302">
        <v>0</v>
      </c>
      <c r="T302">
        <v>0.4375</v>
      </c>
      <c r="U302">
        <v>0.4107142857142857</v>
      </c>
      <c r="V302">
        <v>0.49609375</v>
      </c>
      <c r="W302" t="s">
        <v>34</v>
      </c>
      <c r="X302">
        <v>4</v>
      </c>
      <c r="Y302" t="s">
        <v>70</v>
      </c>
      <c r="Z302">
        <v>0.36</v>
      </c>
      <c r="AA302">
        <v>0.2</v>
      </c>
      <c r="AB302" t="s">
        <v>34</v>
      </c>
      <c r="AC302" t="s">
        <v>34</v>
      </c>
      <c r="AD302">
        <v>0.5625</v>
      </c>
      <c r="AE302">
        <v>0.5</v>
      </c>
      <c r="AF302">
        <v>4.9908596286544014E-3</v>
      </c>
    </row>
    <row r="303" spans="1:32" x14ac:dyDescent="0.45">
      <c r="A303" t="s">
        <v>387</v>
      </c>
      <c r="B303">
        <v>2009</v>
      </c>
      <c r="C303" t="s">
        <v>74</v>
      </c>
      <c r="D303">
        <v>16</v>
      </c>
      <c r="E303">
        <v>-5.7718244975680753</v>
      </c>
      <c r="F303">
        <v>-3.3490529712067412</v>
      </c>
      <c r="G303">
        <v>-1.0823422710349559</v>
      </c>
      <c r="H303">
        <v>41.6875</v>
      </c>
      <c r="I303">
        <v>0.86206896551724133</v>
      </c>
      <c r="J303">
        <v>-16.75</v>
      </c>
      <c r="K303">
        <v>1.0625</v>
      </c>
      <c r="L303">
        <v>0.8125</v>
      </c>
      <c r="M303">
        <v>0.9375</v>
      </c>
      <c r="N303">
        <v>8.625</v>
      </c>
      <c r="O303">
        <v>1.5</v>
      </c>
      <c r="P303">
        <v>1.75</v>
      </c>
      <c r="Q303">
        <v>4</v>
      </c>
      <c r="R303">
        <v>12</v>
      </c>
      <c r="S303">
        <v>0</v>
      </c>
      <c r="T303">
        <v>0.25</v>
      </c>
      <c r="U303">
        <v>0.40625</v>
      </c>
      <c r="V303">
        <v>0.515625</v>
      </c>
      <c r="W303" t="s">
        <v>34</v>
      </c>
      <c r="X303">
        <v>4</v>
      </c>
      <c r="Y303" t="s">
        <v>62</v>
      </c>
      <c r="Z303">
        <v>0.13793103448275859</v>
      </c>
      <c r="AA303">
        <v>0.2</v>
      </c>
      <c r="AB303" t="s">
        <v>34</v>
      </c>
      <c r="AC303" t="s">
        <v>34</v>
      </c>
      <c r="AD303">
        <v>0.4375</v>
      </c>
      <c r="AE303">
        <v>0.5</v>
      </c>
      <c r="AF303">
        <v>1.217211099882916E-4</v>
      </c>
    </row>
    <row r="304" spans="1:32" x14ac:dyDescent="0.45">
      <c r="A304" t="s">
        <v>388</v>
      </c>
      <c r="B304">
        <v>2009</v>
      </c>
      <c r="C304" t="s">
        <v>192</v>
      </c>
      <c r="D304">
        <v>16</v>
      </c>
      <c r="E304">
        <v>-9.4888503678762124</v>
      </c>
      <c r="F304">
        <v>-3.9495109900494758</v>
      </c>
      <c r="G304">
        <v>-5.1036601422367376</v>
      </c>
      <c r="H304">
        <v>52.125</v>
      </c>
      <c r="I304">
        <v>0.79166666666666663</v>
      </c>
      <c r="J304">
        <v>-17.75</v>
      </c>
      <c r="K304">
        <v>1.3125</v>
      </c>
      <c r="L304">
        <v>0.6875</v>
      </c>
      <c r="M304">
        <v>0.5</v>
      </c>
      <c r="N304">
        <v>9.3125</v>
      </c>
      <c r="O304">
        <v>1.6875</v>
      </c>
      <c r="P304">
        <v>1.1875</v>
      </c>
      <c r="Q304">
        <v>1</v>
      </c>
      <c r="R304">
        <v>15</v>
      </c>
      <c r="S304">
        <v>0</v>
      </c>
      <c r="T304">
        <v>6.25E-2</v>
      </c>
      <c r="U304">
        <v>0.125</v>
      </c>
      <c r="V304">
        <v>0.51953119999999997</v>
      </c>
      <c r="W304" t="s">
        <v>34</v>
      </c>
      <c r="X304">
        <v>4</v>
      </c>
      <c r="Y304" t="s">
        <v>193</v>
      </c>
      <c r="Z304">
        <v>9.5238095238095233E-2</v>
      </c>
      <c r="AA304">
        <v>0.15384615384615391</v>
      </c>
      <c r="AB304" t="s">
        <v>34</v>
      </c>
      <c r="AC304" t="s">
        <v>34</v>
      </c>
      <c r="AD304">
        <v>0.375</v>
      </c>
      <c r="AE304">
        <v>0.5</v>
      </c>
      <c r="AF304">
        <v>7.9789079378076758E-6</v>
      </c>
    </row>
    <row r="305" spans="1:32" x14ac:dyDescent="0.45">
      <c r="A305" t="s">
        <v>389</v>
      </c>
      <c r="B305">
        <v>2009</v>
      </c>
      <c r="C305" t="s">
        <v>195</v>
      </c>
      <c r="D305">
        <v>16</v>
      </c>
      <c r="E305">
        <v>10.873843288600449</v>
      </c>
      <c r="F305">
        <v>-3.3241039530808889</v>
      </c>
      <c r="G305">
        <v>14.002251306595021</v>
      </c>
      <c r="H305">
        <v>35.625</v>
      </c>
      <c r="I305">
        <v>0.91428571428571426</v>
      </c>
      <c r="J305">
        <v>-10.5</v>
      </c>
      <c r="K305">
        <v>0.625</v>
      </c>
      <c r="L305">
        <v>0.6875</v>
      </c>
      <c r="M305">
        <v>0.875</v>
      </c>
      <c r="N305">
        <v>13.125</v>
      </c>
      <c r="O305">
        <v>0.9375</v>
      </c>
      <c r="P305">
        <v>1.5625</v>
      </c>
      <c r="Q305">
        <v>13</v>
      </c>
      <c r="R305">
        <v>3</v>
      </c>
      <c r="S305">
        <v>0</v>
      </c>
      <c r="T305">
        <v>0.8125</v>
      </c>
      <c r="U305">
        <v>0.43269229999999997</v>
      </c>
      <c r="V305">
        <v>0.453125</v>
      </c>
      <c r="W305" t="s">
        <v>41</v>
      </c>
      <c r="X305">
        <v>1</v>
      </c>
      <c r="Y305" t="s">
        <v>196</v>
      </c>
      <c r="Z305">
        <v>0.17543859649122809</v>
      </c>
      <c r="AA305">
        <v>0.3</v>
      </c>
      <c r="AB305" t="s">
        <v>34</v>
      </c>
      <c r="AC305" t="s">
        <v>34</v>
      </c>
      <c r="AD305">
        <v>0.3125</v>
      </c>
      <c r="AE305">
        <v>0.5</v>
      </c>
      <c r="AF305">
        <v>0.22239543097392461</v>
      </c>
    </row>
    <row r="306" spans="1:32" x14ac:dyDescent="0.45">
      <c r="A306" t="s">
        <v>390</v>
      </c>
      <c r="B306">
        <v>2009</v>
      </c>
      <c r="C306" t="s">
        <v>230</v>
      </c>
      <c r="D306">
        <v>16</v>
      </c>
      <c r="E306">
        <v>-8.9446223265758427</v>
      </c>
      <c r="F306">
        <v>-2.8193740856407872</v>
      </c>
      <c r="G306">
        <v>-3.497601981888129</v>
      </c>
      <c r="H306">
        <v>57.5</v>
      </c>
      <c r="I306">
        <v>0.89655172413793105</v>
      </c>
      <c r="J306">
        <v>-19.875</v>
      </c>
      <c r="K306">
        <v>1.125</v>
      </c>
      <c r="L306">
        <v>0.75</v>
      </c>
      <c r="M306">
        <v>0.5</v>
      </c>
      <c r="N306">
        <v>14.25</v>
      </c>
      <c r="O306">
        <v>1.9375</v>
      </c>
      <c r="P306">
        <v>1.25</v>
      </c>
      <c r="Q306">
        <v>5</v>
      </c>
      <c r="R306">
        <v>11</v>
      </c>
      <c r="S306">
        <v>0</v>
      </c>
      <c r="T306">
        <v>0.3125</v>
      </c>
      <c r="U306">
        <v>0.52500000000000002</v>
      </c>
      <c r="V306">
        <v>0.52734380000000003</v>
      </c>
      <c r="W306" t="s">
        <v>34</v>
      </c>
      <c r="X306">
        <v>3</v>
      </c>
      <c r="Y306" t="s">
        <v>196</v>
      </c>
      <c r="Z306">
        <v>0.2413793103448276</v>
      </c>
      <c r="AA306">
        <v>0.2608695652173913</v>
      </c>
      <c r="AB306" t="s">
        <v>34</v>
      </c>
      <c r="AC306" t="s">
        <v>34</v>
      </c>
      <c r="AD306">
        <v>0.8125</v>
      </c>
      <c r="AE306">
        <v>0.5</v>
      </c>
      <c r="AF306">
        <v>1.106788735575138E-3</v>
      </c>
    </row>
    <row r="307" spans="1:32" x14ac:dyDescent="0.45">
      <c r="A307" t="s">
        <v>391</v>
      </c>
      <c r="B307">
        <v>2009</v>
      </c>
      <c r="C307" t="s">
        <v>76</v>
      </c>
      <c r="D307">
        <v>16</v>
      </c>
      <c r="E307">
        <v>-0.1715245305409204</v>
      </c>
      <c r="F307">
        <v>0.94293471241669158</v>
      </c>
      <c r="G307">
        <v>2.5049527743293658</v>
      </c>
      <c r="H307">
        <v>40</v>
      </c>
      <c r="I307">
        <v>0.8928571428571429</v>
      </c>
      <c r="J307">
        <v>-14.125</v>
      </c>
      <c r="K307">
        <v>1.1875</v>
      </c>
      <c r="L307">
        <v>0.375</v>
      </c>
      <c r="M307">
        <v>0.9375</v>
      </c>
      <c r="N307">
        <v>15.125</v>
      </c>
      <c r="O307">
        <v>1.5625</v>
      </c>
      <c r="P307">
        <v>1.3125</v>
      </c>
      <c r="Q307">
        <v>7</v>
      </c>
      <c r="R307">
        <v>9</v>
      </c>
      <c r="S307">
        <v>0</v>
      </c>
      <c r="T307">
        <v>0.4375</v>
      </c>
      <c r="U307">
        <v>0.4642857142857143</v>
      </c>
      <c r="V307">
        <v>0.55859375</v>
      </c>
      <c r="W307" t="s">
        <v>34</v>
      </c>
      <c r="X307">
        <v>3</v>
      </c>
      <c r="Y307" t="s">
        <v>46</v>
      </c>
      <c r="Z307">
        <v>0.25</v>
      </c>
      <c r="AA307">
        <v>0.23333333333333331</v>
      </c>
      <c r="AB307" t="s">
        <v>34</v>
      </c>
      <c r="AC307" t="s">
        <v>34</v>
      </c>
      <c r="AD307">
        <v>0.375</v>
      </c>
      <c r="AE307">
        <v>0.5</v>
      </c>
      <c r="AF307">
        <v>4.4696907030015443E-3</v>
      </c>
    </row>
    <row r="308" spans="1:32" x14ac:dyDescent="0.45">
      <c r="A308" t="s">
        <v>392</v>
      </c>
      <c r="B308">
        <v>2009</v>
      </c>
      <c r="C308" t="s">
        <v>79</v>
      </c>
      <c r="D308">
        <v>16</v>
      </c>
      <c r="E308">
        <v>9.2961603564540809</v>
      </c>
      <c r="F308">
        <v>-4.4774137339878104</v>
      </c>
      <c r="G308">
        <v>12.937813297867541</v>
      </c>
      <c r="H308">
        <v>47.3125</v>
      </c>
      <c r="I308">
        <v>0.9285714285714286</v>
      </c>
      <c r="J308">
        <v>-15.4375</v>
      </c>
      <c r="K308">
        <v>0.4375</v>
      </c>
      <c r="L308">
        <v>0.8125</v>
      </c>
      <c r="M308">
        <v>0.6875</v>
      </c>
      <c r="N308">
        <v>18.625</v>
      </c>
      <c r="O308">
        <v>0.875</v>
      </c>
      <c r="P308">
        <v>1.5</v>
      </c>
      <c r="Q308">
        <v>12</v>
      </c>
      <c r="R308">
        <v>4</v>
      </c>
      <c r="S308">
        <v>0</v>
      </c>
      <c r="T308">
        <v>0.75</v>
      </c>
      <c r="U308">
        <v>0.41145833333333331</v>
      </c>
      <c r="V308">
        <v>0.44140625</v>
      </c>
      <c r="W308" t="s">
        <v>41</v>
      </c>
      <c r="X308">
        <v>1</v>
      </c>
      <c r="Y308" t="s">
        <v>51</v>
      </c>
      <c r="Z308">
        <v>0.18320610687022901</v>
      </c>
      <c r="AA308">
        <v>0.12745098039215691</v>
      </c>
      <c r="AB308" t="s">
        <v>34</v>
      </c>
      <c r="AC308" t="s">
        <v>34</v>
      </c>
      <c r="AD308">
        <v>0.4375</v>
      </c>
      <c r="AE308">
        <v>0.5</v>
      </c>
      <c r="AF308">
        <v>0.21523148893672239</v>
      </c>
    </row>
    <row r="309" spans="1:32" x14ac:dyDescent="0.45">
      <c r="A309" t="s">
        <v>393</v>
      </c>
      <c r="B309">
        <v>2009</v>
      </c>
      <c r="C309" t="s">
        <v>81</v>
      </c>
      <c r="D309">
        <v>16</v>
      </c>
      <c r="E309">
        <v>8.1920341330214832</v>
      </c>
      <c r="F309">
        <v>-1.2654362464017219</v>
      </c>
      <c r="G309">
        <v>10.410689431591489</v>
      </c>
      <c r="H309">
        <v>46.4375</v>
      </c>
      <c r="I309">
        <v>0.83870967741935487</v>
      </c>
      <c r="J309">
        <v>-6.5</v>
      </c>
      <c r="K309">
        <v>0.8125</v>
      </c>
      <c r="L309">
        <v>0.625</v>
      </c>
      <c r="M309">
        <v>1.125</v>
      </c>
      <c r="N309">
        <v>14.3125</v>
      </c>
      <c r="O309">
        <v>1.25</v>
      </c>
      <c r="P309">
        <v>1.75</v>
      </c>
      <c r="Q309">
        <v>10</v>
      </c>
      <c r="R309">
        <v>6</v>
      </c>
      <c r="S309">
        <v>0</v>
      </c>
      <c r="T309">
        <v>0.625</v>
      </c>
      <c r="U309">
        <v>0.45</v>
      </c>
      <c r="V309">
        <v>0.515625</v>
      </c>
      <c r="W309" t="s">
        <v>84</v>
      </c>
      <c r="X309">
        <v>1</v>
      </c>
      <c r="Y309" t="s">
        <v>46</v>
      </c>
      <c r="Z309">
        <v>0.16363636363636361</v>
      </c>
      <c r="AA309">
        <v>0.22413793103448279</v>
      </c>
      <c r="AB309" t="s">
        <v>34</v>
      </c>
      <c r="AC309" t="s">
        <v>34</v>
      </c>
      <c r="AD309">
        <v>0.4375</v>
      </c>
      <c r="AE309">
        <v>0.5</v>
      </c>
      <c r="AF309">
        <v>1.6495406346905439E-2</v>
      </c>
    </row>
    <row r="310" spans="1:32" x14ac:dyDescent="0.45">
      <c r="A310" t="s">
        <v>394</v>
      </c>
      <c r="B310">
        <v>2009</v>
      </c>
      <c r="C310" t="s">
        <v>83</v>
      </c>
      <c r="D310">
        <v>16</v>
      </c>
      <c r="E310">
        <v>8.9488616214986703</v>
      </c>
      <c r="F310">
        <v>-5.1925920636189733E-2</v>
      </c>
      <c r="G310">
        <v>11.08776882397826</v>
      </c>
      <c r="H310">
        <v>49.1875</v>
      </c>
      <c r="I310">
        <v>0.7857142857142857</v>
      </c>
      <c r="J310">
        <v>-9</v>
      </c>
      <c r="K310">
        <v>0.75</v>
      </c>
      <c r="L310">
        <v>0.8125</v>
      </c>
      <c r="M310">
        <v>1.625</v>
      </c>
      <c r="N310">
        <v>12.375</v>
      </c>
      <c r="O310">
        <v>1.375</v>
      </c>
      <c r="P310">
        <v>2.4375</v>
      </c>
      <c r="Q310">
        <v>13</v>
      </c>
      <c r="R310">
        <v>3</v>
      </c>
      <c r="S310">
        <v>0</v>
      </c>
      <c r="T310">
        <v>0.8125</v>
      </c>
      <c r="U310">
        <v>0.41826923076923078</v>
      </c>
      <c r="V310">
        <v>0.42578125</v>
      </c>
      <c r="W310" t="s">
        <v>43</v>
      </c>
      <c r="X310">
        <v>1</v>
      </c>
      <c r="Y310" t="s">
        <v>38</v>
      </c>
      <c r="Z310">
        <v>0.14814814814814811</v>
      </c>
      <c r="AA310">
        <v>0.15573770491803279</v>
      </c>
      <c r="AB310" t="s">
        <v>43</v>
      </c>
      <c r="AC310" t="s">
        <v>43</v>
      </c>
      <c r="AD310">
        <v>0.625</v>
      </c>
      <c r="AE310">
        <v>9.5</v>
      </c>
      <c r="AF310">
        <v>0.16687905792750851</v>
      </c>
    </row>
    <row r="311" spans="1:32" x14ac:dyDescent="0.45">
      <c r="A311" t="s">
        <v>395</v>
      </c>
      <c r="B311">
        <v>2009</v>
      </c>
      <c r="C311" t="s">
        <v>86</v>
      </c>
      <c r="D311">
        <v>16</v>
      </c>
      <c r="E311">
        <v>5.5633777822604182</v>
      </c>
      <c r="F311">
        <v>-2.306703768274613</v>
      </c>
      <c r="G311">
        <v>9.4661507232080346</v>
      </c>
      <c r="H311">
        <v>50.125</v>
      </c>
      <c r="I311">
        <v>0.84375</v>
      </c>
      <c r="J311">
        <v>-14.1875</v>
      </c>
      <c r="K311">
        <v>0.875</v>
      </c>
      <c r="L311">
        <v>0.6875</v>
      </c>
      <c r="M311">
        <v>0.8125</v>
      </c>
      <c r="N311">
        <v>15.375</v>
      </c>
      <c r="O311">
        <v>1.6875</v>
      </c>
      <c r="P311">
        <v>1.5</v>
      </c>
      <c r="Q311">
        <v>8</v>
      </c>
      <c r="R311">
        <v>8</v>
      </c>
      <c r="S311">
        <v>0</v>
      </c>
      <c r="T311">
        <v>0.5</v>
      </c>
      <c r="U311">
        <v>0.3984375</v>
      </c>
      <c r="V311">
        <v>0.53515625</v>
      </c>
      <c r="W311" t="s">
        <v>34</v>
      </c>
      <c r="X311">
        <v>3</v>
      </c>
      <c r="Y311" t="s">
        <v>58</v>
      </c>
      <c r="Z311">
        <v>0.05</v>
      </c>
      <c r="AA311">
        <v>0.1875</v>
      </c>
      <c r="AB311" t="s">
        <v>34</v>
      </c>
      <c r="AC311" t="s">
        <v>34</v>
      </c>
      <c r="AD311">
        <v>0.8125</v>
      </c>
      <c r="AE311">
        <v>0.5</v>
      </c>
      <c r="AF311">
        <v>2.5942594823783671E-3</v>
      </c>
    </row>
    <row r="312" spans="1:32" x14ac:dyDescent="0.45">
      <c r="A312" t="s">
        <v>396</v>
      </c>
      <c r="B312">
        <v>2009</v>
      </c>
      <c r="C312" t="s">
        <v>88</v>
      </c>
      <c r="D312">
        <v>16</v>
      </c>
      <c r="E312">
        <v>-4.8294807172166321</v>
      </c>
      <c r="F312">
        <v>0.32785723063473943</v>
      </c>
      <c r="G312">
        <v>-1.9670317500849399</v>
      </c>
      <c r="H312">
        <v>42.3125</v>
      </c>
      <c r="I312">
        <v>0.83333333333333337</v>
      </c>
      <c r="J312">
        <v>-13.5</v>
      </c>
      <c r="K312">
        <v>1.3125</v>
      </c>
      <c r="L312">
        <v>0.875</v>
      </c>
      <c r="M312">
        <v>1.0625</v>
      </c>
      <c r="N312">
        <v>15.3125</v>
      </c>
      <c r="O312">
        <v>1.75</v>
      </c>
      <c r="P312">
        <v>1.9375</v>
      </c>
      <c r="Q312">
        <v>9</v>
      </c>
      <c r="R312">
        <v>7</v>
      </c>
      <c r="S312">
        <v>0</v>
      </c>
      <c r="T312">
        <v>0.5625</v>
      </c>
      <c r="U312">
        <v>0.50694444444444442</v>
      </c>
      <c r="V312">
        <v>0.515625</v>
      </c>
      <c r="W312" t="s">
        <v>61</v>
      </c>
      <c r="X312">
        <v>2</v>
      </c>
      <c r="Y312" t="s">
        <v>46</v>
      </c>
      <c r="Z312">
        <v>0.26984126984126983</v>
      </c>
      <c r="AA312">
        <v>0.14393939393939401</v>
      </c>
      <c r="AB312" t="s">
        <v>34</v>
      </c>
      <c r="AC312" t="s">
        <v>34</v>
      </c>
      <c r="AD312">
        <v>0.4375</v>
      </c>
      <c r="AE312">
        <v>0.5</v>
      </c>
      <c r="AF312">
        <v>2.6560005739302939E-2</v>
      </c>
    </row>
    <row r="313" spans="1:32" x14ac:dyDescent="0.45">
      <c r="A313" t="s">
        <v>397</v>
      </c>
      <c r="B313">
        <v>2009</v>
      </c>
      <c r="C313" t="s">
        <v>92</v>
      </c>
      <c r="D313">
        <v>16</v>
      </c>
      <c r="E313">
        <v>2.51304682391853</v>
      </c>
      <c r="F313">
        <v>-0.70166896204992613</v>
      </c>
      <c r="G313">
        <v>7.2922663305696043</v>
      </c>
      <c r="H313">
        <v>59.5</v>
      </c>
      <c r="I313">
        <v>0.86486486486486491</v>
      </c>
      <c r="J313">
        <v>-18.625</v>
      </c>
      <c r="K313">
        <v>0.8125</v>
      </c>
      <c r="L313">
        <v>0.8125</v>
      </c>
      <c r="M313">
        <v>1.5625</v>
      </c>
      <c r="N313">
        <v>19.75</v>
      </c>
      <c r="O313">
        <v>1.1875</v>
      </c>
      <c r="P313">
        <v>2.375</v>
      </c>
      <c r="Q313">
        <v>11</v>
      </c>
      <c r="R313">
        <v>5</v>
      </c>
      <c r="S313">
        <v>0</v>
      </c>
      <c r="T313">
        <v>0.6875</v>
      </c>
      <c r="U313">
        <v>0.40340909090909088</v>
      </c>
      <c r="V313">
        <v>0.484375</v>
      </c>
      <c r="W313" t="s">
        <v>69</v>
      </c>
      <c r="X313">
        <v>2</v>
      </c>
      <c r="Y313" t="s">
        <v>58</v>
      </c>
      <c r="Z313">
        <v>0.16049382716049379</v>
      </c>
      <c r="AA313">
        <v>0.23255813953488369</v>
      </c>
      <c r="AB313" t="s">
        <v>34</v>
      </c>
      <c r="AC313" t="s">
        <v>34</v>
      </c>
      <c r="AD313">
        <v>0.375</v>
      </c>
      <c r="AE313">
        <v>0.5</v>
      </c>
      <c r="AF313">
        <v>0.1202701797717405</v>
      </c>
    </row>
    <row r="314" spans="1:32" x14ac:dyDescent="0.45">
      <c r="A314" t="s">
        <v>398</v>
      </c>
      <c r="B314">
        <v>2009</v>
      </c>
      <c r="C314" t="s">
        <v>94</v>
      </c>
      <c r="D314">
        <v>16</v>
      </c>
      <c r="E314">
        <v>5.0448059845852704</v>
      </c>
      <c r="F314">
        <v>-1.674143610765537</v>
      </c>
      <c r="G314">
        <v>9.7941036530566326</v>
      </c>
      <c r="H314">
        <v>48.3125</v>
      </c>
      <c r="I314">
        <v>0.87096774193548387</v>
      </c>
      <c r="J314">
        <v>-21.75</v>
      </c>
      <c r="K314">
        <v>0.875</v>
      </c>
      <c r="L314">
        <v>0.625</v>
      </c>
      <c r="M314">
        <v>0.75</v>
      </c>
      <c r="N314">
        <v>19.375</v>
      </c>
      <c r="O314">
        <v>1.3125</v>
      </c>
      <c r="P314">
        <v>1.375</v>
      </c>
      <c r="Q314">
        <v>9</v>
      </c>
      <c r="R314">
        <v>7</v>
      </c>
      <c r="S314">
        <v>0</v>
      </c>
      <c r="T314">
        <v>0.5625</v>
      </c>
      <c r="U314">
        <v>0.52083333333333337</v>
      </c>
      <c r="V314">
        <v>0.48828125</v>
      </c>
      <c r="W314" t="s">
        <v>34</v>
      </c>
      <c r="X314">
        <v>3</v>
      </c>
      <c r="Y314" t="s">
        <v>42</v>
      </c>
      <c r="Z314">
        <v>0.23333333333333331</v>
      </c>
      <c r="AA314">
        <v>0.25</v>
      </c>
      <c r="AB314" t="s">
        <v>34</v>
      </c>
      <c r="AC314" t="s">
        <v>34</v>
      </c>
      <c r="AD314">
        <v>0.4375</v>
      </c>
      <c r="AE314">
        <v>0.5</v>
      </c>
      <c r="AF314">
        <v>4.8864983348300563E-2</v>
      </c>
    </row>
    <row r="315" spans="1:32" x14ac:dyDescent="0.45">
      <c r="A315" t="s">
        <v>399</v>
      </c>
      <c r="B315">
        <v>2009</v>
      </c>
      <c r="C315" t="s">
        <v>98</v>
      </c>
      <c r="D315">
        <v>16</v>
      </c>
      <c r="E315">
        <v>-3.2009382265601691</v>
      </c>
      <c r="F315">
        <v>-3.8727921108240269</v>
      </c>
      <c r="G315">
        <v>1.2245198570995131</v>
      </c>
      <c r="H315">
        <v>52.5</v>
      </c>
      <c r="I315">
        <v>0.92307692307692313</v>
      </c>
      <c r="J315">
        <v>-16.75</v>
      </c>
      <c r="K315">
        <v>1.1875</v>
      </c>
      <c r="L315">
        <v>0.625</v>
      </c>
      <c r="M315">
        <v>0.8125</v>
      </c>
      <c r="N315">
        <v>11.5625</v>
      </c>
      <c r="O315">
        <v>1.625</v>
      </c>
      <c r="P315">
        <v>1.4375</v>
      </c>
      <c r="Q315">
        <v>5</v>
      </c>
      <c r="R315">
        <v>11</v>
      </c>
      <c r="S315">
        <v>0</v>
      </c>
      <c r="T315">
        <v>0.3125</v>
      </c>
      <c r="U315">
        <v>0.23749999999999999</v>
      </c>
      <c r="V315">
        <v>0.4765625</v>
      </c>
      <c r="W315" t="s">
        <v>34</v>
      </c>
      <c r="X315">
        <v>3</v>
      </c>
      <c r="Y315" t="s">
        <v>35</v>
      </c>
      <c r="Z315">
        <v>0.2</v>
      </c>
      <c r="AA315">
        <v>0.22222222222222221</v>
      </c>
      <c r="AB315" t="s">
        <v>34</v>
      </c>
      <c r="AC315" t="s">
        <v>34</v>
      </c>
      <c r="AD315">
        <v>0.4375</v>
      </c>
      <c r="AE315">
        <v>0.5</v>
      </c>
      <c r="AF315">
        <v>5.4324590170018038E-4</v>
      </c>
    </row>
    <row r="316" spans="1:32" x14ac:dyDescent="0.45">
      <c r="A316" t="s">
        <v>400</v>
      </c>
      <c r="B316">
        <v>2009</v>
      </c>
      <c r="C316" t="s">
        <v>100</v>
      </c>
      <c r="D316">
        <v>16</v>
      </c>
      <c r="E316">
        <v>-2.285657352153442</v>
      </c>
      <c r="F316">
        <v>-2.281576076576735</v>
      </c>
      <c r="G316">
        <v>1.679726124655291</v>
      </c>
      <c r="H316">
        <v>47.375</v>
      </c>
      <c r="I316">
        <v>0.79166666666666663</v>
      </c>
      <c r="J316">
        <v>-15.0625</v>
      </c>
      <c r="K316">
        <v>0.875</v>
      </c>
      <c r="L316">
        <v>0.9375</v>
      </c>
      <c r="M316">
        <v>1.125</v>
      </c>
      <c r="N316">
        <v>18.3125</v>
      </c>
      <c r="O316">
        <v>1.125</v>
      </c>
      <c r="P316">
        <v>2.0625</v>
      </c>
      <c r="Q316">
        <v>8</v>
      </c>
      <c r="R316">
        <v>8</v>
      </c>
      <c r="S316">
        <v>0</v>
      </c>
      <c r="T316">
        <v>0.5</v>
      </c>
      <c r="U316">
        <v>0.3359375</v>
      </c>
      <c r="V316">
        <v>0.4765625</v>
      </c>
      <c r="W316" t="s">
        <v>34</v>
      </c>
      <c r="X316">
        <v>2</v>
      </c>
      <c r="Y316" t="s">
        <v>35</v>
      </c>
      <c r="Z316">
        <v>0.18</v>
      </c>
      <c r="AA316">
        <v>0.1</v>
      </c>
      <c r="AB316" t="s">
        <v>34</v>
      </c>
      <c r="AC316" t="s">
        <v>34</v>
      </c>
      <c r="AD316">
        <v>0.25</v>
      </c>
      <c r="AE316">
        <v>0.5</v>
      </c>
      <c r="AF316">
        <v>8.5034017426310112E-3</v>
      </c>
    </row>
    <row r="317" spans="1:32" x14ac:dyDescent="0.45">
      <c r="A317" t="s">
        <v>401</v>
      </c>
      <c r="B317">
        <v>2009</v>
      </c>
      <c r="C317" t="s">
        <v>104</v>
      </c>
      <c r="D317">
        <v>16</v>
      </c>
      <c r="E317">
        <v>-6.4293125351174361</v>
      </c>
      <c r="F317">
        <v>-3.011254524497335</v>
      </c>
      <c r="G317">
        <v>-4.0044815872182058</v>
      </c>
      <c r="H317">
        <v>43.1875</v>
      </c>
      <c r="I317">
        <v>0.61538461538461542</v>
      </c>
      <c r="J317">
        <v>-10.0625</v>
      </c>
      <c r="K317">
        <v>1.8125</v>
      </c>
      <c r="L317">
        <v>0.625</v>
      </c>
      <c r="M317">
        <v>1.1875</v>
      </c>
      <c r="N317">
        <v>10.375</v>
      </c>
      <c r="O317">
        <v>2.0625</v>
      </c>
      <c r="P317">
        <v>1.8125</v>
      </c>
      <c r="Q317">
        <v>3</v>
      </c>
      <c r="R317">
        <v>13</v>
      </c>
      <c r="S317">
        <v>0</v>
      </c>
      <c r="T317">
        <v>0.1875</v>
      </c>
      <c r="U317">
        <v>0.60416666666666663</v>
      </c>
      <c r="V317">
        <v>0.5546875</v>
      </c>
      <c r="W317" t="s">
        <v>34</v>
      </c>
      <c r="X317">
        <v>4</v>
      </c>
      <c r="Y317" t="s">
        <v>38</v>
      </c>
      <c r="Z317">
        <v>0.30434782608695649</v>
      </c>
      <c r="AA317">
        <v>0.2121212121212121</v>
      </c>
      <c r="AB317" t="s">
        <v>34</v>
      </c>
      <c r="AC317" t="s">
        <v>34</v>
      </c>
      <c r="AD317">
        <v>0.25</v>
      </c>
      <c r="AE317">
        <v>0.5</v>
      </c>
      <c r="AF317">
        <v>1.1762135042280659E-4</v>
      </c>
    </row>
    <row r="318" spans="1:32" x14ac:dyDescent="0.45">
      <c r="A318" t="s">
        <v>402</v>
      </c>
      <c r="B318">
        <v>2009</v>
      </c>
      <c r="C318" t="s">
        <v>106</v>
      </c>
      <c r="D318">
        <v>16</v>
      </c>
      <c r="E318">
        <v>0.84079194621158371</v>
      </c>
      <c r="F318">
        <v>1.078486801346338</v>
      </c>
      <c r="G318">
        <v>1.1730337128009209</v>
      </c>
      <c r="H318">
        <v>51.3125</v>
      </c>
      <c r="I318">
        <v>0.84375</v>
      </c>
      <c r="J318">
        <v>-4.5625</v>
      </c>
      <c r="K318">
        <v>0.9375</v>
      </c>
      <c r="L318">
        <v>0.4375</v>
      </c>
      <c r="M318">
        <v>1.25</v>
      </c>
      <c r="N318">
        <v>14</v>
      </c>
      <c r="O318">
        <v>1.5</v>
      </c>
      <c r="P318">
        <v>1.6875</v>
      </c>
      <c r="Q318">
        <v>8</v>
      </c>
      <c r="R318">
        <v>8</v>
      </c>
      <c r="S318">
        <v>0</v>
      </c>
      <c r="T318">
        <v>0.5</v>
      </c>
      <c r="U318">
        <v>0.4140625</v>
      </c>
      <c r="V318">
        <v>0.5390625</v>
      </c>
      <c r="W318" t="s">
        <v>34</v>
      </c>
      <c r="X318">
        <v>3</v>
      </c>
      <c r="Y318" t="s">
        <v>70</v>
      </c>
      <c r="Z318">
        <v>0.22222222222222221</v>
      </c>
      <c r="AA318">
        <v>0.2</v>
      </c>
      <c r="AB318" t="s">
        <v>34</v>
      </c>
      <c r="AC318" t="s">
        <v>34</v>
      </c>
      <c r="AD318">
        <v>0.5625</v>
      </c>
      <c r="AE318">
        <v>0.5</v>
      </c>
      <c r="AF318">
        <v>3.9372458700456317E-3</v>
      </c>
    </row>
    <row r="319" spans="1:32" x14ac:dyDescent="0.45">
      <c r="A319" t="s">
        <v>403</v>
      </c>
      <c r="B319">
        <v>2009</v>
      </c>
      <c r="C319" t="s">
        <v>108</v>
      </c>
      <c r="D319">
        <v>16</v>
      </c>
      <c r="E319">
        <v>-0.22696668937258721</v>
      </c>
      <c r="F319">
        <v>-2.8570899984583011</v>
      </c>
      <c r="G319">
        <v>5.0023687632255012</v>
      </c>
      <c r="H319">
        <v>42.4375</v>
      </c>
      <c r="I319">
        <v>0.88</v>
      </c>
      <c r="J319">
        <v>-18.5625</v>
      </c>
      <c r="K319">
        <v>1</v>
      </c>
      <c r="L319">
        <v>0.375</v>
      </c>
      <c r="M319">
        <v>0.6875</v>
      </c>
      <c r="N319">
        <v>15.0625</v>
      </c>
      <c r="O319">
        <v>1.25</v>
      </c>
      <c r="P319">
        <v>1.0625</v>
      </c>
      <c r="Q319">
        <v>4</v>
      </c>
      <c r="R319">
        <v>12</v>
      </c>
      <c r="S319">
        <v>0</v>
      </c>
      <c r="T319">
        <v>0.25</v>
      </c>
      <c r="U319">
        <v>0.265625</v>
      </c>
      <c r="V319">
        <v>0.4921875</v>
      </c>
      <c r="W319" t="s">
        <v>34</v>
      </c>
      <c r="X319">
        <v>4</v>
      </c>
      <c r="Y319" t="s">
        <v>58</v>
      </c>
      <c r="Z319">
        <v>0.26</v>
      </c>
      <c r="AA319">
        <v>0.24561403508771931</v>
      </c>
      <c r="AB319" t="s">
        <v>34</v>
      </c>
      <c r="AC319" t="s">
        <v>34</v>
      </c>
      <c r="AD319">
        <v>0.25</v>
      </c>
      <c r="AE319">
        <v>0.5</v>
      </c>
      <c r="AF319">
        <v>5.2071696087128375E-4</v>
      </c>
    </row>
    <row r="320" spans="1:32" x14ac:dyDescent="0.45">
      <c r="A320" t="s">
        <v>404</v>
      </c>
      <c r="B320">
        <v>2010</v>
      </c>
      <c r="C320" t="s">
        <v>33</v>
      </c>
      <c r="D320">
        <v>16</v>
      </c>
      <c r="E320">
        <v>-10.413869493849679</v>
      </c>
      <c r="F320">
        <v>-2.5074559940578509</v>
      </c>
      <c r="G320">
        <v>-5.3243303766394057</v>
      </c>
      <c r="H320">
        <v>54.375</v>
      </c>
      <c r="I320">
        <v>0.88888888888888884</v>
      </c>
      <c r="J320">
        <v>-22.0625</v>
      </c>
      <c r="K320">
        <v>1.1875</v>
      </c>
      <c r="L320">
        <v>0.8125</v>
      </c>
      <c r="M320">
        <v>1.0625</v>
      </c>
      <c r="N320">
        <v>14.1875</v>
      </c>
      <c r="O320">
        <v>1.8125</v>
      </c>
      <c r="P320">
        <v>1.875</v>
      </c>
      <c r="Q320">
        <v>5</v>
      </c>
      <c r="R320">
        <v>11</v>
      </c>
      <c r="S320">
        <v>0</v>
      </c>
      <c r="T320">
        <v>0.3125</v>
      </c>
      <c r="U320">
        <v>0.45</v>
      </c>
      <c r="V320">
        <v>0.46484375</v>
      </c>
      <c r="W320" t="s">
        <v>34</v>
      </c>
      <c r="X320">
        <v>4</v>
      </c>
      <c r="Y320" t="s">
        <v>35</v>
      </c>
      <c r="Z320">
        <v>0.28125</v>
      </c>
      <c r="AA320">
        <v>0.08</v>
      </c>
      <c r="AB320" t="s">
        <v>34</v>
      </c>
      <c r="AC320" t="s">
        <v>34</v>
      </c>
      <c r="AD320">
        <v>0.625</v>
      </c>
      <c r="AE320">
        <v>0.5</v>
      </c>
      <c r="AF320">
        <v>1.7137544581955939E-3</v>
      </c>
    </row>
    <row r="321" spans="1:32" x14ac:dyDescent="0.45">
      <c r="A321" t="s">
        <v>405</v>
      </c>
      <c r="B321">
        <v>2010</v>
      </c>
      <c r="C321" t="s">
        <v>37</v>
      </c>
      <c r="D321">
        <v>16</v>
      </c>
      <c r="E321">
        <v>6.099928977632449</v>
      </c>
      <c r="F321">
        <v>-2.6540324515146909</v>
      </c>
      <c r="G321">
        <v>8.3223788831121244</v>
      </c>
      <c r="H321">
        <v>37.375</v>
      </c>
      <c r="I321">
        <v>0.90322580645161288</v>
      </c>
      <c r="J321">
        <v>-9.875</v>
      </c>
      <c r="K321">
        <v>0.5625</v>
      </c>
      <c r="L321">
        <v>0.5625</v>
      </c>
      <c r="M321">
        <v>1.375</v>
      </c>
      <c r="N321">
        <v>13.8125</v>
      </c>
      <c r="O321">
        <v>0.875</v>
      </c>
      <c r="P321">
        <v>1.9375</v>
      </c>
      <c r="Q321">
        <v>13</v>
      </c>
      <c r="R321">
        <v>3</v>
      </c>
      <c r="S321">
        <v>0</v>
      </c>
      <c r="T321">
        <v>0.8125</v>
      </c>
      <c r="U321">
        <v>0.4375</v>
      </c>
      <c r="V321">
        <v>0.484375</v>
      </c>
      <c r="W321" t="s">
        <v>43</v>
      </c>
      <c r="X321">
        <v>1</v>
      </c>
      <c r="Y321" t="s">
        <v>38</v>
      </c>
      <c r="Z321">
        <v>0.15384615384615391</v>
      </c>
      <c r="AA321">
        <v>0.2247191011235955</v>
      </c>
      <c r="AB321" t="s">
        <v>34</v>
      </c>
      <c r="AC321" t="s">
        <v>34</v>
      </c>
      <c r="AD321">
        <v>0.3125</v>
      </c>
      <c r="AE321">
        <v>0.5</v>
      </c>
      <c r="AF321">
        <v>0.19756677729230629</v>
      </c>
    </row>
    <row r="322" spans="1:32" x14ac:dyDescent="0.45">
      <c r="A322" t="s">
        <v>406</v>
      </c>
      <c r="B322">
        <v>2010</v>
      </c>
      <c r="C322" t="s">
        <v>40</v>
      </c>
      <c r="D322">
        <v>16</v>
      </c>
      <c r="E322">
        <v>2.9885091220610511</v>
      </c>
      <c r="F322">
        <v>-2.9358598047277011</v>
      </c>
      <c r="G322">
        <v>7.1478505262709131</v>
      </c>
      <c r="H322">
        <v>42.0625</v>
      </c>
      <c r="I322">
        <v>0.89655172413793105</v>
      </c>
      <c r="J322">
        <v>-18.375</v>
      </c>
      <c r="K322">
        <v>0.625</v>
      </c>
      <c r="L322">
        <v>0.5</v>
      </c>
      <c r="M322">
        <v>1.1875</v>
      </c>
      <c r="N322">
        <v>11.875</v>
      </c>
      <c r="O322">
        <v>1.0625</v>
      </c>
      <c r="P322">
        <v>1.6875</v>
      </c>
      <c r="Q322">
        <v>12</v>
      </c>
      <c r="R322">
        <v>4</v>
      </c>
      <c r="S322">
        <v>0</v>
      </c>
      <c r="T322">
        <v>0.75</v>
      </c>
      <c r="U322">
        <v>0.421875</v>
      </c>
      <c r="V322">
        <v>0.484375</v>
      </c>
      <c r="W322" t="s">
        <v>61</v>
      </c>
      <c r="X322">
        <v>2</v>
      </c>
      <c r="Y322" t="s">
        <v>42</v>
      </c>
      <c r="Z322">
        <v>0.24657534246575341</v>
      </c>
      <c r="AA322">
        <v>0.20512820512820509</v>
      </c>
      <c r="AB322" t="s">
        <v>34</v>
      </c>
      <c r="AC322" t="s">
        <v>34</v>
      </c>
      <c r="AD322">
        <v>0.4375</v>
      </c>
      <c r="AE322">
        <v>0.5</v>
      </c>
      <c r="AF322">
        <v>0.2480140785739226</v>
      </c>
    </row>
    <row r="323" spans="1:32" x14ac:dyDescent="0.45">
      <c r="A323" t="s">
        <v>407</v>
      </c>
      <c r="B323">
        <v>2010</v>
      </c>
      <c r="C323" t="s">
        <v>45</v>
      </c>
      <c r="D323">
        <v>16</v>
      </c>
      <c r="E323">
        <v>-2.297233113243871</v>
      </c>
      <c r="F323">
        <v>-2.9840839350755219</v>
      </c>
      <c r="G323">
        <v>0.76922832842017308</v>
      </c>
      <c r="H323">
        <v>39.5625</v>
      </c>
      <c r="I323">
        <v>0.76190476190476186</v>
      </c>
      <c r="J323">
        <v>-13.3125</v>
      </c>
      <c r="K323">
        <v>1.3125</v>
      </c>
      <c r="L323">
        <v>0.6875</v>
      </c>
      <c r="M323">
        <v>0.6875</v>
      </c>
      <c r="N323">
        <v>11.3125</v>
      </c>
      <c r="O323">
        <v>1.875</v>
      </c>
      <c r="P323">
        <v>1.375</v>
      </c>
      <c r="Q323">
        <v>4</v>
      </c>
      <c r="R323">
        <v>12</v>
      </c>
      <c r="S323">
        <v>0</v>
      </c>
      <c r="T323">
        <v>0.25</v>
      </c>
      <c r="U323">
        <v>0.34375</v>
      </c>
      <c r="V323">
        <v>0.578125</v>
      </c>
      <c r="W323" t="s">
        <v>34</v>
      </c>
      <c r="X323">
        <v>4</v>
      </c>
      <c r="Y323" t="s">
        <v>46</v>
      </c>
      <c r="Z323">
        <v>0.2105263157894737</v>
      </c>
      <c r="AA323">
        <v>0.32</v>
      </c>
      <c r="AB323" t="s">
        <v>34</v>
      </c>
      <c r="AC323" t="s">
        <v>34</v>
      </c>
      <c r="AD323">
        <v>0.5625</v>
      </c>
      <c r="AE323">
        <v>0.5</v>
      </c>
      <c r="AF323">
        <v>1.9156928384187651E-4</v>
      </c>
    </row>
    <row r="324" spans="1:32" x14ac:dyDescent="0.45">
      <c r="A324" t="s">
        <v>408</v>
      </c>
      <c r="B324">
        <v>2010</v>
      </c>
      <c r="C324" t="s">
        <v>48</v>
      </c>
      <c r="D324">
        <v>16</v>
      </c>
      <c r="E324">
        <v>-9.8783539827023041</v>
      </c>
      <c r="F324">
        <v>-5.3641761862444026</v>
      </c>
      <c r="G324">
        <v>-3.9149287177377809</v>
      </c>
      <c r="H324">
        <v>57.375</v>
      </c>
      <c r="I324">
        <v>0.86206896551724133</v>
      </c>
      <c r="J324">
        <v>-21.625</v>
      </c>
      <c r="K324">
        <v>1.3125</v>
      </c>
      <c r="L324">
        <v>0.75</v>
      </c>
      <c r="M324">
        <v>1.0625</v>
      </c>
      <c r="N324">
        <v>14</v>
      </c>
      <c r="O324">
        <v>2</v>
      </c>
      <c r="P324">
        <v>1.8125</v>
      </c>
      <c r="Q324">
        <v>2</v>
      </c>
      <c r="R324">
        <v>14</v>
      </c>
      <c r="S324">
        <v>0</v>
      </c>
      <c r="T324">
        <v>0.125</v>
      </c>
      <c r="U324">
        <v>0.34375</v>
      </c>
      <c r="V324">
        <v>0.57421875</v>
      </c>
      <c r="W324" t="s">
        <v>34</v>
      </c>
      <c r="X324">
        <v>4</v>
      </c>
      <c r="Y324" t="s">
        <v>38</v>
      </c>
      <c r="Z324">
        <v>0.125</v>
      </c>
      <c r="AA324">
        <v>0.15625</v>
      </c>
      <c r="AB324" t="s">
        <v>34</v>
      </c>
      <c r="AC324" t="s">
        <v>34</v>
      </c>
      <c r="AD324">
        <v>0.6875</v>
      </c>
      <c r="AE324">
        <v>0.5</v>
      </c>
      <c r="AF324">
        <v>4.2592387406095412E-5</v>
      </c>
    </row>
    <row r="325" spans="1:32" x14ac:dyDescent="0.45">
      <c r="A325" t="s">
        <v>409</v>
      </c>
      <c r="B325">
        <v>2010</v>
      </c>
      <c r="C325" t="s">
        <v>50</v>
      </c>
      <c r="D325">
        <v>16</v>
      </c>
      <c r="E325">
        <v>-2.6419225167033211</v>
      </c>
      <c r="F325">
        <v>-2.3077583708475711</v>
      </c>
      <c r="G325">
        <v>2.7656119633733129</v>
      </c>
      <c r="H325">
        <v>48</v>
      </c>
      <c r="I325">
        <v>0.83333333333333337</v>
      </c>
      <c r="J325">
        <v>-23.875</v>
      </c>
      <c r="K325">
        <v>1.3125</v>
      </c>
      <c r="L325">
        <v>0.875</v>
      </c>
      <c r="M325">
        <v>1.3125</v>
      </c>
      <c r="N325">
        <v>14.5</v>
      </c>
      <c r="O325">
        <v>1.6875</v>
      </c>
      <c r="P325">
        <v>2.1875</v>
      </c>
      <c r="Q325">
        <v>11</v>
      </c>
      <c r="R325">
        <v>5</v>
      </c>
      <c r="S325">
        <v>0</v>
      </c>
      <c r="T325">
        <v>0.6875</v>
      </c>
      <c r="U325">
        <v>0.42045454545454553</v>
      </c>
      <c r="V325">
        <v>0.47265625</v>
      </c>
      <c r="W325" t="s">
        <v>41</v>
      </c>
      <c r="X325">
        <v>1</v>
      </c>
      <c r="Y325" t="s">
        <v>51</v>
      </c>
      <c r="Z325">
        <v>0.19047619047619049</v>
      </c>
      <c r="AA325">
        <v>0.1162790697674419</v>
      </c>
      <c r="AB325" t="s">
        <v>34</v>
      </c>
      <c r="AC325" t="s">
        <v>34</v>
      </c>
      <c r="AD325">
        <v>0.375</v>
      </c>
      <c r="AE325">
        <v>0.5</v>
      </c>
      <c r="AF325">
        <v>0.14599304917888939</v>
      </c>
    </row>
    <row r="326" spans="1:32" x14ac:dyDescent="0.45">
      <c r="A326" t="s">
        <v>410</v>
      </c>
      <c r="B326">
        <v>2010</v>
      </c>
      <c r="C326" t="s">
        <v>53</v>
      </c>
      <c r="D326">
        <v>16</v>
      </c>
      <c r="E326">
        <v>2.0949103749816009</v>
      </c>
      <c r="F326">
        <v>-4.7471144512676293</v>
      </c>
      <c r="G326">
        <v>3.78579358626653</v>
      </c>
      <c r="H326">
        <v>45</v>
      </c>
      <c r="I326">
        <v>0.77419354838709675</v>
      </c>
      <c r="J326">
        <v>-13.8125</v>
      </c>
      <c r="K326">
        <v>1.25</v>
      </c>
      <c r="L326">
        <v>0.625</v>
      </c>
      <c r="M326">
        <v>1</v>
      </c>
      <c r="N326">
        <v>11.1875</v>
      </c>
      <c r="O326">
        <v>1.75</v>
      </c>
      <c r="P326">
        <v>1.625</v>
      </c>
      <c r="Q326">
        <v>4</v>
      </c>
      <c r="R326">
        <v>12</v>
      </c>
      <c r="S326">
        <v>0</v>
      </c>
      <c r="T326">
        <v>0.25</v>
      </c>
      <c r="U326">
        <v>0.4375</v>
      </c>
      <c r="V326">
        <v>0.58203125</v>
      </c>
      <c r="W326" t="s">
        <v>34</v>
      </c>
      <c r="X326">
        <v>4</v>
      </c>
      <c r="Y326" t="s">
        <v>42</v>
      </c>
      <c r="Z326">
        <v>0.21875</v>
      </c>
      <c r="AA326">
        <v>0.14285714285714279</v>
      </c>
      <c r="AB326" t="s">
        <v>34</v>
      </c>
      <c r="AC326" t="s">
        <v>34</v>
      </c>
      <c r="AD326">
        <v>0.5</v>
      </c>
      <c r="AE326">
        <v>0.5</v>
      </c>
      <c r="AF326">
        <v>2.087526709109199E-4</v>
      </c>
    </row>
    <row r="327" spans="1:32" x14ac:dyDescent="0.45">
      <c r="A327" t="s">
        <v>411</v>
      </c>
      <c r="B327">
        <v>2010</v>
      </c>
      <c r="C327" t="s">
        <v>55</v>
      </c>
      <c r="D327">
        <v>16</v>
      </c>
      <c r="E327">
        <v>-2.0276891577557938</v>
      </c>
      <c r="F327">
        <v>-2.958521995001191</v>
      </c>
      <c r="G327">
        <v>1.1599104847396411</v>
      </c>
      <c r="H327">
        <v>42.5</v>
      </c>
      <c r="I327">
        <v>0.8214285714285714</v>
      </c>
      <c r="J327">
        <v>-13.375</v>
      </c>
      <c r="K327">
        <v>1.125</v>
      </c>
      <c r="L327">
        <v>0.5625</v>
      </c>
      <c r="M327">
        <v>1.1875</v>
      </c>
      <c r="N327">
        <v>11.125</v>
      </c>
      <c r="O327">
        <v>1.5625</v>
      </c>
      <c r="P327">
        <v>1.75</v>
      </c>
      <c r="Q327">
        <v>5</v>
      </c>
      <c r="R327">
        <v>11</v>
      </c>
      <c r="S327">
        <v>0</v>
      </c>
      <c r="T327">
        <v>0.3125</v>
      </c>
      <c r="U327">
        <v>0.47499999999999998</v>
      </c>
      <c r="V327">
        <v>0.5703125</v>
      </c>
      <c r="W327" t="s">
        <v>34</v>
      </c>
      <c r="X327">
        <v>3</v>
      </c>
      <c r="Y327" t="s">
        <v>42</v>
      </c>
      <c r="Z327">
        <v>0.24</v>
      </c>
      <c r="AA327">
        <v>0.2857142857142857</v>
      </c>
      <c r="AB327" t="s">
        <v>34</v>
      </c>
      <c r="AC327" t="s">
        <v>34</v>
      </c>
      <c r="AD327">
        <v>0.4375</v>
      </c>
      <c r="AE327">
        <v>0.5</v>
      </c>
      <c r="AF327">
        <v>5.462540082091877E-4</v>
      </c>
    </row>
    <row r="328" spans="1:32" x14ac:dyDescent="0.45">
      <c r="A328" t="s">
        <v>412</v>
      </c>
      <c r="B328">
        <v>2010</v>
      </c>
      <c r="C328" t="s">
        <v>57</v>
      </c>
      <c r="D328">
        <v>16</v>
      </c>
      <c r="E328">
        <v>2.6831670333565629</v>
      </c>
      <c r="F328">
        <v>-1.140263178868125</v>
      </c>
      <c r="G328">
        <v>4.894757271193944</v>
      </c>
      <c r="H328">
        <v>54.5625</v>
      </c>
      <c r="I328">
        <v>0.75</v>
      </c>
      <c r="J328">
        <v>-10.375</v>
      </c>
      <c r="K328">
        <v>1.1875</v>
      </c>
      <c r="L328">
        <v>0.625</v>
      </c>
      <c r="M328">
        <v>1.25</v>
      </c>
      <c r="N328">
        <v>16.0625</v>
      </c>
      <c r="O328">
        <v>1.375</v>
      </c>
      <c r="P328">
        <v>1.875</v>
      </c>
      <c r="Q328">
        <v>6</v>
      </c>
      <c r="R328">
        <v>10</v>
      </c>
      <c r="S328">
        <v>0</v>
      </c>
      <c r="T328">
        <v>0.375</v>
      </c>
      <c r="U328">
        <v>0.5</v>
      </c>
      <c r="V328">
        <v>0.51171875</v>
      </c>
      <c r="W328" t="s">
        <v>34</v>
      </c>
      <c r="X328">
        <v>3</v>
      </c>
      <c r="Y328" t="s">
        <v>58</v>
      </c>
      <c r="Z328">
        <v>0.20833333333333329</v>
      </c>
      <c r="AA328">
        <v>0.19230769230769229</v>
      </c>
      <c r="AB328" t="s">
        <v>34</v>
      </c>
      <c r="AC328" t="s">
        <v>34</v>
      </c>
      <c r="AD328">
        <v>0.1875</v>
      </c>
      <c r="AE328">
        <v>0.5</v>
      </c>
      <c r="AF328">
        <v>1.1615750649391981E-3</v>
      </c>
    </row>
    <row r="329" spans="1:32" x14ac:dyDescent="0.45">
      <c r="A329" t="s">
        <v>413</v>
      </c>
      <c r="B329">
        <v>2010</v>
      </c>
      <c r="C329" t="s">
        <v>60</v>
      </c>
      <c r="D329">
        <v>16</v>
      </c>
      <c r="E329">
        <v>2.5723945794900751</v>
      </c>
      <c r="F329">
        <v>-3.8399747944949101</v>
      </c>
      <c r="G329">
        <v>5.9502684122101446</v>
      </c>
      <c r="H329">
        <v>59</v>
      </c>
      <c r="I329">
        <v>0.88</v>
      </c>
      <c r="J329">
        <v>-16.75</v>
      </c>
      <c r="K329">
        <v>0.75</v>
      </c>
      <c r="L329">
        <v>0.5</v>
      </c>
      <c r="M329">
        <v>0.625</v>
      </c>
      <c r="N329">
        <v>9.75</v>
      </c>
      <c r="O329">
        <v>1.3125</v>
      </c>
      <c r="P329">
        <v>1.125</v>
      </c>
      <c r="Q329">
        <v>4</v>
      </c>
      <c r="R329">
        <v>12</v>
      </c>
      <c r="S329">
        <v>0</v>
      </c>
      <c r="T329">
        <v>0.25</v>
      </c>
      <c r="U329">
        <v>0.453125</v>
      </c>
      <c r="V329">
        <v>0.515625</v>
      </c>
      <c r="W329" t="s">
        <v>34</v>
      </c>
      <c r="X329">
        <v>4</v>
      </c>
      <c r="Y329" t="s">
        <v>62</v>
      </c>
      <c r="Z329">
        <v>0.1785714285714286</v>
      </c>
      <c r="AA329">
        <v>0.23333333333333331</v>
      </c>
      <c r="AB329" t="s">
        <v>34</v>
      </c>
      <c r="AC329" t="s">
        <v>34</v>
      </c>
      <c r="AD329">
        <v>0.5625</v>
      </c>
      <c r="AE329">
        <v>0.5</v>
      </c>
      <c r="AF329">
        <v>1.7579864016852161E-4</v>
      </c>
    </row>
    <row r="330" spans="1:32" x14ac:dyDescent="0.45">
      <c r="A330" t="s">
        <v>414</v>
      </c>
      <c r="B330">
        <v>2010</v>
      </c>
      <c r="C330" t="s">
        <v>64</v>
      </c>
      <c r="D330">
        <v>16</v>
      </c>
      <c r="E330">
        <v>1.133370077788949</v>
      </c>
      <c r="F330">
        <v>-2.4748540578349809</v>
      </c>
      <c r="G330">
        <v>3.140473350631324</v>
      </c>
      <c r="H330">
        <v>63.625</v>
      </c>
      <c r="I330">
        <v>0.83333333333333337</v>
      </c>
      <c r="J330">
        <v>-11.9375</v>
      </c>
      <c r="K330">
        <v>1</v>
      </c>
      <c r="L330">
        <v>0.9375</v>
      </c>
      <c r="M330">
        <v>0.875</v>
      </c>
      <c r="N330">
        <v>17.6875</v>
      </c>
      <c r="O330">
        <v>1.3125</v>
      </c>
      <c r="P330">
        <v>1.8125</v>
      </c>
      <c r="Q330">
        <v>6</v>
      </c>
      <c r="R330">
        <v>10</v>
      </c>
      <c r="S330">
        <v>0</v>
      </c>
      <c r="T330">
        <v>0.375</v>
      </c>
      <c r="U330">
        <v>0.47916666666666669</v>
      </c>
      <c r="V330">
        <v>0.54296875</v>
      </c>
      <c r="W330" t="s">
        <v>34</v>
      </c>
      <c r="X330">
        <v>3</v>
      </c>
      <c r="Y330" t="s">
        <v>51</v>
      </c>
      <c r="Z330">
        <v>0.3</v>
      </c>
      <c r="AA330">
        <v>0.25</v>
      </c>
      <c r="AB330" t="s">
        <v>34</v>
      </c>
      <c r="AC330" t="s">
        <v>34</v>
      </c>
      <c r="AD330">
        <v>0.3125</v>
      </c>
      <c r="AE330">
        <v>0.5</v>
      </c>
      <c r="AF330">
        <v>2.792327555230878E-3</v>
      </c>
    </row>
    <row r="331" spans="1:32" x14ac:dyDescent="0.45">
      <c r="A331" t="s">
        <v>415</v>
      </c>
      <c r="B331">
        <v>2010</v>
      </c>
      <c r="C331" t="s">
        <v>66</v>
      </c>
      <c r="D331">
        <v>16</v>
      </c>
      <c r="E331">
        <v>6.975409232465144</v>
      </c>
      <c r="F331">
        <v>-1.377626157403562</v>
      </c>
      <c r="G331">
        <v>9.5671475991982398</v>
      </c>
      <c r="H331">
        <v>38.5625</v>
      </c>
      <c r="I331">
        <v>0.7857142857142857</v>
      </c>
      <c r="J331">
        <v>-14.4375</v>
      </c>
      <c r="K331">
        <v>0.8125</v>
      </c>
      <c r="L331">
        <v>0.5</v>
      </c>
      <c r="M331">
        <v>1.5</v>
      </c>
      <c r="N331">
        <v>20.8125</v>
      </c>
      <c r="O331">
        <v>0.9375</v>
      </c>
      <c r="P331">
        <v>2</v>
      </c>
      <c r="Q331">
        <v>10</v>
      </c>
      <c r="R331">
        <v>6</v>
      </c>
      <c r="S331">
        <v>0</v>
      </c>
      <c r="T331">
        <v>0.625</v>
      </c>
      <c r="U331">
        <v>0.47499999999999998</v>
      </c>
      <c r="V331">
        <v>0.51953125</v>
      </c>
      <c r="W331" t="s">
        <v>69</v>
      </c>
      <c r="X331">
        <v>2</v>
      </c>
      <c r="Y331" t="s">
        <v>51</v>
      </c>
      <c r="Z331">
        <v>0.2011494252873563</v>
      </c>
      <c r="AA331">
        <v>0.16455696202531639</v>
      </c>
      <c r="AB331" t="s">
        <v>43</v>
      </c>
      <c r="AC331" t="s">
        <v>43</v>
      </c>
      <c r="AD331">
        <v>0.125</v>
      </c>
      <c r="AE331">
        <v>9.5</v>
      </c>
      <c r="AF331">
        <v>5.8368715630811259E-2</v>
      </c>
    </row>
    <row r="332" spans="1:32" x14ac:dyDescent="0.45">
      <c r="A332" t="s">
        <v>416</v>
      </c>
      <c r="B332">
        <v>2010</v>
      </c>
      <c r="C332" t="s">
        <v>154</v>
      </c>
      <c r="D332">
        <v>16</v>
      </c>
      <c r="E332">
        <v>4.8730641194123958</v>
      </c>
      <c r="F332">
        <v>1.077504547252303</v>
      </c>
      <c r="G332">
        <v>8.7457387090453036</v>
      </c>
      <c r="H332">
        <v>43.125</v>
      </c>
      <c r="I332">
        <v>0.9</v>
      </c>
      <c r="J332">
        <v>-14.125</v>
      </c>
      <c r="K332">
        <v>0.75</v>
      </c>
      <c r="L332">
        <v>0.3125</v>
      </c>
      <c r="M332">
        <v>0.8125</v>
      </c>
      <c r="N332">
        <v>13.6875</v>
      </c>
      <c r="O332">
        <v>1.0625</v>
      </c>
      <c r="P332">
        <v>1.125</v>
      </c>
      <c r="Q332">
        <v>6</v>
      </c>
      <c r="R332">
        <v>10</v>
      </c>
      <c r="S332">
        <v>0</v>
      </c>
      <c r="T332">
        <v>0.375</v>
      </c>
      <c r="U332">
        <v>0.5</v>
      </c>
      <c r="V332">
        <v>0.5234375</v>
      </c>
      <c r="W332" t="s">
        <v>34</v>
      </c>
      <c r="X332">
        <v>3</v>
      </c>
      <c r="Y332" t="s">
        <v>70</v>
      </c>
      <c r="Z332">
        <v>0.1785714285714286</v>
      </c>
      <c r="AA332">
        <v>3.2258064516129031E-2</v>
      </c>
      <c r="AB332" t="s">
        <v>34</v>
      </c>
      <c r="AC332" t="s">
        <v>34</v>
      </c>
      <c r="AD332">
        <v>0.3125</v>
      </c>
      <c r="AE332">
        <v>0.5</v>
      </c>
      <c r="AF332">
        <v>1.0456883959777891E-3</v>
      </c>
    </row>
    <row r="333" spans="1:32" x14ac:dyDescent="0.45">
      <c r="A333" t="s">
        <v>417</v>
      </c>
      <c r="B333">
        <v>2010</v>
      </c>
      <c r="C333" t="s">
        <v>68</v>
      </c>
      <c r="D333">
        <v>16</v>
      </c>
      <c r="E333">
        <v>8.1588959985471519</v>
      </c>
      <c r="F333">
        <v>-1.414437888640721</v>
      </c>
      <c r="G333">
        <v>8.2870806969057842</v>
      </c>
      <c r="H333">
        <v>44.3125</v>
      </c>
      <c r="I333">
        <v>0.9285714285714286</v>
      </c>
      <c r="J333">
        <v>-5.6875</v>
      </c>
      <c r="K333">
        <v>1.0625</v>
      </c>
      <c r="L333">
        <v>0.6875</v>
      </c>
      <c r="M333">
        <v>0.625</v>
      </c>
      <c r="N333">
        <v>11.625</v>
      </c>
      <c r="O333">
        <v>1.3125</v>
      </c>
      <c r="P333">
        <v>1.3125</v>
      </c>
      <c r="Q333">
        <v>10</v>
      </c>
      <c r="R333">
        <v>6</v>
      </c>
      <c r="S333">
        <v>0</v>
      </c>
      <c r="T333">
        <v>0.625</v>
      </c>
      <c r="U333">
        <v>0.42499999999999999</v>
      </c>
      <c r="V333">
        <v>0.47265625</v>
      </c>
      <c r="W333" t="s">
        <v>84</v>
      </c>
      <c r="X333">
        <v>1</v>
      </c>
      <c r="Y333" t="s">
        <v>70</v>
      </c>
      <c r="Z333">
        <v>0.19565217391304349</v>
      </c>
      <c r="AA333">
        <v>0.2142857142857143</v>
      </c>
      <c r="AB333" t="s">
        <v>34</v>
      </c>
      <c r="AC333" t="s">
        <v>34</v>
      </c>
      <c r="AD333">
        <v>0.25</v>
      </c>
      <c r="AE333">
        <v>0.5</v>
      </c>
      <c r="AF333">
        <v>1.6120135883779661E-2</v>
      </c>
    </row>
    <row r="334" spans="1:32" x14ac:dyDescent="0.45">
      <c r="A334" t="s">
        <v>418</v>
      </c>
      <c r="B334">
        <v>2010</v>
      </c>
      <c r="C334" t="s">
        <v>72</v>
      </c>
      <c r="D334">
        <v>16</v>
      </c>
      <c r="E334">
        <v>-0.21661580746479239</v>
      </c>
      <c r="F334">
        <v>1.8634203359675401</v>
      </c>
      <c r="G334">
        <v>3.6105601728808701</v>
      </c>
      <c r="H334">
        <v>42.1875</v>
      </c>
      <c r="I334">
        <v>0.7857142857142857</v>
      </c>
      <c r="J334">
        <v>-18.0625</v>
      </c>
      <c r="K334">
        <v>1.3125</v>
      </c>
      <c r="L334">
        <v>0.3125</v>
      </c>
      <c r="M334">
        <v>0.8125</v>
      </c>
      <c r="N334">
        <v>11.8125</v>
      </c>
      <c r="O334">
        <v>1.6875</v>
      </c>
      <c r="P334">
        <v>1.125</v>
      </c>
      <c r="Q334">
        <v>8</v>
      </c>
      <c r="R334">
        <v>8</v>
      </c>
      <c r="S334">
        <v>0</v>
      </c>
      <c r="T334">
        <v>0.5</v>
      </c>
      <c r="U334">
        <v>0.3828125</v>
      </c>
      <c r="V334">
        <v>0.453125</v>
      </c>
      <c r="W334" t="s">
        <v>34</v>
      </c>
      <c r="X334">
        <v>2</v>
      </c>
      <c r="Y334" t="s">
        <v>70</v>
      </c>
      <c r="Z334">
        <v>3.2258064516129031E-2</v>
      </c>
      <c r="AA334">
        <v>0.1785714285714286</v>
      </c>
      <c r="AB334" t="s">
        <v>34</v>
      </c>
      <c r="AC334" t="s">
        <v>34</v>
      </c>
      <c r="AD334">
        <v>0.375</v>
      </c>
      <c r="AE334">
        <v>0.5</v>
      </c>
      <c r="AF334">
        <v>2.3591521155571079E-3</v>
      </c>
    </row>
    <row r="335" spans="1:32" x14ac:dyDescent="0.45">
      <c r="A335" t="s">
        <v>419</v>
      </c>
      <c r="B335">
        <v>2010</v>
      </c>
      <c r="C335" t="s">
        <v>74</v>
      </c>
      <c r="D335">
        <v>16</v>
      </c>
      <c r="E335">
        <v>2.7860032459123509</v>
      </c>
      <c r="F335">
        <v>-0.8557756647785324</v>
      </c>
      <c r="G335">
        <v>6.4257523906426908</v>
      </c>
      <c r="H335">
        <v>48.1875</v>
      </c>
      <c r="I335">
        <v>0.76923076923076927</v>
      </c>
      <c r="J335">
        <v>-13.8125</v>
      </c>
      <c r="K335">
        <v>0.5</v>
      </c>
      <c r="L335">
        <v>0.5625</v>
      </c>
      <c r="M335">
        <v>0.875</v>
      </c>
      <c r="N335">
        <v>15.5625</v>
      </c>
      <c r="O335">
        <v>0.75</v>
      </c>
      <c r="P335">
        <v>1.4375</v>
      </c>
      <c r="Q335">
        <v>10</v>
      </c>
      <c r="R335">
        <v>6</v>
      </c>
      <c r="S335">
        <v>0</v>
      </c>
      <c r="T335">
        <v>0.625</v>
      </c>
      <c r="U335">
        <v>0.38124999999999998</v>
      </c>
      <c r="V335">
        <v>0.4140625</v>
      </c>
      <c r="W335" t="s">
        <v>77</v>
      </c>
      <c r="X335">
        <v>1</v>
      </c>
      <c r="Y335" t="s">
        <v>62</v>
      </c>
      <c r="Z335">
        <v>0.17777777777777781</v>
      </c>
      <c r="AA335">
        <v>0.25</v>
      </c>
      <c r="AB335" t="s">
        <v>34</v>
      </c>
      <c r="AC335" t="s">
        <v>34</v>
      </c>
      <c r="AD335">
        <v>0.25</v>
      </c>
      <c r="AE335">
        <v>0.5</v>
      </c>
      <c r="AF335">
        <v>3.341883979510199E-2</v>
      </c>
    </row>
    <row r="336" spans="1:32" x14ac:dyDescent="0.45">
      <c r="A336" t="s">
        <v>420</v>
      </c>
      <c r="B336">
        <v>2010</v>
      </c>
      <c r="C336" t="s">
        <v>192</v>
      </c>
      <c r="D336">
        <v>16</v>
      </c>
      <c r="E336">
        <v>-2.776505012625524</v>
      </c>
      <c r="F336">
        <v>-3.971130753685931</v>
      </c>
      <c r="G336">
        <v>0.60695581285843292</v>
      </c>
      <c r="H336">
        <v>54.8125</v>
      </c>
      <c r="I336">
        <v>0.84615384615384615</v>
      </c>
      <c r="J336">
        <v>-15.25</v>
      </c>
      <c r="K336">
        <v>0.9375</v>
      </c>
      <c r="L336">
        <v>0.75</v>
      </c>
      <c r="M336">
        <v>0.875</v>
      </c>
      <c r="N336">
        <v>18.125</v>
      </c>
      <c r="O336">
        <v>1.125</v>
      </c>
      <c r="P336">
        <v>1.625</v>
      </c>
      <c r="Q336">
        <v>7</v>
      </c>
      <c r="R336">
        <v>9</v>
      </c>
      <c r="S336">
        <v>0</v>
      </c>
      <c r="T336">
        <v>0.4375</v>
      </c>
      <c r="U336">
        <v>0.34821429999999998</v>
      </c>
      <c r="V336">
        <v>0.44921879999999997</v>
      </c>
      <c r="W336" t="s">
        <v>34</v>
      </c>
      <c r="X336">
        <v>2</v>
      </c>
      <c r="Y336" t="s">
        <v>193</v>
      </c>
      <c r="Z336">
        <v>9.0909090909090912E-2</v>
      </c>
      <c r="AA336">
        <v>0.16666666666666671</v>
      </c>
      <c r="AB336" t="s">
        <v>34</v>
      </c>
      <c r="AC336" t="s">
        <v>34</v>
      </c>
      <c r="AD336">
        <v>0.1875</v>
      </c>
      <c r="AE336">
        <v>0.5</v>
      </c>
      <c r="AF336">
        <v>1.9509422221316299E-3</v>
      </c>
    </row>
    <row r="337" spans="1:32" x14ac:dyDescent="0.45">
      <c r="A337" t="s">
        <v>421</v>
      </c>
      <c r="B337">
        <v>2010</v>
      </c>
      <c r="C337" t="s">
        <v>195</v>
      </c>
      <c r="D337">
        <v>16</v>
      </c>
      <c r="E337">
        <v>10.67401168314341</v>
      </c>
      <c r="F337">
        <v>-3.1345613218864732</v>
      </c>
      <c r="G337">
        <v>14.586971629046911</v>
      </c>
      <c r="H337">
        <v>42.3125</v>
      </c>
      <c r="I337">
        <v>0.81818181818181823</v>
      </c>
      <c r="J337">
        <v>-14.1875</v>
      </c>
      <c r="K337">
        <v>0.8125</v>
      </c>
      <c r="L337">
        <v>0.375</v>
      </c>
      <c r="M337">
        <v>1</v>
      </c>
      <c r="N337">
        <v>18.75</v>
      </c>
      <c r="O337">
        <v>1.4375</v>
      </c>
      <c r="P337">
        <v>1.375</v>
      </c>
      <c r="Q337">
        <v>9</v>
      </c>
      <c r="R337">
        <v>7</v>
      </c>
      <c r="S337">
        <v>0</v>
      </c>
      <c r="T337">
        <v>0.5625</v>
      </c>
      <c r="U337">
        <v>0.40972219999999998</v>
      </c>
      <c r="V337">
        <v>0.45703120000000003</v>
      </c>
      <c r="W337" t="s">
        <v>34</v>
      </c>
      <c r="X337">
        <v>2</v>
      </c>
      <c r="Y337" t="s">
        <v>196</v>
      </c>
      <c r="Z337">
        <v>0.23333333333333331</v>
      </c>
      <c r="AA337">
        <v>0.1785714285714286</v>
      </c>
      <c r="AB337" t="s">
        <v>34</v>
      </c>
      <c r="AC337" t="s">
        <v>34</v>
      </c>
      <c r="AD337">
        <v>0.625</v>
      </c>
      <c r="AE337">
        <v>0.5</v>
      </c>
      <c r="AF337">
        <v>2.7498063568709721E-2</v>
      </c>
    </row>
    <row r="338" spans="1:32" x14ac:dyDescent="0.45">
      <c r="A338" t="s">
        <v>422</v>
      </c>
      <c r="B338">
        <v>2010</v>
      </c>
      <c r="C338" t="s">
        <v>230</v>
      </c>
      <c r="D338">
        <v>16</v>
      </c>
      <c r="E338">
        <v>-0.79403589200030256</v>
      </c>
      <c r="F338">
        <v>0.2441479265368682</v>
      </c>
      <c r="G338">
        <v>2.5662384831108569</v>
      </c>
      <c r="H338">
        <v>79.9375</v>
      </c>
      <c r="I338">
        <v>0.80487804878048785</v>
      </c>
      <c r="J338">
        <v>-18.1875</v>
      </c>
      <c r="K338">
        <v>1</v>
      </c>
      <c r="L338">
        <v>0.75</v>
      </c>
      <c r="M338">
        <v>0.75</v>
      </c>
      <c r="N338">
        <v>18.1875</v>
      </c>
      <c r="O338">
        <v>1.375</v>
      </c>
      <c r="P338">
        <v>1.5</v>
      </c>
      <c r="Q338">
        <v>8</v>
      </c>
      <c r="R338">
        <v>8</v>
      </c>
      <c r="S338">
        <v>0</v>
      </c>
      <c r="T338">
        <v>0.5</v>
      </c>
      <c r="U338">
        <v>0.46875</v>
      </c>
      <c r="V338">
        <v>0.46875</v>
      </c>
      <c r="W338" t="s">
        <v>34</v>
      </c>
      <c r="X338">
        <v>3</v>
      </c>
      <c r="Y338" t="s">
        <v>196</v>
      </c>
      <c r="Z338">
        <v>0.17543859649122809</v>
      </c>
      <c r="AA338">
        <v>0.203125</v>
      </c>
      <c r="AB338" t="s">
        <v>34</v>
      </c>
      <c r="AC338" t="s">
        <v>34</v>
      </c>
      <c r="AD338">
        <v>0.375</v>
      </c>
      <c r="AE338">
        <v>0.5</v>
      </c>
      <c r="AF338">
        <v>1.023662827714791E-2</v>
      </c>
    </row>
    <row r="339" spans="1:32" x14ac:dyDescent="0.45">
      <c r="A339" t="s">
        <v>423</v>
      </c>
      <c r="B339">
        <v>2010</v>
      </c>
      <c r="C339" t="s">
        <v>76</v>
      </c>
      <c r="D339">
        <v>16</v>
      </c>
      <c r="E339">
        <v>-0.95346203602490409</v>
      </c>
      <c r="F339">
        <v>-3.565813508290836</v>
      </c>
      <c r="G339">
        <v>2.627330012455634</v>
      </c>
      <c r="H339">
        <v>37.1875</v>
      </c>
      <c r="I339">
        <v>0.73170731707317072</v>
      </c>
      <c r="J339">
        <v>-14.25</v>
      </c>
      <c r="K339">
        <v>1.25</v>
      </c>
      <c r="L339">
        <v>0.5</v>
      </c>
      <c r="M339">
        <v>0.6875</v>
      </c>
      <c r="N339">
        <v>13.6875</v>
      </c>
      <c r="O339">
        <v>1.625</v>
      </c>
      <c r="P339">
        <v>1.1875</v>
      </c>
      <c r="Q339">
        <v>7</v>
      </c>
      <c r="R339">
        <v>9</v>
      </c>
      <c r="S339">
        <v>0</v>
      </c>
      <c r="T339">
        <v>0.4375</v>
      </c>
      <c r="U339">
        <v>0.4375</v>
      </c>
      <c r="V339">
        <v>0.5390625</v>
      </c>
      <c r="W339" t="s">
        <v>34</v>
      </c>
      <c r="X339">
        <v>3</v>
      </c>
      <c r="Y339" t="s">
        <v>46</v>
      </c>
      <c r="Z339">
        <v>0.19230769230769229</v>
      </c>
      <c r="AA339">
        <v>0.36666666666666659</v>
      </c>
      <c r="AB339" t="s">
        <v>34</v>
      </c>
      <c r="AC339" t="s">
        <v>34</v>
      </c>
      <c r="AD339">
        <v>0.375</v>
      </c>
      <c r="AE339">
        <v>0.5</v>
      </c>
      <c r="AF339">
        <v>2.711816215914173E-3</v>
      </c>
    </row>
    <row r="340" spans="1:32" x14ac:dyDescent="0.45">
      <c r="A340" t="s">
        <v>424</v>
      </c>
      <c r="B340">
        <v>2010</v>
      </c>
      <c r="C340" t="s">
        <v>79</v>
      </c>
      <c r="D340">
        <v>16</v>
      </c>
      <c r="E340">
        <v>-5.0543056303202247</v>
      </c>
      <c r="F340">
        <v>-2.0961787081698282</v>
      </c>
      <c r="G340">
        <v>-1.956845404706034</v>
      </c>
      <c r="H340">
        <v>48.0625</v>
      </c>
      <c r="I340">
        <v>0.94444444444444442</v>
      </c>
      <c r="J340">
        <v>-14.375</v>
      </c>
      <c r="K340">
        <v>1.625</v>
      </c>
      <c r="L340">
        <v>0.625</v>
      </c>
      <c r="M340">
        <v>0.9375</v>
      </c>
      <c r="N340">
        <v>11.0625</v>
      </c>
      <c r="O340">
        <v>2.0625</v>
      </c>
      <c r="P340">
        <v>1.5625</v>
      </c>
      <c r="Q340">
        <v>6</v>
      </c>
      <c r="R340">
        <v>10</v>
      </c>
      <c r="S340">
        <v>0</v>
      </c>
      <c r="T340">
        <v>0.375</v>
      </c>
      <c r="U340">
        <v>0.38541666666666669</v>
      </c>
      <c r="V340">
        <v>0.5390625</v>
      </c>
      <c r="W340" t="s">
        <v>34</v>
      </c>
      <c r="X340">
        <v>4</v>
      </c>
      <c r="Y340" t="s">
        <v>51</v>
      </c>
      <c r="Z340">
        <v>0.23076923076923081</v>
      </c>
      <c r="AA340">
        <v>0.234375</v>
      </c>
      <c r="AB340" t="s">
        <v>34</v>
      </c>
      <c r="AC340" t="s">
        <v>34</v>
      </c>
      <c r="AD340">
        <v>0.4375</v>
      </c>
      <c r="AE340">
        <v>0.5</v>
      </c>
      <c r="AF340">
        <v>1.27900125852658E-3</v>
      </c>
    </row>
    <row r="341" spans="1:32" x14ac:dyDescent="0.45">
      <c r="A341" t="s">
        <v>425</v>
      </c>
      <c r="B341">
        <v>2010</v>
      </c>
      <c r="C341" t="s">
        <v>81</v>
      </c>
      <c r="D341">
        <v>16</v>
      </c>
      <c r="E341">
        <v>9.6349708910457874</v>
      </c>
      <c r="F341">
        <v>2.2329457906702541</v>
      </c>
      <c r="G341">
        <v>11.852711213359891</v>
      </c>
      <c r="H341">
        <v>47.875</v>
      </c>
      <c r="I341">
        <v>0.88</v>
      </c>
      <c r="J341">
        <v>-10.9375</v>
      </c>
      <c r="K341">
        <v>0.3125</v>
      </c>
      <c r="L341">
        <v>0.8125</v>
      </c>
      <c r="M341">
        <v>1.5625</v>
      </c>
      <c r="N341">
        <v>13.25</v>
      </c>
      <c r="O341">
        <v>0.4375</v>
      </c>
      <c r="P341">
        <v>2.375</v>
      </c>
      <c r="Q341">
        <v>14</v>
      </c>
      <c r="R341">
        <v>2</v>
      </c>
      <c r="S341">
        <v>0</v>
      </c>
      <c r="T341">
        <v>0.875</v>
      </c>
      <c r="U341">
        <v>0.5044642857142857</v>
      </c>
      <c r="V341">
        <v>0.50390625</v>
      </c>
      <c r="W341" t="s">
        <v>43</v>
      </c>
      <c r="X341">
        <v>1</v>
      </c>
      <c r="Y341" t="s">
        <v>46</v>
      </c>
      <c r="Z341">
        <v>0.2461538461538462</v>
      </c>
      <c r="AA341">
        <v>0.25531914893617019</v>
      </c>
      <c r="AB341" t="s">
        <v>34</v>
      </c>
      <c r="AC341" t="s">
        <v>34</v>
      </c>
      <c r="AD341">
        <v>0.125</v>
      </c>
      <c r="AE341">
        <v>0.5</v>
      </c>
      <c r="AF341">
        <v>0.53446851141934371</v>
      </c>
    </row>
    <row r="342" spans="1:32" x14ac:dyDescent="0.45">
      <c r="A342" t="s">
        <v>426</v>
      </c>
      <c r="B342">
        <v>2010</v>
      </c>
      <c r="C342" t="s">
        <v>83</v>
      </c>
      <c r="D342">
        <v>16</v>
      </c>
      <c r="E342">
        <v>5.2240483026819264</v>
      </c>
      <c r="F342">
        <v>-2.4747777855210078</v>
      </c>
      <c r="G342">
        <v>9.1521605653679217</v>
      </c>
      <c r="H342">
        <v>54.3125</v>
      </c>
      <c r="I342">
        <v>0.80645161290322576</v>
      </c>
      <c r="J342">
        <v>-12.1875</v>
      </c>
      <c r="K342">
        <v>1.375</v>
      </c>
      <c r="L342">
        <v>1</v>
      </c>
      <c r="M342">
        <v>0.5625</v>
      </c>
      <c r="N342">
        <v>15.625</v>
      </c>
      <c r="O342">
        <v>1.75</v>
      </c>
      <c r="P342">
        <v>1.5625</v>
      </c>
      <c r="Q342">
        <v>11</v>
      </c>
      <c r="R342">
        <v>5</v>
      </c>
      <c r="S342">
        <v>0</v>
      </c>
      <c r="T342">
        <v>0.6875</v>
      </c>
      <c r="U342">
        <v>0.42613636363636359</v>
      </c>
      <c r="V342">
        <v>0.46875</v>
      </c>
      <c r="W342" t="s">
        <v>61</v>
      </c>
      <c r="X342">
        <v>2</v>
      </c>
      <c r="Y342" t="s">
        <v>38</v>
      </c>
      <c r="Z342">
        <v>0.2254901960784314</v>
      </c>
      <c r="AA342">
        <v>0.17333333333333331</v>
      </c>
      <c r="AB342" t="s">
        <v>34</v>
      </c>
      <c r="AC342" t="s">
        <v>34</v>
      </c>
      <c r="AD342">
        <v>0.375</v>
      </c>
      <c r="AE342">
        <v>0.5</v>
      </c>
      <c r="AF342">
        <v>9.1712816374847878E-2</v>
      </c>
    </row>
    <row r="343" spans="1:32" x14ac:dyDescent="0.45">
      <c r="A343" t="s">
        <v>427</v>
      </c>
      <c r="B343">
        <v>2010</v>
      </c>
      <c r="C343" t="s">
        <v>86</v>
      </c>
      <c r="D343">
        <v>16</v>
      </c>
      <c r="E343">
        <v>2.7010939339765909</v>
      </c>
      <c r="F343">
        <v>-3.9192539065731449</v>
      </c>
      <c r="G343">
        <v>4.6013867231435883</v>
      </c>
      <c r="H343">
        <v>48.5625</v>
      </c>
      <c r="I343">
        <v>0.82608695652173914</v>
      </c>
      <c r="J343">
        <v>-7.3125</v>
      </c>
      <c r="K343">
        <v>1.5625</v>
      </c>
      <c r="L343">
        <v>1.4375</v>
      </c>
      <c r="M343">
        <v>1</v>
      </c>
      <c r="N343">
        <v>19.5625</v>
      </c>
      <c r="O343">
        <v>2.4375</v>
      </c>
      <c r="P343">
        <v>2.4375</v>
      </c>
      <c r="Q343">
        <v>10</v>
      </c>
      <c r="R343">
        <v>6</v>
      </c>
      <c r="S343">
        <v>0</v>
      </c>
      <c r="T343">
        <v>0.625</v>
      </c>
      <c r="U343">
        <v>0.4</v>
      </c>
      <c r="V343">
        <v>0.453125</v>
      </c>
      <c r="W343" t="s">
        <v>34</v>
      </c>
      <c r="X343">
        <v>2</v>
      </c>
      <c r="Y343" t="s">
        <v>58</v>
      </c>
      <c r="Z343">
        <v>0.1764705882352941</v>
      </c>
      <c r="AA343">
        <v>0.13636363636363641</v>
      </c>
      <c r="AB343" t="s">
        <v>34</v>
      </c>
      <c r="AC343" t="s">
        <v>34</v>
      </c>
      <c r="AD343">
        <v>0.875</v>
      </c>
      <c r="AE343">
        <v>0.5</v>
      </c>
      <c r="AF343">
        <v>2.7514309902397279E-2</v>
      </c>
    </row>
    <row r="344" spans="1:32" x14ac:dyDescent="0.45">
      <c r="A344" t="s">
        <v>428</v>
      </c>
      <c r="B344">
        <v>2010</v>
      </c>
      <c r="C344" t="s">
        <v>88</v>
      </c>
      <c r="D344">
        <v>16</v>
      </c>
      <c r="E344">
        <v>-0.44326308825814181</v>
      </c>
      <c r="F344">
        <v>-0.97720093994079837</v>
      </c>
      <c r="G344">
        <v>2.2050694417087362</v>
      </c>
      <c r="H344">
        <v>58.375</v>
      </c>
      <c r="I344">
        <v>0.76923076923076927</v>
      </c>
      <c r="J344">
        <v>-11.125</v>
      </c>
      <c r="K344">
        <v>0.875</v>
      </c>
      <c r="L344">
        <v>1.125</v>
      </c>
      <c r="M344">
        <v>0.75</v>
      </c>
      <c r="N344">
        <v>15.25</v>
      </c>
      <c r="O344">
        <v>1.25</v>
      </c>
      <c r="P344">
        <v>1.875</v>
      </c>
      <c r="Q344">
        <v>11</v>
      </c>
      <c r="R344">
        <v>5</v>
      </c>
      <c r="S344">
        <v>0</v>
      </c>
      <c r="T344">
        <v>0.6875</v>
      </c>
      <c r="U344">
        <v>0.40909090909090912</v>
      </c>
      <c r="V344">
        <v>0.4921875</v>
      </c>
      <c r="W344" t="s">
        <v>69</v>
      </c>
      <c r="X344">
        <v>2</v>
      </c>
      <c r="Y344" t="s">
        <v>46</v>
      </c>
      <c r="Z344">
        <v>0.28000000000000003</v>
      </c>
      <c r="AA344">
        <v>0.2095238095238095</v>
      </c>
      <c r="AB344" t="s">
        <v>34</v>
      </c>
      <c r="AC344" t="s">
        <v>34</v>
      </c>
      <c r="AD344">
        <v>0.375</v>
      </c>
      <c r="AE344">
        <v>0.5</v>
      </c>
      <c r="AF344">
        <v>0.1180382822574963</v>
      </c>
    </row>
    <row r="345" spans="1:32" x14ac:dyDescent="0.45">
      <c r="A345" t="s">
        <v>429</v>
      </c>
      <c r="B345">
        <v>2010</v>
      </c>
      <c r="C345" t="s">
        <v>92</v>
      </c>
      <c r="D345">
        <v>16</v>
      </c>
      <c r="E345">
        <v>3.306424090782202</v>
      </c>
      <c r="F345">
        <v>2.9470586507472412</v>
      </c>
      <c r="G345">
        <v>7.8784286243304731</v>
      </c>
      <c r="H345">
        <v>68.8125</v>
      </c>
      <c r="I345">
        <v>0.84210526315789469</v>
      </c>
      <c r="J345">
        <v>-19.375</v>
      </c>
      <c r="K345">
        <v>0.8125</v>
      </c>
      <c r="L345">
        <v>0.6875</v>
      </c>
      <c r="M345">
        <v>1.4375</v>
      </c>
      <c r="N345">
        <v>18.125</v>
      </c>
      <c r="O345">
        <v>1.25</v>
      </c>
      <c r="P345">
        <v>2.125</v>
      </c>
      <c r="Q345">
        <v>10</v>
      </c>
      <c r="R345">
        <v>6</v>
      </c>
      <c r="S345">
        <v>0</v>
      </c>
      <c r="T345">
        <v>0.625</v>
      </c>
      <c r="U345">
        <v>0.50624999999999998</v>
      </c>
      <c r="V345">
        <v>0.4921875</v>
      </c>
      <c r="W345" t="s">
        <v>84</v>
      </c>
      <c r="X345">
        <v>1</v>
      </c>
      <c r="Y345" t="s">
        <v>58</v>
      </c>
      <c r="Z345">
        <v>0.186046511627907</v>
      </c>
      <c r="AA345">
        <v>0.25641025641025639</v>
      </c>
      <c r="AB345" t="s">
        <v>34</v>
      </c>
      <c r="AC345" t="s">
        <v>34</v>
      </c>
      <c r="AD345">
        <v>0.4375</v>
      </c>
      <c r="AE345">
        <v>0.5</v>
      </c>
      <c r="AF345">
        <v>6.1942142098523681E-2</v>
      </c>
    </row>
    <row r="346" spans="1:32" x14ac:dyDescent="0.45">
      <c r="A346" t="s">
        <v>430</v>
      </c>
      <c r="B346">
        <v>2010</v>
      </c>
      <c r="C346" t="s">
        <v>94</v>
      </c>
      <c r="D346">
        <v>16</v>
      </c>
      <c r="E346">
        <v>4.8051414367326162</v>
      </c>
      <c r="F346">
        <v>-1.5951370685463719</v>
      </c>
      <c r="G346">
        <v>8.741800701100173</v>
      </c>
      <c r="H346">
        <v>56.4375</v>
      </c>
      <c r="I346">
        <v>0.78378378378378377</v>
      </c>
      <c r="J346">
        <v>-18.0625</v>
      </c>
      <c r="K346">
        <v>0.5625</v>
      </c>
      <c r="L346">
        <v>0.875</v>
      </c>
      <c r="M346">
        <v>1.25</v>
      </c>
      <c r="N346">
        <v>19.9375</v>
      </c>
      <c r="O346">
        <v>0.9375</v>
      </c>
      <c r="P346">
        <v>2.125</v>
      </c>
      <c r="Q346">
        <v>12</v>
      </c>
      <c r="R346">
        <v>4</v>
      </c>
      <c r="S346">
        <v>0</v>
      </c>
      <c r="T346">
        <v>0.75</v>
      </c>
      <c r="U346">
        <v>0.41666666666666669</v>
      </c>
      <c r="V346">
        <v>0.5</v>
      </c>
      <c r="W346" t="s">
        <v>41</v>
      </c>
      <c r="X346">
        <v>1</v>
      </c>
      <c r="Y346" t="s">
        <v>42</v>
      </c>
      <c r="Z346">
        <v>0.26785714285714279</v>
      </c>
      <c r="AA346">
        <v>0.24731182795698919</v>
      </c>
      <c r="AB346" t="s">
        <v>34</v>
      </c>
      <c r="AC346" t="s">
        <v>43</v>
      </c>
      <c r="AD346">
        <v>0.375</v>
      </c>
      <c r="AE346">
        <v>9.5</v>
      </c>
      <c r="AF346">
        <v>0.39911850906847729</v>
      </c>
    </row>
    <row r="347" spans="1:32" x14ac:dyDescent="0.45">
      <c r="A347" t="s">
        <v>431</v>
      </c>
      <c r="B347">
        <v>2010</v>
      </c>
      <c r="C347" t="s">
        <v>98</v>
      </c>
      <c r="D347">
        <v>16</v>
      </c>
      <c r="E347">
        <v>-2.4924984237280401</v>
      </c>
      <c r="F347">
        <v>-3.0848982895979868</v>
      </c>
      <c r="G347">
        <v>1.090190237431925</v>
      </c>
      <c r="H347">
        <v>55.625</v>
      </c>
      <c r="I347">
        <v>0.83333333333333337</v>
      </c>
      <c r="J347">
        <v>-12.125</v>
      </c>
      <c r="K347">
        <v>1.25</v>
      </c>
      <c r="L347">
        <v>0.625</v>
      </c>
      <c r="M347">
        <v>0.75</v>
      </c>
      <c r="N347">
        <v>15.375</v>
      </c>
      <c r="O347">
        <v>1.625</v>
      </c>
      <c r="P347">
        <v>1.375</v>
      </c>
      <c r="Q347">
        <v>7</v>
      </c>
      <c r="R347">
        <v>9</v>
      </c>
      <c r="S347">
        <v>0</v>
      </c>
      <c r="T347">
        <v>0.4375</v>
      </c>
      <c r="U347">
        <v>0.4017857142857143</v>
      </c>
      <c r="V347">
        <v>0.484375</v>
      </c>
      <c r="W347" t="s">
        <v>77</v>
      </c>
      <c r="X347">
        <v>1</v>
      </c>
      <c r="Y347" t="s">
        <v>35</v>
      </c>
      <c r="Z347">
        <v>0.20588235294117649</v>
      </c>
      <c r="AA347">
        <v>0.21008403361344541</v>
      </c>
      <c r="AB347" t="s">
        <v>34</v>
      </c>
      <c r="AC347" t="s">
        <v>34</v>
      </c>
      <c r="AD347">
        <v>0.375</v>
      </c>
      <c r="AE347">
        <v>0.5</v>
      </c>
      <c r="AF347">
        <v>2.8806578495464948E-3</v>
      </c>
    </row>
    <row r="348" spans="1:32" x14ac:dyDescent="0.45">
      <c r="A348" t="s">
        <v>432</v>
      </c>
      <c r="B348">
        <v>2010</v>
      </c>
      <c r="C348" t="s">
        <v>100</v>
      </c>
      <c r="D348">
        <v>16</v>
      </c>
      <c r="E348">
        <v>-1.616118045068669</v>
      </c>
      <c r="F348">
        <v>-2.1789033770479249</v>
      </c>
      <c r="G348">
        <v>3.070815925218314</v>
      </c>
      <c r="H348">
        <v>58.375</v>
      </c>
      <c r="I348">
        <v>0.81481481481481477</v>
      </c>
      <c r="J348">
        <v>-16.0625</v>
      </c>
      <c r="K348">
        <v>0.9375</v>
      </c>
      <c r="L348">
        <v>0.4375</v>
      </c>
      <c r="M348">
        <v>0.9375</v>
      </c>
      <c r="N348">
        <v>15.1875</v>
      </c>
      <c r="O348">
        <v>1.1875</v>
      </c>
      <c r="P348">
        <v>1.375</v>
      </c>
      <c r="Q348">
        <v>6</v>
      </c>
      <c r="R348">
        <v>10</v>
      </c>
      <c r="S348">
        <v>0</v>
      </c>
      <c r="T348">
        <v>0.375</v>
      </c>
      <c r="U348">
        <v>0.375</v>
      </c>
      <c r="V348">
        <v>0.48828125</v>
      </c>
      <c r="W348" t="s">
        <v>34</v>
      </c>
      <c r="X348">
        <v>3</v>
      </c>
      <c r="Y348" t="s">
        <v>35</v>
      </c>
      <c r="Z348">
        <v>0.08</v>
      </c>
      <c r="AA348">
        <v>0.28125</v>
      </c>
      <c r="AB348" t="s">
        <v>34</v>
      </c>
      <c r="AC348" t="s">
        <v>34</v>
      </c>
      <c r="AD348">
        <v>0.25</v>
      </c>
      <c r="AE348">
        <v>0.5</v>
      </c>
      <c r="AF348">
        <v>6.670133476641731E-4</v>
      </c>
    </row>
    <row r="349" spans="1:32" x14ac:dyDescent="0.45">
      <c r="A349" t="s">
        <v>433</v>
      </c>
      <c r="B349">
        <v>2010</v>
      </c>
      <c r="C349" t="s">
        <v>104</v>
      </c>
      <c r="D349">
        <v>16</v>
      </c>
      <c r="E349">
        <v>4.4181005080683748</v>
      </c>
      <c r="F349">
        <v>-1.354670761533445</v>
      </c>
      <c r="G349">
        <v>6.6329000284790327</v>
      </c>
      <c r="H349">
        <v>52.3125</v>
      </c>
      <c r="I349">
        <v>0.8214285714285714</v>
      </c>
      <c r="J349">
        <v>-12.6875</v>
      </c>
      <c r="K349">
        <v>0.375</v>
      </c>
      <c r="L349">
        <v>0.5625</v>
      </c>
      <c r="M349">
        <v>1.1875</v>
      </c>
      <c r="N349">
        <v>8.9375</v>
      </c>
      <c r="O349">
        <v>0.8125</v>
      </c>
      <c r="P349">
        <v>1.75</v>
      </c>
      <c r="Q349">
        <v>10</v>
      </c>
      <c r="R349">
        <v>6</v>
      </c>
      <c r="S349">
        <v>0</v>
      </c>
      <c r="T349">
        <v>0.625</v>
      </c>
      <c r="U349">
        <v>0.34375</v>
      </c>
      <c r="V349">
        <v>0.4765625</v>
      </c>
      <c r="W349" t="s">
        <v>34</v>
      </c>
      <c r="X349">
        <v>3</v>
      </c>
      <c r="Y349" t="s">
        <v>38</v>
      </c>
      <c r="Z349">
        <v>0.19230769230769229</v>
      </c>
      <c r="AA349">
        <v>0.28260869565217389</v>
      </c>
      <c r="AB349" t="s">
        <v>34</v>
      </c>
      <c r="AC349" t="s">
        <v>34</v>
      </c>
      <c r="AD349">
        <v>0.4375</v>
      </c>
      <c r="AE349">
        <v>0.5</v>
      </c>
      <c r="AF349">
        <v>2.157996816317502E-2</v>
      </c>
    </row>
    <row r="350" spans="1:32" x14ac:dyDescent="0.45">
      <c r="A350" t="s">
        <v>434</v>
      </c>
      <c r="B350">
        <v>2010</v>
      </c>
      <c r="C350" t="s">
        <v>106</v>
      </c>
      <c r="D350">
        <v>16</v>
      </c>
      <c r="E350">
        <v>1.725930207863243</v>
      </c>
      <c r="F350">
        <v>-3.5394427753530069</v>
      </c>
      <c r="G350">
        <v>4.9593101352268034</v>
      </c>
      <c r="H350">
        <v>65</v>
      </c>
      <c r="I350">
        <v>0.92307692307692313</v>
      </c>
      <c r="J350">
        <v>-10.6875</v>
      </c>
      <c r="K350">
        <v>0.9375</v>
      </c>
      <c r="L350">
        <v>0.5</v>
      </c>
      <c r="M350">
        <v>1.0625</v>
      </c>
      <c r="N350">
        <v>17</v>
      </c>
      <c r="O350">
        <v>1.5</v>
      </c>
      <c r="P350">
        <v>1.5625</v>
      </c>
      <c r="Q350">
        <v>6</v>
      </c>
      <c r="R350">
        <v>10</v>
      </c>
      <c r="S350">
        <v>0</v>
      </c>
      <c r="T350">
        <v>0.375</v>
      </c>
      <c r="U350">
        <v>0.5</v>
      </c>
      <c r="V350">
        <v>0.5078125</v>
      </c>
      <c r="W350" t="s">
        <v>34</v>
      </c>
      <c r="X350">
        <v>4</v>
      </c>
      <c r="Y350" t="s">
        <v>70</v>
      </c>
      <c r="Z350">
        <v>0.23076923076923081</v>
      </c>
      <c r="AA350">
        <v>0.1875</v>
      </c>
      <c r="AB350" t="s">
        <v>34</v>
      </c>
      <c r="AC350" t="s">
        <v>34</v>
      </c>
      <c r="AD350">
        <v>0.5625</v>
      </c>
      <c r="AE350">
        <v>0.5</v>
      </c>
      <c r="AF350">
        <v>1.488429301774405E-3</v>
      </c>
    </row>
    <row r="351" spans="1:32" x14ac:dyDescent="0.45">
      <c r="A351" t="s">
        <v>435</v>
      </c>
      <c r="B351">
        <v>2010</v>
      </c>
      <c r="C351" t="s">
        <v>108</v>
      </c>
      <c r="D351">
        <v>16</v>
      </c>
      <c r="E351">
        <v>-1.400270726589657</v>
      </c>
      <c r="F351">
        <v>-2.3879844327864208</v>
      </c>
      <c r="G351">
        <v>2.7243273570988471</v>
      </c>
      <c r="H351">
        <v>40.4375</v>
      </c>
      <c r="I351">
        <v>0.68571428571428572</v>
      </c>
      <c r="J351">
        <v>-21.75</v>
      </c>
      <c r="K351">
        <v>1.1875</v>
      </c>
      <c r="L351">
        <v>0.8125</v>
      </c>
      <c r="M351">
        <v>0.875</v>
      </c>
      <c r="N351">
        <v>11</v>
      </c>
      <c r="O351">
        <v>1.5625</v>
      </c>
      <c r="P351">
        <v>1.6875</v>
      </c>
      <c r="Q351">
        <v>6</v>
      </c>
      <c r="R351">
        <v>10</v>
      </c>
      <c r="S351">
        <v>0</v>
      </c>
      <c r="T351">
        <v>0.375</v>
      </c>
      <c r="U351">
        <v>0.53125</v>
      </c>
      <c r="V351">
        <v>0.515625</v>
      </c>
      <c r="W351" t="s">
        <v>34</v>
      </c>
      <c r="X351">
        <v>4</v>
      </c>
      <c r="Y351" t="s">
        <v>58</v>
      </c>
      <c r="Z351">
        <v>9.6774193548387094E-2</v>
      </c>
      <c r="AA351">
        <v>0.20833333333333329</v>
      </c>
      <c r="AB351" t="s">
        <v>34</v>
      </c>
      <c r="AC351" t="s">
        <v>34</v>
      </c>
      <c r="AD351">
        <v>0.375</v>
      </c>
      <c r="AE351">
        <v>0.5</v>
      </c>
      <c r="AF351">
        <v>8.4553823678138341E-4</v>
      </c>
    </row>
    <row r="352" spans="1:32" x14ac:dyDescent="0.45">
      <c r="A352" t="s">
        <v>436</v>
      </c>
      <c r="B352">
        <v>2011</v>
      </c>
      <c r="C352" t="s">
        <v>33</v>
      </c>
      <c r="D352">
        <v>16</v>
      </c>
      <c r="E352">
        <v>-4.2488240063571201</v>
      </c>
      <c r="F352">
        <v>-0.92130159736845163</v>
      </c>
      <c r="G352">
        <v>0.80122742820475168</v>
      </c>
      <c r="H352">
        <v>62.75</v>
      </c>
      <c r="I352">
        <v>0.79166666666666663</v>
      </c>
      <c r="J352">
        <v>-24.1875</v>
      </c>
      <c r="K352">
        <v>1.4375</v>
      </c>
      <c r="L352">
        <v>0.5625</v>
      </c>
      <c r="M352">
        <v>0.625</v>
      </c>
      <c r="N352">
        <v>19</v>
      </c>
      <c r="O352">
        <v>1.8125</v>
      </c>
      <c r="P352">
        <v>1.1875</v>
      </c>
      <c r="Q352">
        <v>8</v>
      </c>
      <c r="R352">
        <v>8</v>
      </c>
      <c r="S352">
        <v>0</v>
      </c>
      <c r="T352">
        <v>0.5</v>
      </c>
      <c r="U352">
        <v>0.390625</v>
      </c>
      <c r="V352">
        <v>0.46875</v>
      </c>
      <c r="W352" t="s">
        <v>34</v>
      </c>
      <c r="X352">
        <v>2</v>
      </c>
      <c r="Y352" t="s">
        <v>35</v>
      </c>
      <c r="Z352">
        <v>0.22580645161290319</v>
      </c>
      <c r="AA352">
        <v>0.125</v>
      </c>
      <c r="AB352" t="s">
        <v>34</v>
      </c>
      <c r="AC352" t="s">
        <v>34</v>
      </c>
      <c r="AD352">
        <v>0.375</v>
      </c>
      <c r="AE352">
        <v>0.5</v>
      </c>
      <c r="AF352">
        <v>2.369447831773144E-2</v>
      </c>
    </row>
    <row r="353" spans="1:32" x14ac:dyDescent="0.45">
      <c r="A353" t="s">
        <v>437</v>
      </c>
      <c r="B353">
        <v>2011</v>
      </c>
      <c r="C353" t="s">
        <v>37</v>
      </c>
      <c r="D353">
        <v>16</v>
      </c>
      <c r="E353">
        <v>4.9505571446210261</v>
      </c>
      <c r="F353">
        <v>-2.4105084855900381</v>
      </c>
      <c r="G353">
        <v>8.0287903196931882</v>
      </c>
      <c r="H353">
        <v>48.0625</v>
      </c>
      <c r="I353">
        <v>0.93103448275862066</v>
      </c>
      <c r="J353">
        <v>-10.8125</v>
      </c>
      <c r="K353">
        <v>0.8125</v>
      </c>
      <c r="L353">
        <v>0.625</v>
      </c>
      <c r="M353">
        <v>1.1875</v>
      </c>
      <c r="N353">
        <v>14.3125</v>
      </c>
      <c r="O353">
        <v>1.1875</v>
      </c>
      <c r="P353">
        <v>1.8125</v>
      </c>
      <c r="Q353">
        <v>10</v>
      </c>
      <c r="R353">
        <v>6</v>
      </c>
      <c r="S353">
        <v>0</v>
      </c>
      <c r="T353">
        <v>0.625</v>
      </c>
      <c r="U353">
        <v>0.375</v>
      </c>
      <c r="V353">
        <v>0.48046875</v>
      </c>
      <c r="W353" t="s">
        <v>61</v>
      </c>
      <c r="X353">
        <v>2</v>
      </c>
      <c r="Y353" t="s">
        <v>38</v>
      </c>
      <c r="Z353">
        <v>0.2142857142857143</v>
      </c>
      <c r="AA353">
        <v>0.29761904761904762</v>
      </c>
      <c r="AB353" t="s">
        <v>34</v>
      </c>
      <c r="AC353" t="s">
        <v>34</v>
      </c>
      <c r="AD353">
        <v>0.375</v>
      </c>
      <c r="AE353">
        <v>0.5</v>
      </c>
      <c r="AF353">
        <v>3.185754701965933E-2</v>
      </c>
    </row>
    <row r="354" spans="1:32" x14ac:dyDescent="0.45">
      <c r="A354" t="s">
        <v>438</v>
      </c>
      <c r="B354">
        <v>2011</v>
      </c>
      <c r="C354" t="s">
        <v>40</v>
      </c>
      <c r="D354">
        <v>16</v>
      </c>
      <c r="E354">
        <v>1.9521136299495661</v>
      </c>
      <c r="F354">
        <v>-1.6840448283264799</v>
      </c>
      <c r="G354">
        <v>5.5958256061769616</v>
      </c>
      <c r="H354">
        <v>46.375</v>
      </c>
      <c r="I354">
        <v>0.76923076923076927</v>
      </c>
      <c r="J354">
        <v>-12.875</v>
      </c>
      <c r="K354">
        <v>0.75</v>
      </c>
      <c r="L354">
        <v>0.6875</v>
      </c>
      <c r="M354">
        <v>0.9375</v>
      </c>
      <c r="N354">
        <v>18.125</v>
      </c>
      <c r="O354">
        <v>1.375</v>
      </c>
      <c r="P354">
        <v>1.625</v>
      </c>
      <c r="Q354">
        <v>12</v>
      </c>
      <c r="R354">
        <v>4</v>
      </c>
      <c r="S354">
        <v>0</v>
      </c>
      <c r="T354">
        <v>0.75</v>
      </c>
      <c r="U354">
        <v>0.484375</v>
      </c>
      <c r="V354">
        <v>0.4765625</v>
      </c>
      <c r="W354" t="s">
        <v>41</v>
      </c>
      <c r="X354">
        <v>1</v>
      </c>
      <c r="Y354" t="s">
        <v>42</v>
      </c>
      <c r="Z354">
        <v>0.26027397260273971</v>
      </c>
      <c r="AA354">
        <v>0.20224719101123589</v>
      </c>
      <c r="AB354" t="s">
        <v>34</v>
      </c>
      <c r="AC354" t="s">
        <v>34</v>
      </c>
      <c r="AD354">
        <v>0.625</v>
      </c>
      <c r="AE354">
        <v>0.5</v>
      </c>
      <c r="AF354">
        <v>0.27474548908945762</v>
      </c>
    </row>
    <row r="355" spans="1:32" x14ac:dyDescent="0.45">
      <c r="A355" t="s">
        <v>439</v>
      </c>
      <c r="B355">
        <v>2011</v>
      </c>
      <c r="C355" t="s">
        <v>45</v>
      </c>
      <c r="D355">
        <v>16</v>
      </c>
      <c r="E355">
        <v>-0.93587067313541794</v>
      </c>
      <c r="F355">
        <v>0.2304698953291551</v>
      </c>
      <c r="G355">
        <v>1.299852406803786</v>
      </c>
      <c r="H355">
        <v>46.4375</v>
      </c>
      <c r="I355">
        <v>0.74193548387096775</v>
      </c>
      <c r="J355">
        <v>-9.625</v>
      </c>
      <c r="K355">
        <v>1.5625</v>
      </c>
      <c r="L355">
        <v>0.6875</v>
      </c>
      <c r="M355">
        <v>1.25</v>
      </c>
      <c r="N355">
        <v>12.125</v>
      </c>
      <c r="O355">
        <v>1.8125</v>
      </c>
      <c r="P355">
        <v>1.9375</v>
      </c>
      <c r="Q355">
        <v>6</v>
      </c>
      <c r="R355">
        <v>10</v>
      </c>
      <c r="S355">
        <v>0</v>
      </c>
      <c r="T355">
        <v>0.375</v>
      </c>
      <c r="U355">
        <v>0.51041666666666663</v>
      </c>
      <c r="V355">
        <v>0.51953125</v>
      </c>
      <c r="W355" t="s">
        <v>34</v>
      </c>
      <c r="X355">
        <v>4</v>
      </c>
      <c r="Y355" t="s">
        <v>46</v>
      </c>
      <c r="Z355">
        <v>5.7142857142857141E-2</v>
      </c>
      <c r="AA355">
        <v>0.2121212121212121</v>
      </c>
      <c r="AB355" t="s">
        <v>34</v>
      </c>
      <c r="AC355" t="s">
        <v>34</v>
      </c>
      <c r="AD355">
        <v>0.25</v>
      </c>
      <c r="AE355">
        <v>0.5</v>
      </c>
      <c r="AF355">
        <v>2.8525819554293768E-4</v>
      </c>
    </row>
    <row r="356" spans="1:32" x14ac:dyDescent="0.45">
      <c r="A356" t="s">
        <v>440</v>
      </c>
      <c r="B356">
        <v>2011</v>
      </c>
      <c r="C356" t="s">
        <v>48</v>
      </c>
      <c r="D356">
        <v>16</v>
      </c>
      <c r="E356">
        <v>3.279037192213047</v>
      </c>
      <c r="F356">
        <v>4.2202901579100889</v>
      </c>
      <c r="G356">
        <v>6.0621061291478444</v>
      </c>
      <c r="H356">
        <v>63.3125</v>
      </c>
      <c r="I356">
        <v>0.7857142857142857</v>
      </c>
      <c r="J356">
        <v>-16.25</v>
      </c>
      <c r="K356">
        <v>1.0625</v>
      </c>
      <c r="L356">
        <v>0.625</v>
      </c>
      <c r="M356">
        <v>0.875</v>
      </c>
      <c r="N356">
        <v>10.625</v>
      </c>
      <c r="O356">
        <v>1.1875</v>
      </c>
      <c r="P356">
        <v>1.5</v>
      </c>
      <c r="Q356">
        <v>6</v>
      </c>
      <c r="R356">
        <v>10</v>
      </c>
      <c r="S356">
        <v>0</v>
      </c>
      <c r="T356">
        <v>0.375</v>
      </c>
      <c r="U356">
        <v>0.3125</v>
      </c>
      <c r="V356">
        <v>0.50390625</v>
      </c>
      <c r="W356" t="s">
        <v>34</v>
      </c>
      <c r="X356">
        <v>3</v>
      </c>
      <c r="Y356" t="s">
        <v>38</v>
      </c>
      <c r="Z356">
        <v>0</v>
      </c>
      <c r="AA356">
        <v>0.1621621621621622</v>
      </c>
      <c r="AB356" t="s">
        <v>34</v>
      </c>
      <c r="AC356" t="s">
        <v>34</v>
      </c>
      <c r="AD356">
        <v>0.125</v>
      </c>
      <c r="AE356">
        <v>0.5</v>
      </c>
      <c r="AF356">
        <v>2.7769679185682449E-4</v>
      </c>
    </row>
    <row r="357" spans="1:32" x14ac:dyDescent="0.45">
      <c r="A357" t="s">
        <v>441</v>
      </c>
      <c r="B357">
        <v>2011</v>
      </c>
      <c r="C357" t="s">
        <v>50</v>
      </c>
      <c r="D357">
        <v>16</v>
      </c>
      <c r="E357">
        <v>-3.7948021715017028</v>
      </c>
      <c r="F357">
        <v>-2.2336807050693999</v>
      </c>
      <c r="G357">
        <v>-0.18065818986993701</v>
      </c>
      <c r="H357">
        <v>50</v>
      </c>
      <c r="I357">
        <v>0.875</v>
      </c>
      <c r="J357">
        <v>-20.9375</v>
      </c>
      <c r="K357">
        <v>1.25</v>
      </c>
      <c r="L357">
        <v>0.6875</v>
      </c>
      <c r="M357">
        <v>1.25</v>
      </c>
      <c r="N357">
        <v>12.125</v>
      </c>
      <c r="O357">
        <v>1.625</v>
      </c>
      <c r="P357">
        <v>1.9375</v>
      </c>
      <c r="Q357">
        <v>8</v>
      </c>
      <c r="R357">
        <v>8</v>
      </c>
      <c r="S357">
        <v>0</v>
      </c>
      <c r="T357">
        <v>0.5</v>
      </c>
      <c r="U357">
        <v>0.40625</v>
      </c>
      <c r="V357">
        <v>0.52734375</v>
      </c>
      <c r="W357" t="s">
        <v>34</v>
      </c>
      <c r="X357">
        <v>3</v>
      </c>
      <c r="Y357" t="s">
        <v>51</v>
      </c>
      <c r="Z357">
        <v>0.20754716981132079</v>
      </c>
      <c r="AA357">
        <v>0.15384615384615391</v>
      </c>
      <c r="AB357" t="s">
        <v>34</v>
      </c>
      <c r="AC357" t="s">
        <v>34</v>
      </c>
      <c r="AD357">
        <v>0.375</v>
      </c>
      <c r="AE357">
        <v>0.5</v>
      </c>
      <c r="AF357">
        <v>1.0217814264520611E-2</v>
      </c>
    </row>
    <row r="358" spans="1:32" x14ac:dyDescent="0.45">
      <c r="A358" t="s">
        <v>442</v>
      </c>
      <c r="B358">
        <v>2011</v>
      </c>
      <c r="C358" t="s">
        <v>53</v>
      </c>
      <c r="D358">
        <v>16</v>
      </c>
      <c r="E358">
        <v>-0.22985434708059321</v>
      </c>
      <c r="F358">
        <v>-2.3513033392971092</v>
      </c>
      <c r="G358">
        <v>2.471004102491428</v>
      </c>
      <c r="H358">
        <v>54.625</v>
      </c>
      <c r="I358">
        <v>0.86842105263157898</v>
      </c>
      <c r="J358">
        <v>-10.4375</v>
      </c>
      <c r="K358">
        <v>0.875</v>
      </c>
      <c r="L358">
        <v>0.75</v>
      </c>
      <c r="M358">
        <v>0.625</v>
      </c>
      <c r="N358">
        <v>17.3125</v>
      </c>
      <c r="O358">
        <v>1.125</v>
      </c>
      <c r="P358">
        <v>1.375</v>
      </c>
      <c r="Q358">
        <v>9</v>
      </c>
      <c r="R358">
        <v>7</v>
      </c>
      <c r="S358">
        <v>0</v>
      </c>
      <c r="T358">
        <v>0.5625</v>
      </c>
      <c r="U358">
        <v>0.3263888888888889</v>
      </c>
      <c r="V358">
        <v>0.4921875</v>
      </c>
      <c r="W358" t="s">
        <v>69</v>
      </c>
      <c r="X358">
        <v>3</v>
      </c>
      <c r="Y358" t="s">
        <v>42</v>
      </c>
      <c r="Z358">
        <v>0.23728813559322029</v>
      </c>
      <c r="AA358">
        <v>0.2608695652173913</v>
      </c>
      <c r="AB358" t="s">
        <v>34</v>
      </c>
      <c r="AC358" t="s">
        <v>34</v>
      </c>
      <c r="AD358">
        <v>0.25</v>
      </c>
      <c r="AE358">
        <v>0.5</v>
      </c>
      <c r="AF358">
        <v>1.9572001082711791E-2</v>
      </c>
    </row>
    <row r="359" spans="1:32" x14ac:dyDescent="0.45">
      <c r="A359" t="s">
        <v>443</v>
      </c>
      <c r="B359">
        <v>2011</v>
      </c>
      <c r="C359" t="s">
        <v>55</v>
      </c>
      <c r="D359">
        <v>16</v>
      </c>
      <c r="E359">
        <v>-3.6723243846456022</v>
      </c>
      <c r="F359">
        <v>-2.7954652615348992</v>
      </c>
      <c r="G359">
        <v>0.25401001174650778</v>
      </c>
      <c r="H359">
        <v>52.9375</v>
      </c>
      <c r="I359">
        <v>0.82758620689655171</v>
      </c>
      <c r="J359">
        <v>-13.125</v>
      </c>
      <c r="K359">
        <v>0.8125</v>
      </c>
      <c r="L359">
        <v>0.6875</v>
      </c>
      <c r="M359">
        <v>0.5625</v>
      </c>
      <c r="N359">
        <v>12.25</v>
      </c>
      <c r="O359">
        <v>1.125</v>
      </c>
      <c r="P359">
        <v>1.25</v>
      </c>
      <c r="Q359">
        <v>4</v>
      </c>
      <c r="R359">
        <v>12</v>
      </c>
      <c r="S359">
        <v>0</v>
      </c>
      <c r="T359">
        <v>0.25</v>
      </c>
      <c r="U359">
        <v>0.3125</v>
      </c>
      <c r="V359">
        <v>0.53125</v>
      </c>
      <c r="W359" t="s">
        <v>34</v>
      </c>
      <c r="X359">
        <v>4</v>
      </c>
      <c r="Y359" t="s">
        <v>42</v>
      </c>
      <c r="Z359">
        <v>0.16</v>
      </c>
      <c r="AA359">
        <v>0.3125</v>
      </c>
      <c r="AB359" t="s">
        <v>34</v>
      </c>
      <c r="AC359" t="s">
        <v>34</v>
      </c>
      <c r="AD359">
        <v>0.3125</v>
      </c>
      <c r="AE359">
        <v>0.5</v>
      </c>
      <c r="AF359">
        <v>1.4121759493420779E-4</v>
      </c>
    </row>
    <row r="360" spans="1:32" x14ac:dyDescent="0.45">
      <c r="A360" t="s">
        <v>444</v>
      </c>
      <c r="B360">
        <v>2011</v>
      </c>
      <c r="C360" t="s">
        <v>57</v>
      </c>
      <c r="D360">
        <v>16</v>
      </c>
      <c r="E360">
        <v>5.5583008723686644</v>
      </c>
      <c r="F360">
        <v>-2.5747655006134629</v>
      </c>
      <c r="G360">
        <v>9.206461535773462</v>
      </c>
      <c r="H360">
        <v>51</v>
      </c>
      <c r="I360">
        <v>0.86486486486486491</v>
      </c>
      <c r="J360">
        <v>-15.75</v>
      </c>
      <c r="K360">
        <v>0.75</v>
      </c>
      <c r="L360">
        <v>0.5625</v>
      </c>
      <c r="M360">
        <v>0.9375</v>
      </c>
      <c r="N360">
        <v>15.1875</v>
      </c>
      <c r="O360">
        <v>1.125</v>
      </c>
      <c r="P360">
        <v>1.5</v>
      </c>
      <c r="Q360">
        <v>8</v>
      </c>
      <c r="R360">
        <v>8</v>
      </c>
      <c r="S360">
        <v>0</v>
      </c>
      <c r="T360">
        <v>0.5</v>
      </c>
      <c r="U360">
        <v>0.375</v>
      </c>
      <c r="V360">
        <v>0.47265625</v>
      </c>
      <c r="W360" t="s">
        <v>34</v>
      </c>
      <c r="X360">
        <v>3</v>
      </c>
      <c r="Y360" t="s">
        <v>58</v>
      </c>
      <c r="Z360">
        <v>0.1818181818181818</v>
      </c>
      <c r="AA360">
        <v>0.22222222222222221</v>
      </c>
      <c r="AB360" t="s">
        <v>34</v>
      </c>
      <c r="AC360" t="s">
        <v>34</v>
      </c>
      <c r="AD360">
        <v>0.375</v>
      </c>
      <c r="AE360">
        <v>0.5</v>
      </c>
      <c r="AF360">
        <v>7.2649120885206874E-3</v>
      </c>
    </row>
    <row r="361" spans="1:32" x14ac:dyDescent="0.45">
      <c r="A361" t="s">
        <v>445</v>
      </c>
      <c r="B361">
        <v>2011</v>
      </c>
      <c r="C361" t="s">
        <v>60</v>
      </c>
      <c r="D361">
        <v>16</v>
      </c>
      <c r="E361">
        <v>-4.0271663378269453</v>
      </c>
      <c r="F361">
        <v>-1.2167900911608791</v>
      </c>
      <c r="G361">
        <v>0.5067465977203196</v>
      </c>
      <c r="H361">
        <v>52.625</v>
      </c>
      <c r="I361">
        <v>0.76</v>
      </c>
      <c r="J361">
        <v>-17.125</v>
      </c>
      <c r="K361">
        <v>0.8125</v>
      </c>
      <c r="L361">
        <v>0.5625</v>
      </c>
      <c r="M361">
        <v>0.5625</v>
      </c>
      <c r="N361">
        <v>16.625</v>
      </c>
      <c r="O361">
        <v>1.625</v>
      </c>
      <c r="P361">
        <v>1.125</v>
      </c>
      <c r="Q361">
        <v>8</v>
      </c>
      <c r="R361">
        <v>8</v>
      </c>
      <c r="S361">
        <v>0</v>
      </c>
      <c r="T361">
        <v>0.5</v>
      </c>
      <c r="U361">
        <v>0.4453125</v>
      </c>
      <c r="V361">
        <v>0.51953125</v>
      </c>
      <c r="W361" t="s">
        <v>77</v>
      </c>
      <c r="X361">
        <v>1</v>
      </c>
      <c r="Y361" t="s">
        <v>62</v>
      </c>
      <c r="Z361">
        <v>0.2</v>
      </c>
      <c r="AA361">
        <v>0.16666666666666671</v>
      </c>
      <c r="AB361" t="s">
        <v>34</v>
      </c>
      <c r="AC361" t="s">
        <v>34</v>
      </c>
      <c r="AD361">
        <v>0.8125</v>
      </c>
      <c r="AE361">
        <v>0.5</v>
      </c>
      <c r="AF361">
        <v>1.008958828955135E-2</v>
      </c>
    </row>
    <row r="362" spans="1:32" x14ac:dyDescent="0.45">
      <c r="A362" t="s">
        <v>446</v>
      </c>
      <c r="B362">
        <v>2011</v>
      </c>
      <c r="C362" t="s">
        <v>64</v>
      </c>
      <c r="D362">
        <v>16</v>
      </c>
      <c r="E362">
        <v>5.9278753392714956</v>
      </c>
      <c r="F362">
        <v>-0.98685746947252928</v>
      </c>
      <c r="G362">
        <v>8.969700671155131</v>
      </c>
      <c r="H362">
        <v>68.4375</v>
      </c>
      <c r="I362">
        <v>0.82758620689655171</v>
      </c>
      <c r="J362">
        <v>-16.5625</v>
      </c>
      <c r="K362">
        <v>1</v>
      </c>
      <c r="L362">
        <v>0.8125</v>
      </c>
      <c r="M362">
        <v>1.3125</v>
      </c>
      <c r="N362">
        <v>17</v>
      </c>
      <c r="O362">
        <v>1.125</v>
      </c>
      <c r="P362">
        <v>2.125</v>
      </c>
      <c r="Q362">
        <v>10</v>
      </c>
      <c r="R362">
        <v>6</v>
      </c>
      <c r="S362">
        <v>0</v>
      </c>
      <c r="T362">
        <v>0.625</v>
      </c>
      <c r="U362">
        <v>0.39374999999999999</v>
      </c>
      <c r="V362">
        <v>0.53515625</v>
      </c>
      <c r="W362" t="s">
        <v>69</v>
      </c>
      <c r="X362">
        <v>2</v>
      </c>
      <c r="Y362" t="s">
        <v>51</v>
      </c>
      <c r="Z362">
        <v>0.21875</v>
      </c>
      <c r="AA362">
        <v>0.21782178217821779</v>
      </c>
      <c r="AB362" t="s">
        <v>34</v>
      </c>
      <c r="AC362" t="s">
        <v>34</v>
      </c>
      <c r="AD362">
        <v>0.125</v>
      </c>
      <c r="AE362">
        <v>0.5</v>
      </c>
      <c r="AF362">
        <v>5.8887374694313863E-2</v>
      </c>
    </row>
    <row r="363" spans="1:32" x14ac:dyDescent="0.45">
      <c r="A363" t="s">
        <v>447</v>
      </c>
      <c r="B363">
        <v>2011</v>
      </c>
      <c r="C363" t="s">
        <v>66</v>
      </c>
      <c r="D363">
        <v>16</v>
      </c>
      <c r="E363">
        <v>14.86785195139127</v>
      </c>
      <c r="F363">
        <v>-1.8008550172709741</v>
      </c>
      <c r="G363">
        <v>19.041903477419201</v>
      </c>
      <c r="H363">
        <v>36.9375</v>
      </c>
      <c r="I363">
        <v>0.8571428571428571</v>
      </c>
      <c r="J363">
        <v>-14.8125</v>
      </c>
      <c r="K363">
        <v>0.5</v>
      </c>
      <c r="L363">
        <v>0.4375</v>
      </c>
      <c r="M363">
        <v>1.9375</v>
      </c>
      <c r="N363">
        <v>12</v>
      </c>
      <c r="O363">
        <v>0.6875</v>
      </c>
      <c r="P363">
        <v>2.375</v>
      </c>
      <c r="Q363">
        <v>15</v>
      </c>
      <c r="R363">
        <v>1</v>
      </c>
      <c r="S363">
        <v>0</v>
      </c>
      <c r="T363">
        <v>0.9375</v>
      </c>
      <c r="U363">
        <v>0.45833333333333331</v>
      </c>
      <c r="V363">
        <v>0.45703125</v>
      </c>
      <c r="W363" t="s">
        <v>43</v>
      </c>
      <c r="X363">
        <v>1</v>
      </c>
      <c r="Y363" t="s">
        <v>51</v>
      </c>
      <c r="Z363">
        <v>0.21739130434782611</v>
      </c>
      <c r="AA363">
        <v>0.19387755102040821</v>
      </c>
      <c r="AB363" t="s">
        <v>34</v>
      </c>
      <c r="AC363" t="s">
        <v>34</v>
      </c>
      <c r="AD363">
        <v>0.1875</v>
      </c>
      <c r="AE363">
        <v>0.5</v>
      </c>
      <c r="AF363">
        <v>0.72653821188667522</v>
      </c>
    </row>
    <row r="364" spans="1:32" x14ac:dyDescent="0.45">
      <c r="A364" t="s">
        <v>448</v>
      </c>
      <c r="B364">
        <v>2011</v>
      </c>
      <c r="C364" t="s">
        <v>154</v>
      </c>
      <c r="D364">
        <v>16</v>
      </c>
      <c r="E364">
        <v>3.4386500505475879</v>
      </c>
      <c r="F364">
        <v>-2.1857412379936481</v>
      </c>
      <c r="G364">
        <v>7.4062833422324577</v>
      </c>
      <c r="H364">
        <v>53.25</v>
      </c>
      <c r="I364">
        <v>0.84210526315789469</v>
      </c>
      <c r="J364">
        <v>-11.875</v>
      </c>
      <c r="K364">
        <v>0.5625</v>
      </c>
      <c r="L364">
        <v>0.625</v>
      </c>
      <c r="M364">
        <v>1.0625</v>
      </c>
      <c r="N364">
        <v>17.9375</v>
      </c>
      <c r="O364">
        <v>1.1875</v>
      </c>
      <c r="P364">
        <v>1.6875</v>
      </c>
      <c r="Q364">
        <v>10</v>
      </c>
      <c r="R364">
        <v>6</v>
      </c>
      <c r="S364">
        <v>0</v>
      </c>
      <c r="T364">
        <v>0.625</v>
      </c>
      <c r="U364">
        <v>0.41249999999999998</v>
      </c>
      <c r="V364">
        <v>0.453125</v>
      </c>
      <c r="W364" t="s">
        <v>84</v>
      </c>
      <c r="X364">
        <v>1</v>
      </c>
      <c r="Y364" t="s">
        <v>70</v>
      </c>
      <c r="Z364">
        <v>0.1951219512195122</v>
      </c>
      <c r="AA364">
        <v>0.2</v>
      </c>
      <c r="AB364" t="s">
        <v>34</v>
      </c>
      <c r="AC364" t="s">
        <v>34</v>
      </c>
      <c r="AD364">
        <v>0.625</v>
      </c>
      <c r="AE364">
        <v>0.5</v>
      </c>
      <c r="AF364">
        <v>3.8609562280344928E-2</v>
      </c>
    </row>
    <row r="365" spans="1:32" x14ac:dyDescent="0.45">
      <c r="A365" t="s">
        <v>449</v>
      </c>
      <c r="B365">
        <v>2011</v>
      </c>
      <c r="C365" t="s">
        <v>68</v>
      </c>
      <c r="D365">
        <v>16</v>
      </c>
      <c r="E365">
        <v>-4.1555209775503643</v>
      </c>
      <c r="F365">
        <v>-3.0436972040493799</v>
      </c>
      <c r="G365">
        <v>-6.0991821193291239E-2</v>
      </c>
      <c r="H365">
        <v>34.3125</v>
      </c>
      <c r="I365">
        <v>0.85185185185185186</v>
      </c>
      <c r="J365">
        <v>-14.25</v>
      </c>
      <c r="K365">
        <v>0.875</v>
      </c>
      <c r="L365">
        <v>0.5625</v>
      </c>
      <c r="M365">
        <v>0.5</v>
      </c>
      <c r="N365">
        <v>12</v>
      </c>
      <c r="O365">
        <v>1.625</v>
      </c>
      <c r="P365">
        <v>1.0625</v>
      </c>
      <c r="Q365">
        <v>2</v>
      </c>
      <c r="R365">
        <v>14</v>
      </c>
      <c r="S365">
        <v>0</v>
      </c>
      <c r="T365">
        <v>0.125</v>
      </c>
      <c r="U365">
        <v>0.59375</v>
      </c>
      <c r="V365">
        <v>0.5390625</v>
      </c>
      <c r="W365" t="s">
        <v>34</v>
      </c>
      <c r="X365">
        <v>4</v>
      </c>
      <c r="Y365" t="s">
        <v>70</v>
      </c>
      <c r="Z365">
        <v>0.2142857142857143</v>
      </c>
      <c r="AA365">
        <v>0.21739130434782611</v>
      </c>
      <c r="AB365" t="s">
        <v>34</v>
      </c>
      <c r="AC365" t="s">
        <v>34</v>
      </c>
      <c r="AD365">
        <v>0.75</v>
      </c>
      <c r="AE365">
        <v>0.5</v>
      </c>
      <c r="AF365">
        <v>4.0567156607057583E-5</v>
      </c>
    </row>
    <row r="366" spans="1:32" x14ac:dyDescent="0.45">
      <c r="A366" t="s">
        <v>450</v>
      </c>
      <c r="B366">
        <v>2011</v>
      </c>
      <c r="C366" t="s">
        <v>72</v>
      </c>
      <c r="D366">
        <v>16</v>
      </c>
      <c r="E366">
        <v>-8.1155110079883155</v>
      </c>
      <c r="F366">
        <v>-3.3827375190893418</v>
      </c>
      <c r="G366">
        <v>-3.8557224360110021</v>
      </c>
      <c r="H366">
        <v>42.5</v>
      </c>
      <c r="I366">
        <v>0.92</v>
      </c>
      <c r="J366">
        <v>-20.6875</v>
      </c>
      <c r="K366">
        <v>0.9375</v>
      </c>
      <c r="L366">
        <v>0.6875</v>
      </c>
      <c r="M366">
        <v>1.0625</v>
      </c>
      <c r="N366">
        <v>13.3125</v>
      </c>
      <c r="O366">
        <v>1.3125</v>
      </c>
      <c r="P366">
        <v>1.75</v>
      </c>
      <c r="Q366">
        <v>5</v>
      </c>
      <c r="R366">
        <v>11</v>
      </c>
      <c r="S366">
        <v>0</v>
      </c>
      <c r="T366">
        <v>0.3125</v>
      </c>
      <c r="U366">
        <v>0.36249999999999999</v>
      </c>
      <c r="V366">
        <v>0.5</v>
      </c>
      <c r="W366" t="s">
        <v>34</v>
      </c>
      <c r="X366">
        <v>3</v>
      </c>
      <c r="Y366" t="s">
        <v>70</v>
      </c>
      <c r="Z366">
        <v>0.21739130434782611</v>
      </c>
      <c r="AA366">
        <v>0.2142857142857143</v>
      </c>
      <c r="AB366" t="s">
        <v>34</v>
      </c>
      <c r="AC366" t="s">
        <v>34</v>
      </c>
      <c r="AD366">
        <v>0.375</v>
      </c>
      <c r="AE366">
        <v>0.5</v>
      </c>
      <c r="AF366">
        <v>9.2738520714552629E-4</v>
      </c>
    </row>
    <row r="367" spans="1:32" x14ac:dyDescent="0.45">
      <c r="A367" t="s">
        <v>451</v>
      </c>
      <c r="B367">
        <v>2011</v>
      </c>
      <c r="C367" t="s">
        <v>74</v>
      </c>
      <c r="D367">
        <v>16</v>
      </c>
      <c r="E367">
        <v>-1.9935464377814309</v>
      </c>
      <c r="F367">
        <v>-4.1193236921425154</v>
      </c>
      <c r="G367">
        <v>1.1031055686577449</v>
      </c>
      <c r="H367">
        <v>57.25</v>
      </c>
      <c r="I367">
        <v>0.8</v>
      </c>
      <c r="J367">
        <v>-13</v>
      </c>
      <c r="K367">
        <v>1.125</v>
      </c>
      <c r="L367">
        <v>0.375</v>
      </c>
      <c r="M367">
        <v>1.25</v>
      </c>
      <c r="N367">
        <v>11.625</v>
      </c>
      <c r="O367">
        <v>1.4375</v>
      </c>
      <c r="P367">
        <v>1.625</v>
      </c>
      <c r="Q367">
        <v>7</v>
      </c>
      <c r="R367">
        <v>9</v>
      </c>
      <c r="S367">
        <v>0</v>
      </c>
      <c r="T367">
        <v>0.4375</v>
      </c>
      <c r="U367">
        <v>0.4642857142857143</v>
      </c>
      <c r="V367">
        <v>0.51171875</v>
      </c>
      <c r="W367" t="s">
        <v>34</v>
      </c>
      <c r="X367">
        <v>4</v>
      </c>
      <c r="Y367" t="s">
        <v>62</v>
      </c>
      <c r="Z367">
        <v>0.20833333333333329</v>
      </c>
      <c r="AA367">
        <v>0.2142857142857143</v>
      </c>
      <c r="AB367" t="s">
        <v>34</v>
      </c>
      <c r="AC367" t="s">
        <v>34</v>
      </c>
      <c r="AD367">
        <v>0.3125</v>
      </c>
      <c r="AE367">
        <v>0.5</v>
      </c>
      <c r="AF367">
        <v>2.3957011262380531E-3</v>
      </c>
    </row>
    <row r="368" spans="1:32" x14ac:dyDescent="0.45">
      <c r="A368" t="s">
        <v>452</v>
      </c>
      <c r="B368">
        <v>2011</v>
      </c>
      <c r="C368" t="s">
        <v>192</v>
      </c>
      <c r="D368">
        <v>16</v>
      </c>
      <c r="E368">
        <v>-7.9790293141985282</v>
      </c>
      <c r="F368">
        <v>-3.651202467515112</v>
      </c>
      <c r="G368">
        <v>-1.29467494532608</v>
      </c>
      <c r="H368">
        <v>55.5625</v>
      </c>
      <c r="I368">
        <v>0.75</v>
      </c>
      <c r="J368">
        <v>-24.25</v>
      </c>
      <c r="K368">
        <v>0.625</v>
      </c>
      <c r="L368">
        <v>0.375</v>
      </c>
      <c r="M368">
        <v>0.75</v>
      </c>
      <c r="N368">
        <v>16.3125</v>
      </c>
      <c r="O368">
        <v>1.1875</v>
      </c>
      <c r="P368">
        <v>1.125</v>
      </c>
      <c r="Q368">
        <v>2</v>
      </c>
      <c r="R368">
        <v>14</v>
      </c>
      <c r="S368">
        <v>0</v>
      </c>
      <c r="T368">
        <v>0.125</v>
      </c>
      <c r="U368">
        <v>0.53125</v>
      </c>
      <c r="V368">
        <v>0.58984380000000003</v>
      </c>
      <c r="W368" t="s">
        <v>34</v>
      </c>
      <c r="X368">
        <v>4</v>
      </c>
      <c r="Y368" t="s">
        <v>193</v>
      </c>
      <c r="Z368">
        <v>0.17241379310344829</v>
      </c>
      <c r="AA368">
        <v>0.2142857142857143</v>
      </c>
      <c r="AB368" t="s">
        <v>34</v>
      </c>
      <c r="AC368" t="s">
        <v>34</v>
      </c>
      <c r="AD368">
        <v>0.5625</v>
      </c>
      <c r="AE368">
        <v>0.5</v>
      </c>
      <c r="AF368">
        <v>8.5065853755678011E-5</v>
      </c>
    </row>
    <row r="369" spans="1:32" x14ac:dyDescent="0.45">
      <c r="A369" t="s">
        <v>453</v>
      </c>
      <c r="B369">
        <v>2011</v>
      </c>
      <c r="C369" t="s">
        <v>195</v>
      </c>
      <c r="D369">
        <v>16</v>
      </c>
      <c r="E369">
        <v>6.4213883296903997</v>
      </c>
      <c r="F369">
        <v>-1.524661323790476</v>
      </c>
      <c r="G369">
        <v>10.33072274664203</v>
      </c>
      <c r="H369">
        <v>47.0625</v>
      </c>
      <c r="I369">
        <v>0.8</v>
      </c>
      <c r="J369">
        <v>-12.375</v>
      </c>
      <c r="K369">
        <v>1.25</v>
      </c>
      <c r="L369">
        <v>0.25</v>
      </c>
      <c r="M369">
        <v>1.0625</v>
      </c>
      <c r="N369">
        <v>11.6875</v>
      </c>
      <c r="O369">
        <v>1.75</v>
      </c>
      <c r="P369">
        <v>1.3125</v>
      </c>
      <c r="Q369">
        <v>8</v>
      </c>
      <c r="R369">
        <v>8</v>
      </c>
      <c r="S369">
        <v>0</v>
      </c>
      <c r="T369">
        <v>0.5</v>
      </c>
      <c r="U369">
        <v>0.4296875</v>
      </c>
      <c r="V369">
        <v>0.515625</v>
      </c>
      <c r="W369" t="s">
        <v>34</v>
      </c>
      <c r="X369">
        <v>2</v>
      </c>
      <c r="Y369" t="s">
        <v>196</v>
      </c>
      <c r="Z369">
        <v>0.2413793103448276</v>
      </c>
      <c r="AA369">
        <v>0.27868852459016391</v>
      </c>
      <c r="AB369" t="s">
        <v>34</v>
      </c>
      <c r="AC369" t="s">
        <v>34</v>
      </c>
      <c r="AD369">
        <v>0.5</v>
      </c>
      <c r="AE369">
        <v>0.5</v>
      </c>
      <c r="AF369">
        <v>6.7549354713542873E-3</v>
      </c>
    </row>
    <row r="370" spans="1:32" x14ac:dyDescent="0.45">
      <c r="A370" t="s">
        <v>454</v>
      </c>
      <c r="B370">
        <v>2011</v>
      </c>
      <c r="C370" t="s">
        <v>230</v>
      </c>
      <c r="D370">
        <v>16</v>
      </c>
      <c r="E370">
        <v>2.4103396670165038</v>
      </c>
      <c r="F370">
        <v>-0.9306393197756746</v>
      </c>
      <c r="G370">
        <v>4.2100322818749891</v>
      </c>
      <c r="H370">
        <v>84.875</v>
      </c>
      <c r="I370">
        <v>0.88571428571428568</v>
      </c>
      <c r="J370">
        <v>-9.8125</v>
      </c>
      <c r="K370">
        <v>1.4375</v>
      </c>
      <c r="L370">
        <v>0.5</v>
      </c>
      <c r="M370">
        <v>1.125</v>
      </c>
      <c r="N370">
        <v>14.3125</v>
      </c>
      <c r="O370">
        <v>1.6875</v>
      </c>
      <c r="P370">
        <v>1.625</v>
      </c>
      <c r="Q370">
        <v>8</v>
      </c>
      <c r="R370">
        <v>8</v>
      </c>
      <c r="S370">
        <v>0</v>
      </c>
      <c r="T370">
        <v>0.5</v>
      </c>
      <c r="U370">
        <v>0.4375</v>
      </c>
      <c r="V370">
        <v>0.50390619999999997</v>
      </c>
      <c r="W370" t="s">
        <v>34</v>
      </c>
      <c r="X370">
        <v>3</v>
      </c>
      <c r="Y370" t="s">
        <v>196</v>
      </c>
      <c r="Z370">
        <v>0.2424242424242424</v>
      </c>
      <c r="AA370">
        <v>0.27586206896551718</v>
      </c>
      <c r="AB370" t="s">
        <v>34</v>
      </c>
      <c r="AC370" t="s">
        <v>34</v>
      </c>
      <c r="AD370">
        <v>0.25</v>
      </c>
      <c r="AE370">
        <v>0.5</v>
      </c>
      <c r="AF370">
        <v>6.7979433484324763E-3</v>
      </c>
    </row>
    <row r="371" spans="1:32" x14ac:dyDescent="0.45">
      <c r="A371" t="s">
        <v>455</v>
      </c>
      <c r="B371">
        <v>2011</v>
      </c>
      <c r="C371" t="s">
        <v>76</v>
      </c>
      <c r="D371">
        <v>16</v>
      </c>
      <c r="E371">
        <v>0.24703791328584659</v>
      </c>
      <c r="F371">
        <v>-2.3829992537594191</v>
      </c>
      <c r="G371">
        <v>4.6311023892787686</v>
      </c>
      <c r="H371">
        <v>48.6875</v>
      </c>
      <c r="I371">
        <v>0.84615384615384615</v>
      </c>
      <c r="J371">
        <v>-20.875</v>
      </c>
      <c r="K371">
        <v>0.8125</v>
      </c>
      <c r="L371">
        <v>0.1875</v>
      </c>
      <c r="M371">
        <v>1</v>
      </c>
      <c r="N371">
        <v>14.8125</v>
      </c>
      <c r="O371">
        <v>1.375</v>
      </c>
      <c r="P371">
        <v>1.1875</v>
      </c>
      <c r="Q371">
        <v>6</v>
      </c>
      <c r="R371">
        <v>10</v>
      </c>
      <c r="S371">
        <v>0</v>
      </c>
      <c r="T371">
        <v>0.375</v>
      </c>
      <c r="U371">
        <v>0.41666666666666669</v>
      </c>
      <c r="V371">
        <v>0.50390625</v>
      </c>
      <c r="W371" t="s">
        <v>34</v>
      </c>
      <c r="X371">
        <v>3</v>
      </c>
      <c r="Y371" t="s">
        <v>46</v>
      </c>
      <c r="Z371">
        <v>0.33333333333333331</v>
      </c>
      <c r="AA371">
        <v>0.17241379310344829</v>
      </c>
      <c r="AB371" t="s">
        <v>34</v>
      </c>
      <c r="AC371" t="s">
        <v>34</v>
      </c>
      <c r="AD371">
        <v>0.5625</v>
      </c>
      <c r="AE371">
        <v>0.5</v>
      </c>
      <c r="AF371">
        <v>5.5260038185334344E-3</v>
      </c>
    </row>
    <row r="372" spans="1:32" x14ac:dyDescent="0.45">
      <c r="A372" t="s">
        <v>456</v>
      </c>
      <c r="B372">
        <v>2011</v>
      </c>
      <c r="C372" t="s">
        <v>79</v>
      </c>
      <c r="D372">
        <v>16</v>
      </c>
      <c r="E372">
        <v>-4.5670461419839823</v>
      </c>
      <c r="F372">
        <v>1.9920040160681269</v>
      </c>
      <c r="G372">
        <v>-0.1953311616365469</v>
      </c>
      <c r="H372">
        <v>56.75</v>
      </c>
      <c r="I372">
        <v>0.7857142857142857</v>
      </c>
      <c r="J372">
        <v>-18.625</v>
      </c>
      <c r="K372">
        <v>1.0625</v>
      </c>
      <c r="L372">
        <v>0.9375</v>
      </c>
      <c r="M372">
        <v>0.5</v>
      </c>
      <c r="N372">
        <v>20.9375</v>
      </c>
      <c r="O372">
        <v>1.3125</v>
      </c>
      <c r="P372">
        <v>1.4375</v>
      </c>
      <c r="Q372">
        <v>3</v>
      </c>
      <c r="R372">
        <v>13</v>
      </c>
      <c r="S372">
        <v>0</v>
      </c>
      <c r="T372">
        <v>0.1875</v>
      </c>
      <c r="U372">
        <v>0.39583333333333331</v>
      </c>
      <c r="V372">
        <v>0.55859375</v>
      </c>
      <c r="W372" t="s">
        <v>34</v>
      </c>
      <c r="X372">
        <v>4</v>
      </c>
      <c r="Y372" t="s">
        <v>51</v>
      </c>
      <c r="Z372">
        <v>0.10344827586206901</v>
      </c>
      <c r="AA372">
        <v>0.22727272727272729</v>
      </c>
      <c r="AB372" t="s">
        <v>34</v>
      </c>
      <c r="AC372" t="s">
        <v>34</v>
      </c>
      <c r="AD372">
        <v>0.25</v>
      </c>
      <c r="AE372">
        <v>0.5</v>
      </c>
      <c r="AF372">
        <v>1.121962578345798E-4</v>
      </c>
    </row>
    <row r="373" spans="1:32" x14ac:dyDescent="0.45">
      <c r="A373" t="s">
        <v>457</v>
      </c>
      <c r="B373">
        <v>2011</v>
      </c>
      <c r="C373" t="s">
        <v>81</v>
      </c>
      <c r="D373">
        <v>16</v>
      </c>
      <c r="E373">
        <v>12.34098303350283</v>
      </c>
      <c r="F373">
        <v>1.121867687831287</v>
      </c>
      <c r="G373">
        <v>15.26699300448726</v>
      </c>
      <c r="H373">
        <v>50.9375</v>
      </c>
      <c r="I373">
        <v>0.84848484848484851</v>
      </c>
      <c r="J373">
        <v>-10.8125</v>
      </c>
      <c r="K373">
        <v>0.75</v>
      </c>
      <c r="L373">
        <v>0.6875</v>
      </c>
      <c r="M373">
        <v>1.4375</v>
      </c>
      <c r="N373">
        <v>17.125</v>
      </c>
      <c r="O373">
        <v>0.875</v>
      </c>
      <c r="P373">
        <v>2.125</v>
      </c>
      <c r="Q373">
        <v>13</v>
      </c>
      <c r="R373">
        <v>3</v>
      </c>
      <c r="S373">
        <v>0</v>
      </c>
      <c r="T373">
        <v>0.8125</v>
      </c>
      <c r="U373">
        <v>0.42307692307692307</v>
      </c>
      <c r="V373">
        <v>0.44921875</v>
      </c>
      <c r="W373" t="s">
        <v>43</v>
      </c>
      <c r="X373">
        <v>1</v>
      </c>
      <c r="Y373" t="s">
        <v>46</v>
      </c>
      <c r="Z373">
        <v>0.16279069767441859</v>
      </c>
      <c r="AA373">
        <v>0.19834710743801651</v>
      </c>
      <c r="AB373" t="s">
        <v>34</v>
      </c>
      <c r="AC373" t="s">
        <v>43</v>
      </c>
      <c r="AD373">
        <v>0.125</v>
      </c>
      <c r="AE373">
        <v>9.5</v>
      </c>
      <c r="AF373">
        <v>0.2621932739900385</v>
      </c>
    </row>
    <row r="374" spans="1:32" x14ac:dyDescent="0.45">
      <c r="A374" t="s">
        <v>458</v>
      </c>
      <c r="B374">
        <v>2011</v>
      </c>
      <c r="C374" t="s">
        <v>83</v>
      </c>
      <c r="D374">
        <v>16</v>
      </c>
      <c r="E374">
        <v>14.03905649555767</v>
      </c>
      <c r="F374">
        <v>0.12125048588087831</v>
      </c>
      <c r="G374">
        <v>15.49803894074995</v>
      </c>
      <c r="H374">
        <v>53.1875</v>
      </c>
      <c r="I374">
        <v>0.82352941176470584</v>
      </c>
      <c r="J374">
        <v>-9.9375</v>
      </c>
      <c r="K374">
        <v>0.875</v>
      </c>
      <c r="L374">
        <v>0.4375</v>
      </c>
      <c r="M374">
        <v>0.5625</v>
      </c>
      <c r="N374">
        <v>16.4375</v>
      </c>
      <c r="O374">
        <v>1.0625</v>
      </c>
      <c r="P374">
        <v>1</v>
      </c>
      <c r="Q374">
        <v>13</v>
      </c>
      <c r="R374">
        <v>3</v>
      </c>
      <c r="S374">
        <v>0</v>
      </c>
      <c r="T374">
        <v>0.8125</v>
      </c>
      <c r="U374">
        <v>0.44230769230769229</v>
      </c>
      <c r="V374">
        <v>0.44140625</v>
      </c>
      <c r="W374" t="s">
        <v>84</v>
      </c>
      <c r="X374">
        <v>1</v>
      </c>
      <c r="Y374" t="s">
        <v>38</v>
      </c>
      <c r="Z374">
        <v>0.21830985915492959</v>
      </c>
      <c r="AA374">
        <v>0.16379310344827591</v>
      </c>
      <c r="AB374" t="s">
        <v>34</v>
      </c>
      <c r="AC374" t="s">
        <v>34</v>
      </c>
      <c r="AD374">
        <v>0.1875</v>
      </c>
      <c r="AE374">
        <v>0.5</v>
      </c>
      <c r="AF374">
        <v>0.31991423855530898</v>
      </c>
    </row>
    <row r="375" spans="1:32" x14ac:dyDescent="0.45">
      <c r="A375" t="s">
        <v>459</v>
      </c>
      <c r="B375">
        <v>2011</v>
      </c>
      <c r="C375" t="s">
        <v>86</v>
      </c>
      <c r="D375">
        <v>16</v>
      </c>
      <c r="E375">
        <v>5.5897027530247154</v>
      </c>
      <c r="F375">
        <v>-3.280090627884213</v>
      </c>
      <c r="G375">
        <v>9.1686273590949252</v>
      </c>
      <c r="H375">
        <v>49.6875</v>
      </c>
      <c r="I375">
        <v>0.79166666666666663</v>
      </c>
      <c r="J375">
        <v>-12.4375</v>
      </c>
      <c r="K375">
        <v>1</v>
      </c>
      <c r="L375">
        <v>0.6875</v>
      </c>
      <c r="M375">
        <v>1.25</v>
      </c>
      <c r="N375">
        <v>20.9375</v>
      </c>
      <c r="O375">
        <v>1.3125</v>
      </c>
      <c r="P375">
        <v>1.9375</v>
      </c>
      <c r="Q375">
        <v>9</v>
      </c>
      <c r="R375">
        <v>7</v>
      </c>
      <c r="S375">
        <v>0</v>
      </c>
      <c r="T375">
        <v>0.5625</v>
      </c>
      <c r="U375">
        <v>0.46527777777777779</v>
      </c>
      <c r="V375">
        <v>0.51953125</v>
      </c>
      <c r="W375" t="s">
        <v>77</v>
      </c>
      <c r="X375">
        <v>1</v>
      </c>
      <c r="Y375" t="s">
        <v>58</v>
      </c>
      <c r="Z375">
        <v>0.24657534246575341</v>
      </c>
      <c r="AA375">
        <v>0.16901408450704231</v>
      </c>
      <c r="AB375" t="s">
        <v>43</v>
      </c>
      <c r="AC375" t="s">
        <v>43</v>
      </c>
      <c r="AD375">
        <v>0.3125</v>
      </c>
      <c r="AE375">
        <v>9.5</v>
      </c>
      <c r="AF375">
        <v>3.0928964048664902E-2</v>
      </c>
    </row>
    <row r="376" spans="1:32" x14ac:dyDescent="0.45">
      <c r="A376" t="s">
        <v>460</v>
      </c>
      <c r="B376">
        <v>2011</v>
      </c>
      <c r="C376" t="s">
        <v>88</v>
      </c>
      <c r="D376">
        <v>16</v>
      </c>
      <c r="E376">
        <v>-3.6080947434619191</v>
      </c>
      <c r="F376">
        <v>-1.650545744329559</v>
      </c>
      <c r="G376">
        <v>0.36171967138580391</v>
      </c>
      <c r="H376">
        <v>53.0625</v>
      </c>
      <c r="I376">
        <v>0.76</v>
      </c>
      <c r="J376">
        <v>-15.3125</v>
      </c>
      <c r="K376">
        <v>1.125</v>
      </c>
      <c r="L376">
        <v>0.75</v>
      </c>
      <c r="M376">
        <v>1.1875</v>
      </c>
      <c r="N376">
        <v>12.375</v>
      </c>
      <c r="O376">
        <v>1.625</v>
      </c>
      <c r="P376">
        <v>1.9375</v>
      </c>
      <c r="Q376">
        <v>8</v>
      </c>
      <c r="R376">
        <v>8</v>
      </c>
      <c r="S376">
        <v>0</v>
      </c>
      <c r="T376">
        <v>0.5</v>
      </c>
      <c r="U376">
        <v>0.3984375</v>
      </c>
      <c r="V376">
        <v>0.5</v>
      </c>
      <c r="W376" t="s">
        <v>34</v>
      </c>
      <c r="X376">
        <v>2</v>
      </c>
      <c r="Y376" t="s">
        <v>46</v>
      </c>
      <c r="Z376">
        <v>0.17241379310344829</v>
      </c>
      <c r="AA376">
        <v>0.33333333333333331</v>
      </c>
      <c r="AB376" t="s">
        <v>34</v>
      </c>
      <c r="AC376" t="s">
        <v>34</v>
      </c>
      <c r="AD376">
        <v>0.5</v>
      </c>
      <c r="AE376">
        <v>0.5</v>
      </c>
      <c r="AF376">
        <v>5.4018303520419414E-3</v>
      </c>
    </row>
    <row r="377" spans="1:32" x14ac:dyDescent="0.45">
      <c r="A377" t="s">
        <v>461</v>
      </c>
      <c r="B377">
        <v>2011</v>
      </c>
      <c r="C377" t="s">
        <v>92</v>
      </c>
      <c r="D377">
        <v>16</v>
      </c>
      <c r="E377">
        <v>2.3672661939924069</v>
      </c>
      <c r="F377">
        <v>1.9663929860531719</v>
      </c>
      <c r="G377">
        <v>4.8299300309636122</v>
      </c>
      <c r="H377">
        <v>53.3125</v>
      </c>
      <c r="I377">
        <v>0.88888888888888884</v>
      </c>
      <c r="J377">
        <v>-10.375</v>
      </c>
      <c r="K377">
        <v>1.5625</v>
      </c>
      <c r="L377">
        <v>0.5625</v>
      </c>
      <c r="M377">
        <v>0.9375</v>
      </c>
      <c r="N377">
        <v>19.75</v>
      </c>
      <c r="O377">
        <v>1.9375</v>
      </c>
      <c r="P377">
        <v>1.5</v>
      </c>
      <c r="Q377">
        <v>8</v>
      </c>
      <c r="R377">
        <v>8</v>
      </c>
      <c r="S377">
        <v>0</v>
      </c>
      <c r="T377">
        <v>0.5</v>
      </c>
      <c r="U377">
        <v>0.3984375</v>
      </c>
      <c r="V377">
        <v>0.48828125</v>
      </c>
      <c r="W377" t="s">
        <v>34</v>
      </c>
      <c r="X377">
        <v>2</v>
      </c>
      <c r="Y377" t="s">
        <v>58</v>
      </c>
      <c r="Z377">
        <v>0.17241379310344829</v>
      </c>
      <c r="AA377">
        <v>0.2068965517241379</v>
      </c>
      <c r="AB377" t="s">
        <v>34</v>
      </c>
      <c r="AC377" t="s">
        <v>34</v>
      </c>
      <c r="AD377">
        <v>0.375</v>
      </c>
      <c r="AE377">
        <v>0.5</v>
      </c>
      <c r="AF377">
        <v>6.3489379081667187E-3</v>
      </c>
    </row>
    <row r="378" spans="1:32" x14ac:dyDescent="0.45">
      <c r="A378" t="s">
        <v>462</v>
      </c>
      <c r="B378">
        <v>2011</v>
      </c>
      <c r="C378" t="s">
        <v>94</v>
      </c>
      <c r="D378">
        <v>16</v>
      </c>
      <c r="E378">
        <v>5.4351270789627106</v>
      </c>
      <c r="F378">
        <v>-1.1426611208102011</v>
      </c>
      <c r="G378">
        <v>9.2004791214428536</v>
      </c>
      <c r="H378">
        <v>53.375</v>
      </c>
      <c r="I378">
        <v>0.74193548387096775</v>
      </c>
      <c r="J378">
        <v>-17.4375</v>
      </c>
      <c r="K378">
        <v>0.9375</v>
      </c>
      <c r="L378">
        <v>0.25</v>
      </c>
      <c r="M378">
        <v>0.6875</v>
      </c>
      <c r="N378">
        <v>14.375</v>
      </c>
      <c r="O378">
        <v>1.5</v>
      </c>
      <c r="P378">
        <v>0.9375</v>
      </c>
      <c r="Q378">
        <v>12</v>
      </c>
      <c r="R378">
        <v>4</v>
      </c>
      <c r="S378">
        <v>0</v>
      </c>
      <c r="T378">
        <v>0.75</v>
      </c>
      <c r="U378">
        <v>0.41145833333333331</v>
      </c>
      <c r="V378">
        <v>0.4921875</v>
      </c>
      <c r="W378" t="s">
        <v>61</v>
      </c>
      <c r="X378">
        <v>2</v>
      </c>
      <c r="Y378" t="s">
        <v>42</v>
      </c>
      <c r="Z378">
        <v>0.27419354838709681</v>
      </c>
      <c r="AA378">
        <v>0.1372549019607843</v>
      </c>
      <c r="AB378" t="s">
        <v>34</v>
      </c>
      <c r="AC378" t="s">
        <v>34</v>
      </c>
      <c r="AD378">
        <v>0.5625</v>
      </c>
      <c r="AE378">
        <v>0.5</v>
      </c>
      <c r="AF378">
        <v>0.30901321621682482</v>
      </c>
    </row>
    <row r="379" spans="1:32" x14ac:dyDescent="0.45">
      <c r="A379" t="s">
        <v>463</v>
      </c>
      <c r="B379">
        <v>2011</v>
      </c>
      <c r="C379" t="s">
        <v>98</v>
      </c>
      <c r="D379">
        <v>16</v>
      </c>
      <c r="E379">
        <v>-2.1159696345407539</v>
      </c>
      <c r="F379">
        <v>-3.2329548715476069</v>
      </c>
      <c r="G379">
        <v>4.1515001298636811</v>
      </c>
      <c r="H379">
        <v>65.4375</v>
      </c>
      <c r="I379">
        <v>0.83333333333333337</v>
      </c>
      <c r="J379">
        <v>-21.1875</v>
      </c>
      <c r="K379">
        <v>0.875</v>
      </c>
      <c r="L379">
        <v>0.5625</v>
      </c>
      <c r="M379">
        <v>1.375</v>
      </c>
      <c r="N379">
        <v>14.5</v>
      </c>
      <c r="O379">
        <v>1.4375</v>
      </c>
      <c r="P379">
        <v>1.9375</v>
      </c>
      <c r="Q379">
        <v>7</v>
      </c>
      <c r="R379">
        <v>9</v>
      </c>
      <c r="S379">
        <v>0</v>
      </c>
      <c r="T379">
        <v>0.4375</v>
      </c>
      <c r="U379">
        <v>0.4375</v>
      </c>
      <c r="V379">
        <v>0.51171875</v>
      </c>
      <c r="W379" t="s">
        <v>34</v>
      </c>
      <c r="X379">
        <v>3</v>
      </c>
      <c r="Y379" t="s">
        <v>35</v>
      </c>
      <c r="Z379">
        <v>0.1818181818181818</v>
      </c>
      <c r="AA379">
        <v>0.18032786885245899</v>
      </c>
      <c r="AB379" t="s">
        <v>34</v>
      </c>
      <c r="AC379" t="s">
        <v>34</v>
      </c>
      <c r="AD379">
        <v>0.5625</v>
      </c>
      <c r="AE379">
        <v>0.5</v>
      </c>
      <c r="AF379">
        <v>4.4211451402613611E-3</v>
      </c>
    </row>
    <row r="380" spans="1:32" x14ac:dyDescent="0.45">
      <c r="A380" t="s">
        <v>464</v>
      </c>
      <c r="B380">
        <v>2011</v>
      </c>
      <c r="C380" t="s">
        <v>100</v>
      </c>
      <c r="D380">
        <v>16</v>
      </c>
      <c r="E380">
        <v>1.7947626770365921</v>
      </c>
      <c r="F380">
        <v>-2.625961098393494</v>
      </c>
      <c r="G380">
        <v>5.6943289374988124</v>
      </c>
      <c r="H380">
        <v>63.375</v>
      </c>
      <c r="I380">
        <v>0.84615384615384615</v>
      </c>
      <c r="J380">
        <v>-16.4375</v>
      </c>
      <c r="K380">
        <v>0.3125</v>
      </c>
      <c r="L380">
        <v>0.9375</v>
      </c>
      <c r="M380">
        <v>1.4375</v>
      </c>
      <c r="N380">
        <v>17.6875</v>
      </c>
      <c r="O380">
        <v>0.5625</v>
      </c>
      <c r="P380">
        <v>2.375</v>
      </c>
      <c r="Q380">
        <v>13</v>
      </c>
      <c r="R380">
        <v>3</v>
      </c>
      <c r="S380">
        <v>0</v>
      </c>
      <c r="T380">
        <v>0.8125</v>
      </c>
      <c r="U380">
        <v>0.41826923076923078</v>
      </c>
      <c r="V380">
        <v>0.44921875</v>
      </c>
      <c r="W380" t="s">
        <v>41</v>
      </c>
      <c r="X380">
        <v>1</v>
      </c>
      <c r="Y380" t="s">
        <v>35</v>
      </c>
      <c r="Z380">
        <v>0.15044247787610621</v>
      </c>
      <c r="AA380">
        <v>0.19354838709677419</v>
      </c>
      <c r="AB380" t="s">
        <v>34</v>
      </c>
      <c r="AC380" t="s">
        <v>34</v>
      </c>
      <c r="AD380">
        <v>0.25</v>
      </c>
      <c r="AE380">
        <v>0.5</v>
      </c>
      <c r="AF380">
        <v>0.33828367721364461</v>
      </c>
    </row>
    <row r="381" spans="1:32" x14ac:dyDescent="0.45">
      <c r="A381" t="s">
        <v>465</v>
      </c>
      <c r="B381">
        <v>2011</v>
      </c>
      <c r="C381" t="s">
        <v>104</v>
      </c>
      <c r="D381">
        <v>16</v>
      </c>
      <c r="E381">
        <v>-2.8568921605076438</v>
      </c>
      <c r="F381">
        <v>-2.690748644884001</v>
      </c>
      <c r="G381">
        <v>-0.36015987376977637</v>
      </c>
      <c r="H381">
        <v>62.9375</v>
      </c>
      <c r="I381">
        <v>0.9285714285714286</v>
      </c>
      <c r="J381">
        <v>-11.75</v>
      </c>
      <c r="K381">
        <v>1.5</v>
      </c>
      <c r="L381">
        <v>0.625</v>
      </c>
      <c r="M381">
        <v>0.875</v>
      </c>
      <c r="N381">
        <v>8.9375</v>
      </c>
      <c r="O381">
        <v>2</v>
      </c>
      <c r="P381">
        <v>1.5</v>
      </c>
      <c r="Q381">
        <v>4</v>
      </c>
      <c r="R381">
        <v>12</v>
      </c>
      <c r="S381">
        <v>0</v>
      </c>
      <c r="T381">
        <v>0.25</v>
      </c>
      <c r="U381">
        <v>0.4375</v>
      </c>
      <c r="V381">
        <v>0.55078125</v>
      </c>
      <c r="W381" t="s">
        <v>34</v>
      </c>
      <c r="X381">
        <v>4</v>
      </c>
      <c r="Y381" t="s">
        <v>38</v>
      </c>
      <c r="Z381">
        <v>0.22222222222222221</v>
      </c>
      <c r="AA381">
        <v>0.22222222222222221</v>
      </c>
      <c r="AB381" t="s">
        <v>34</v>
      </c>
      <c r="AC381" t="s">
        <v>34</v>
      </c>
      <c r="AD381">
        <v>0.5</v>
      </c>
      <c r="AE381">
        <v>0.5</v>
      </c>
      <c r="AF381">
        <v>1.568577352262997E-4</v>
      </c>
    </row>
    <row r="382" spans="1:32" x14ac:dyDescent="0.45">
      <c r="A382" t="s">
        <v>466</v>
      </c>
      <c r="B382">
        <v>2011</v>
      </c>
      <c r="C382" t="s">
        <v>106</v>
      </c>
      <c r="D382">
        <v>16</v>
      </c>
      <c r="E382">
        <v>1.067369934946846</v>
      </c>
      <c r="F382">
        <v>-2.7850928740793841</v>
      </c>
      <c r="G382">
        <v>2.8736955643894988</v>
      </c>
      <c r="H382">
        <v>60</v>
      </c>
      <c r="I382">
        <v>0.90625</v>
      </c>
      <c r="J382">
        <v>-11.875</v>
      </c>
      <c r="K382">
        <v>0.875</v>
      </c>
      <c r="L382">
        <v>0.75</v>
      </c>
      <c r="M382">
        <v>0.6875</v>
      </c>
      <c r="N382">
        <v>11.25</v>
      </c>
      <c r="O382">
        <v>1.125</v>
      </c>
      <c r="P382">
        <v>1.4375</v>
      </c>
      <c r="Q382">
        <v>9</v>
      </c>
      <c r="R382">
        <v>7</v>
      </c>
      <c r="S382">
        <v>0</v>
      </c>
      <c r="T382">
        <v>0.5625</v>
      </c>
      <c r="U382">
        <v>0.39583333333333331</v>
      </c>
      <c r="V382">
        <v>0.4609375</v>
      </c>
      <c r="W382" t="s">
        <v>34</v>
      </c>
      <c r="X382">
        <v>2</v>
      </c>
      <c r="Y382" t="s">
        <v>70</v>
      </c>
      <c r="Z382">
        <v>0.22222222222222221</v>
      </c>
      <c r="AA382">
        <v>0.16666666666666671</v>
      </c>
      <c r="AB382" t="s">
        <v>34</v>
      </c>
      <c r="AC382" t="s">
        <v>34</v>
      </c>
      <c r="AD382">
        <v>0.25</v>
      </c>
      <c r="AE382">
        <v>0.5</v>
      </c>
      <c r="AF382">
        <v>1.2795544320334411E-2</v>
      </c>
    </row>
    <row r="383" spans="1:32" x14ac:dyDescent="0.45">
      <c r="A383" t="s">
        <v>467</v>
      </c>
      <c r="B383">
        <v>2011</v>
      </c>
      <c r="C383" t="s">
        <v>108</v>
      </c>
      <c r="D383">
        <v>16</v>
      </c>
      <c r="E383">
        <v>-2.0119905943986338</v>
      </c>
      <c r="F383">
        <v>-1.539198195330489</v>
      </c>
      <c r="G383">
        <v>2.639805455380253</v>
      </c>
      <c r="H383">
        <v>56.0625</v>
      </c>
      <c r="I383">
        <v>0.75609756097560976</v>
      </c>
      <c r="J383">
        <v>-17.8125</v>
      </c>
      <c r="K383">
        <v>1.5</v>
      </c>
      <c r="L383">
        <v>0.5</v>
      </c>
      <c r="M383">
        <v>0.8125</v>
      </c>
      <c r="N383">
        <v>15.6875</v>
      </c>
      <c r="O383">
        <v>1.9375</v>
      </c>
      <c r="P383">
        <v>1.3125</v>
      </c>
      <c r="Q383">
        <v>5</v>
      </c>
      <c r="R383">
        <v>11</v>
      </c>
      <c r="S383">
        <v>0</v>
      </c>
      <c r="T383">
        <v>0.3125</v>
      </c>
      <c r="U383">
        <v>0.4375</v>
      </c>
      <c r="V383">
        <v>0.4765625</v>
      </c>
      <c r="W383" t="s">
        <v>34</v>
      </c>
      <c r="X383">
        <v>4</v>
      </c>
      <c r="Y383" t="s">
        <v>58</v>
      </c>
      <c r="Z383">
        <v>0.1875</v>
      </c>
      <c r="AA383">
        <v>0.16129032258064521</v>
      </c>
      <c r="AB383" t="s">
        <v>34</v>
      </c>
      <c r="AC383" t="s">
        <v>34</v>
      </c>
      <c r="AD383">
        <v>0.4375</v>
      </c>
      <c r="AE383">
        <v>0.5</v>
      </c>
      <c r="AF383">
        <v>7.2002707633417751E-4</v>
      </c>
    </row>
    <row r="384" spans="1:32" x14ac:dyDescent="0.45">
      <c r="A384" t="s">
        <v>468</v>
      </c>
      <c r="B384">
        <v>2012</v>
      </c>
      <c r="C384" t="s">
        <v>33</v>
      </c>
      <c r="D384">
        <v>16</v>
      </c>
      <c r="E384">
        <v>-11.714273613724799</v>
      </c>
      <c r="F384">
        <v>-4.7071975849122811</v>
      </c>
      <c r="G384">
        <v>-5.0861814133243097</v>
      </c>
      <c r="H384">
        <v>53.5625</v>
      </c>
      <c r="I384">
        <v>0.8928571428571429</v>
      </c>
      <c r="J384">
        <v>-23.625</v>
      </c>
      <c r="K384">
        <v>1.3125</v>
      </c>
      <c r="L384">
        <v>0.6875</v>
      </c>
      <c r="M384">
        <v>1.375</v>
      </c>
      <c r="N384">
        <v>14.25</v>
      </c>
      <c r="O384">
        <v>1.875</v>
      </c>
      <c r="P384">
        <v>2.0625</v>
      </c>
      <c r="Q384">
        <v>5</v>
      </c>
      <c r="R384">
        <v>11</v>
      </c>
      <c r="S384">
        <v>0</v>
      </c>
      <c r="T384">
        <v>0.3125</v>
      </c>
      <c r="U384">
        <v>0.47499999999999998</v>
      </c>
      <c r="V384">
        <v>0.55859375</v>
      </c>
      <c r="W384" t="s">
        <v>34</v>
      </c>
      <c r="X384">
        <v>4</v>
      </c>
      <c r="Y384" t="s">
        <v>35</v>
      </c>
      <c r="Z384">
        <v>0.1153846153846154</v>
      </c>
      <c r="AA384">
        <v>0.15094339622641509</v>
      </c>
      <c r="AB384" t="s">
        <v>34</v>
      </c>
      <c r="AC384" t="s">
        <v>34</v>
      </c>
      <c r="AD384">
        <v>0.5625</v>
      </c>
      <c r="AE384">
        <v>0.5</v>
      </c>
      <c r="AF384">
        <v>5.967793541249173E-4</v>
      </c>
    </row>
    <row r="385" spans="1:32" x14ac:dyDescent="0.45">
      <c r="A385" t="s">
        <v>469</v>
      </c>
      <c r="B385">
        <v>2012</v>
      </c>
      <c r="C385" t="s">
        <v>37</v>
      </c>
      <c r="D385">
        <v>16</v>
      </c>
      <c r="E385">
        <v>8.8005004479938869</v>
      </c>
      <c r="F385">
        <v>-3.6769565896216352</v>
      </c>
      <c r="G385">
        <v>11.340665241215151</v>
      </c>
      <c r="H385">
        <v>25.9375</v>
      </c>
      <c r="I385">
        <v>0.86842105263157898</v>
      </c>
      <c r="J385">
        <v>-13.125</v>
      </c>
      <c r="K385">
        <v>0.875</v>
      </c>
      <c r="L385">
        <v>0.6875</v>
      </c>
      <c r="M385">
        <v>1.25</v>
      </c>
      <c r="N385">
        <v>11.375</v>
      </c>
      <c r="O385">
        <v>1.0625</v>
      </c>
      <c r="P385">
        <v>1.9375</v>
      </c>
      <c r="Q385">
        <v>13</v>
      </c>
      <c r="R385">
        <v>3</v>
      </c>
      <c r="S385">
        <v>0</v>
      </c>
      <c r="T385">
        <v>0.8125</v>
      </c>
      <c r="U385">
        <v>0.41826923076923078</v>
      </c>
      <c r="V385">
        <v>0.421875</v>
      </c>
      <c r="W385" t="s">
        <v>43</v>
      </c>
      <c r="X385">
        <v>1</v>
      </c>
      <c r="Y385" t="s">
        <v>38</v>
      </c>
      <c r="Z385">
        <v>0.15730337078651679</v>
      </c>
      <c r="AA385">
        <v>0.1444444444444444</v>
      </c>
      <c r="AB385" t="s">
        <v>34</v>
      </c>
      <c r="AC385" t="s">
        <v>34</v>
      </c>
      <c r="AD385">
        <v>0.1875</v>
      </c>
      <c r="AE385">
        <v>0.5</v>
      </c>
      <c r="AF385">
        <v>0.2120662341197419</v>
      </c>
    </row>
    <row r="386" spans="1:32" x14ac:dyDescent="0.45">
      <c r="A386" t="s">
        <v>470</v>
      </c>
      <c r="B386">
        <v>2012</v>
      </c>
      <c r="C386" t="s">
        <v>40</v>
      </c>
      <c r="D386">
        <v>16</v>
      </c>
      <c r="E386">
        <v>0.64023354381660591</v>
      </c>
      <c r="F386">
        <v>-0.77948402989800059</v>
      </c>
      <c r="G386">
        <v>4.6193339258679371</v>
      </c>
      <c r="H386">
        <v>70.4375</v>
      </c>
      <c r="I386">
        <v>0.90909090909090906</v>
      </c>
      <c r="J386">
        <v>-16.0625</v>
      </c>
      <c r="K386">
        <v>0.6875</v>
      </c>
      <c r="L386">
        <v>0.75</v>
      </c>
      <c r="M386">
        <v>0.8125</v>
      </c>
      <c r="N386">
        <v>15.625</v>
      </c>
      <c r="O386">
        <v>0.9375</v>
      </c>
      <c r="P386">
        <v>1.5625</v>
      </c>
      <c r="Q386">
        <v>10</v>
      </c>
      <c r="R386">
        <v>6</v>
      </c>
      <c r="S386">
        <v>0</v>
      </c>
      <c r="T386">
        <v>0.625</v>
      </c>
      <c r="U386">
        <v>0.4375</v>
      </c>
      <c r="V386">
        <v>0.49609375</v>
      </c>
      <c r="W386" t="s">
        <v>77</v>
      </c>
      <c r="X386">
        <v>1</v>
      </c>
      <c r="Y386" t="s">
        <v>42</v>
      </c>
      <c r="Z386">
        <v>0.25136612021857918</v>
      </c>
      <c r="AA386">
        <v>0.17777777777777781</v>
      </c>
      <c r="AB386" t="s">
        <v>43</v>
      </c>
      <c r="AC386" t="s">
        <v>43</v>
      </c>
      <c r="AD386">
        <v>0.25</v>
      </c>
      <c r="AE386">
        <v>9.5</v>
      </c>
      <c r="AF386">
        <v>6.4489849942608854E-2</v>
      </c>
    </row>
    <row r="387" spans="1:32" x14ac:dyDescent="0.45">
      <c r="A387" t="s">
        <v>471</v>
      </c>
      <c r="B387">
        <v>2012</v>
      </c>
      <c r="C387" t="s">
        <v>45</v>
      </c>
      <c r="D387">
        <v>16</v>
      </c>
      <c r="E387">
        <v>0.2733700378325763</v>
      </c>
      <c r="F387">
        <v>-0.42110943000448892</v>
      </c>
      <c r="G387">
        <v>2.941362017705877</v>
      </c>
      <c r="H387">
        <v>54.4375</v>
      </c>
      <c r="I387">
        <v>0.875</v>
      </c>
      <c r="J387">
        <v>-10.0625</v>
      </c>
      <c r="K387">
        <v>1.0625</v>
      </c>
      <c r="L387">
        <v>0.5625</v>
      </c>
      <c r="M387">
        <v>0.75</v>
      </c>
      <c r="N387">
        <v>12.25</v>
      </c>
      <c r="O387">
        <v>1.8125</v>
      </c>
      <c r="P387">
        <v>1.3125</v>
      </c>
      <c r="Q387">
        <v>6</v>
      </c>
      <c r="R387">
        <v>10</v>
      </c>
      <c r="S387">
        <v>0</v>
      </c>
      <c r="T387">
        <v>0.375</v>
      </c>
      <c r="U387">
        <v>0.28125</v>
      </c>
      <c r="V387">
        <v>0.48046875</v>
      </c>
      <c r="W387" t="s">
        <v>34</v>
      </c>
      <c r="X387">
        <v>4</v>
      </c>
      <c r="Y387" t="s">
        <v>46</v>
      </c>
      <c r="Z387">
        <v>0.34782608695652167</v>
      </c>
      <c r="AA387">
        <v>0.23333333333333331</v>
      </c>
      <c r="AB387" t="s">
        <v>34</v>
      </c>
      <c r="AC387" t="s">
        <v>34</v>
      </c>
      <c r="AD387">
        <v>0.75</v>
      </c>
      <c r="AE387">
        <v>0.5</v>
      </c>
      <c r="AF387">
        <v>2.3235090884389849E-3</v>
      </c>
    </row>
    <row r="388" spans="1:32" x14ac:dyDescent="0.45">
      <c r="A388" t="s">
        <v>472</v>
      </c>
      <c r="B388">
        <v>2012</v>
      </c>
      <c r="C388" t="s">
        <v>48</v>
      </c>
      <c r="D388">
        <v>16</v>
      </c>
      <c r="E388">
        <v>3.456669696910927</v>
      </c>
      <c r="F388">
        <v>9.8474066503654811E-2</v>
      </c>
      <c r="G388">
        <v>6.4635005846964679</v>
      </c>
      <c r="H388">
        <v>52.1875</v>
      </c>
      <c r="I388">
        <v>0.76190476190476186</v>
      </c>
      <c r="J388">
        <v>-15.25</v>
      </c>
      <c r="K388">
        <v>0.75</v>
      </c>
      <c r="L388">
        <v>0.75</v>
      </c>
      <c r="M388">
        <v>0.6875</v>
      </c>
      <c r="N388">
        <v>17.75</v>
      </c>
      <c r="O388">
        <v>1.0625</v>
      </c>
      <c r="P388">
        <v>1.4375</v>
      </c>
      <c r="Q388">
        <v>7</v>
      </c>
      <c r="R388">
        <v>9</v>
      </c>
      <c r="S388">
        <v>0</v>
      </c>
      <c r="T388">
        <v>0.4375</v>
      </c>
      <c r="U388">
        <v>0.4642857142857143</v>
      </c>
      <c r="V388">
        <v>0.515625</v>
      </c>
      <c r="W388" t="s">
        <v>34</v>
      </c>
      <c r="X388">
        <v>2</v>
      </c>
      <c r="Y388" t="s">
        <v>38</v>
      </c>
      <c r="Z388">
        <v>0.3235294117647059</v>
      </c>
      <c r="AA388">
        <v>0.1333333333333333</v>
      </c>
      <c r="AB388" t="s">
        <v>34</v>
      </c>
      <c r="AC388" t="s">
        <v>34</v>
      </c>
      <c r="AD388">
        <v>0.3125</v>
      </c>
      <c r="AE388">
        <v>0.5</v>
      </c>
      <c r="AF388">
        <v>9.7887933268730153E-3</v>
      </c>
    </row>
    <row r="389" spans="1:32" x14ac:dyDescent="0.45">
      <c r="A389" t="s">
        <v>473</v>
      </c>
      <c r="B389">
        <v>2012</v>
      </c>
      <c r="C389" t="s">
        <v>50</v>
      </c>
      <c r="D389">
        <v>16</v>
      </c>
      <c r="E389">
        <v>-2.2287007330429942</v>
      </c>
      <c r="F389">
        <v>-1.5703182701042731</v>
      </c>
      <c r="G389">
        <v>1.6945683862812659</v>
      </c>
      <c r="H389">
        <v>50.6875</v>
      </c>
      <c r="I389">
        <v>0.81818181818181823</v>
      </c>
      <c r="J389">
        <v>-18.6875</v>
      </c>
      <c r="K389">
        <v>1</v>
      </c>
      <c r="L389">
        <v>1.25</v>
      </c>
      <c r="M389">
        <v>1.5</v>
      </c>
      <c r="N389">
        <v>18.0625</v>
      </c>
      <c r="O389">
        <v>1.375</v>
      </c>
      <c r="P389">
        <v>2.75</v>
      </c>
      <c r="Q389">
        <v>10</v>
      </c>
      <c r="R389">
        <v>6</v>
      </c>
      <c r="S389">
        <v>0</v>
      </c>
      <c r="T389">
        <v>0.625</v>
      </c>
      <c r="U389">
        <v>0.40312500000000001</v>
      </c>
      <c r="V389">
        <v>0.51171875</v>
      </c>
      <c r="W389" t="s">
        <v>34</v>
      </c>
      <c r="X389">
        <v>3</v>
      </c>
      <c r="Y389" t="s">
        <v>51</v>
      </c>
      <c r="Z389">
        <v>0.16363636363636361</v>
      </c>
      <c r="AA389">
        <v>0.1864406779661017</v>
      </c>
      <c r="AB389" t="s">
        <v>34</v>
      </c>
      <c r="AC389" t="s">
        <v>34</v>
      </c>
      <c r="AD389">
        <v>0.375</v>
      </c>
      <c r="AE389">
        <v>0.5</v>
      </c>
      <c r="AF389">
        <v>5.0641700093991202E-2</v>
      </c>
    </row>
    <row r="390" spans="1:32" x14ac:dyDescent="0.45">
      <c r="A390" t="s">
        <v>474</v>
      </c>
      <c r="B390">
        <v>2012</v>
      </c>
      <c r="C390" t="s">
        <v>53</v>
      </c>
      <c r="D390">
        <v>16</v>
      </c>
      <c r="E390">
        <v>0.1567368426092228</v>
      </c>
      <c r="F390">
        <v>-0.37838509454680119</v>
      </c>
      <c r="G390">
        <v>4.3378910447031211</v>
      </c>
      <c r="H390">
        <v>53.5625</v>
      </c>
      <c r="I390">
        <v>0.8571428571428571</v>
      </c>
      <c r="J390">
        <v>-14.3125</v>
      </c>
      <c r="K390">
        <v>1</v>
      </c>
      <c r="L390">
        <v>1</v>
      </c>
      <c r="M390">
        <v>0.875</v>
      </c>
      <c r="N390">
        <v>21.9375</v>
      </c>
      <c r="O390">
        <v>1.375</v>
      </c>
      <c r="P390">
        <v>1.875</v>
      </c>
      <c r="Q390">
        <v>10</v>
      </c>
      <c r="R390">
        <v>6</v>
      </c>
      <c r="S390">
        <v>0</v>
      </c>
      <c r="T390">
        <v>0.625</v>
      </c>
      <c r="U390">
        <v>0.38124999999999998</v>
      </c>
      <c r="V390">
        <v>0.4375</v>
      </c>
      <c r="W390" t="s">
        <v>69</v>
      </c>
      <c r="X390">
        <v>2</v>
      </c>
      <c r="Y390" t="s">
        <v>42</v>
      </c>
      <c r="Z390">
        <v>0.15</v>
      </c>
      <c r="AA390">
        <v>0.22727272727272729</v>
      </c>
      <c r="AB390" t="s">
        <v>34</v>
      </c>
      <c r="AC390" t="s">
        <v>34</v>
      </c>
      <c r="AD390">
        <v>0.375</v>
      </c>
      <c r="AE390">
        <v>0.5</v>
      </c>
      <c r="AF390">
        <v>4.426152303806289E-2</v>
      </c>
    </row>
    <row r="391" spans="1:32" x14ac:dyDescent="0.45">
      <c r="A391" t="s">
        <v>475</v>
      </c>
      <c r="B391">
        <v>2012</v>
      </c>
      <c r="C391" t="s">
        <v>55</v>
      </c>
      <c r="D391">
        <v>16</v>
      </c>
      <c r="E391">
        <v>-2.4733460941692469</v>
      </c>
      <c r="F391">
        <v>-0.94469326290194777</v>
      </c>
      <c r="G391">
        <v>0.55708071161956019</v>
      </c>
      <c r="H391">
        <v>62.8125</v>
      </c>
      <c r="I391">
        <v>0.93548387096774188</v>
      </c>
      <c r="J391">
        <v>-14.5625</v>
      </c>
      <c r="K391">
        <v>1.125</v>
      </c>
      <c r="L391">
        <v>0.75</v>
      </c>
      <c r="M391">
        <v>1.0625</v>
      </c>
      <c r="N391">
        <v>14.4375</v>
      </c>
      <c r="O391">
        <v>1.25</v>
      </c>
      <c r="P391">
        <v>1.8125</v>
      </c>
      <c r="Q391">
        <v>5</v>
      </c>
      <c r="R391">
        <v>11</v>
      </c>
      <c r="S391">
        <v>0</v>
      </c>
      <c r="T391">
        <v>0.3125</v>
      </c>
      <c r="U391">
        <v>0.38750000000000001</v>
      </c>
      <c r="V391">
        <v>0.5078125</v>
      </c>
      <c r="W391" t="s">
        <v>34</v>
      </c>
      <c r="X391">
        <v>4</v>
      </c>
      <c r="Y391" t="s">
        <v>42</v>
      </c>
      <c r="Z391">
        <v>0.1090909090909091</v>
      </c>
      <c r="AA391">
        <v>0.2711864406779661</v>
      </c>
      <c r="AB391" t="s">
        <v>34</v>
      </c>
      <c r="AC391" t="s">
        <v>34</v>
      </c>
      <c r="AD391">
        <v>0.125</v>
      </c>
      <c r="AE391">
        <v>0.5</v>
      </c>
      <c r="AF391">
        <v>2.9830923681391773E-4</v>
      </c>
    </row>
    <row r="392" spans="1:32" x14ac:dyDescent="0.45">
      <c r="A392" t="s">
        <v>476</v>
      </c>
      <c r="B392">
        <v>2012</v>
      </c>
      <c r="C392" t="s">
        <v>57</v>
      </c>
      <c r="D392">
        <v>16</v>
      </c>
      <c r="E392">
        <v>5.7043241089981738</v>
      </c>
      <c r="F392">
        <v>-2.1983404648395619</v>
      </c>
      <c r="G392">
        <v>9.1944885423080667</v>
      </c>
      <c r="H392">
        <v>53.3125</v>
      </c>
      <c r="I392">
        <v>0.93548387096774188</v>
      </c>
      <c r="J392">
        <v>-16.4375</v>
      </c>
      <c r="K392">
        <v>1.1875</v>
      </c>
      <c r="L392">
        <v>0.5625</v>
      </c>
      <c r="M392">
        <v>0.4375</v>
      </c>
      <c r="N392">
        <v>13.1875</v>
      </c>
      <c r="O392">
        <v>1.5625</v>
      </c>
      <c r="P392">
        <v>1</v>
      </c>
      <c r="Q392">
        <v>8</v>
      </c>
      <c r="R392">
        <v>8</v>
      </c>
      <c r="S392">
        <v>0</v>
      </c>
      <c r="T392">
        <v>0.5</v>
      </c>
      <c r="U392">
        <v>0.421875</v>
      </c>
      <c r="V392">
        <v>0.5234375</v>
      </c>
      <c r="W392" t="s">
        <v>34</v>
      </c>
      <c r="X392">
        <v>3</v>
      </c>
      <c r="Y392" t="s">
        <v>58</v>
      </c>
      <c r="Z392">
        <v>0.25</v>
      </c>
      <c r="AA392">
        <v>0.19354838709677419</v>
      </c>
      <c r="AB392" t="s">
        <v>34</v>
      </c>
      <c r="AC392" t="s">
        <v>34</v>
      </c>
      <c r="AD392">
        <v>0.375</v>
      </c>
      <c r="AE392">
        <v>0.5</v>
      </c>
      <c r="AF392">
        <v>1.0705522119529911E-2</v>
      </c>
    </row>
    <row r="393" spans="1:32" x14ac:dyDescent="0.45">
      <c r="A393" t="s">
        <v>477</v>
      </c>
      <c r="B393">
        <v>2012</v>
      </c>
      <c r="C393" t="s">
        <v>60</v>
      </c>
      <c r="D393">
        <v>16</v>
      </c>
      <c r="E393">
        <v>10.00668987203778</v>
      </c>
      <c r="F393">
        <v>-3.7473316673932731</v>
      </c>
      <c r="G393">
        <v>11.74293856270987</v>
      </c>
      <c r="H393">
        <v>50.3125</v>
      </c>
      <c r="I393">
        <v>0.8125</v>
      </c>
      <c r="J393">
        <v>-8.5625</v>
      </c>
      <c r="K393">
        <v>0.6875</v>
      </c>
      <c r="L393">
        <v>0.5</v>
      </c>
      <c r="M393">
        <v>1</v>
      </c>
      <c r="N393">
        <v>22.75</v>
      </c>
      <c r="O393">
        <v>1.1875</v>
      </c>
      <c r="P393">
        <v>1.5</v>
      </c>
      <c r="Q393">
        <v>13</v>
      </c>
      <c r="R393">
        <v>3</v>
      </c>
      <c r="S393">
        <v>0</v>
      </c>
      <c r="T393">
        <v>0.8125</v>
      </c>
      <c r="U393">
        <v>0.38461538461538458</v>
      </c>
      <c r="V393">
        <v>0.45703125</v>
      </c>
      <c r="W393" t="s">
        <v>43</v>
      </c>
      <c r="X393">
        <v>1</v>
      </c>
      <c r="Y393" t="s">
        <v>62</v>
      </c>
      <c r="Z393">
        <v>0.2342342342342342</v>
      </c>
      <c r="AA393">
        <v>0.20779220779220781</v>
      </c>
      <c r="AB393" t="s">
        <v>34</v>
      </c>
      <c r="AC393" t="s">
        <v>34</v>
      </c>
      <c r="AD393">
        <v>0.5</v>
      </c>
      <c r="AE393">
        <v>0.5</v>
      </c>
      <c r="AF393">
        <v>0.42705338304448731</v>
      </c>
    </row>
    <row r="394" spans="1:32" x14ac:dyDescent="0.45">
      <c r="A394" t="s">
        <v>478</v>
      </c>
      <c r="B394">
        <v>2012</v>
      </c>
      <c r="C394" t="s">
        <v>64</v>
      </c>
      <c r="D394">
        <v>16</v>
      </c>
      <c r="E394">
        <v>2.9523562057592212</v>
      </c>
      <c r="F394">
        <v>-1.982721520689195</v>
      </c>
      <c r="G394">
        <v>5.3333265328180559</v>
      </c>
      <c r="H394">
        <v>59</v>
      </c>
      <c r="I394">
        <v>0.88888888888888884</v>
      </c>
      <c r="J394">
        <v>-13.25</v>
      </c>
      <c r="K394">
        <v>1.0625</v>
      </c>
      <c r="L394">
        <v>0.375</v>
      </c>
      <c r="M394">
        <v>0.6875</v>
      </c>
      <c r="N394">
        <v>14.375</v>
      </c>
      <c r="O394">
        <v>1.5625</v>
      </c>
      <c r="P394">
        <v>1.0625</v>
      </c>
      <c r="Q394">
        <v>4</v>
      </c>
      <c r="R394">
        <v>12</v>
      </c>
      <c r="S394">
        <v>0</v>
      </c>
      <c r="T394">
        <v>0.25</v>
      </c>
      <c r="U394">
        <v>0.3828125</v>
      </c>
      <c r="V394">
        <v>0.56640625</v>
      </c>
      <c r="W394" t="s">
        <v>34</v>
      </c>
      <c r="X394">
        <v>4</v>
      </c>
      <c r="Y394" t="s">
        <v>51</v>
      </c>
      <c r="Z394">
        <v>0.27586206896551718</v>
      </c>
      <c r="AA394">
        <v>0.16666666666666671</v>
      </c>
      <c r="AB394" t="s">
        <v>34</v>
      </c>
      <c r="AC394" t="s">
        <v>34</v>
      </c>
      <c r="AD394">
        <v>0.5</v>
      </c>
      <c r="AE394">
        <v>0.5</v>
      </c>
      <c r="AF394">
        <v>3.7636518857569459E-4</v>
      </c>
    </row>
    <row r="395" spans="1:32" x14ac:dyDescent="0.45">
      <c r="A395" t="s">
        <v>479</v>
      </c>
      <c r="B395">
        <v>2012</v>
      </c>
      <c r="C395" t="s">
        <v>66</v>
      </c>
      <c r="D395">
        <v>16</v>
      </c>
      <c r="E395">
        <v>7.2855204710835704</v>
      </c>
      <c r="F395">
        <v>-2.2210066252671248</v>
      </c>
      <c r="G395">
        <v>12.46226165153271</v>
      </c>
      <c r="H395">
        <v>57.6875</v>
      </c>
      <c r="I395">
        <v>0.63636363636363635</v>
      </c>
      <c r="J395">
        <v>-18.3125</v>
      </c>
      <c r="K395">
        <v>0.5</v>
      </c>
      <c r="L395">
        <v>0.3125</v>
      </c>
      <c r="M395">
        <v>1.125</v>
      </c>
      <c r="N395">
        <v>18.5</v>
      </c>
      <c r="O395">
        <v>0.875</v>
      </c>
      <c r="P395">
        <v>1.4375</v>
      </c>
      <c r="Q395">
        <v>11</v>
      </c>
      <c r="R395">
        <v>5</v>
      </c>
      <c r="S395">
        <v>0</v>
      </c>
      <c r="T395">
        <v>0.6875</v>
      </c>
      <c r="U395">
        <v>0.44034090909090912</v>
      </c>
      <c r="V395">
        <v>0.5078125</v>
      </c>
      <c r="W395" t="s">
        <v>84</v>
      </c>
      <c r="X395">
        <v>1</v>
      </c>
      <c r="Y395" t="s">
        <v>51</v>
      </c>
      <c r="Z395">
        <v>0.18823529411764711</v>
      </c>
      <c r="AA395">
        <v>0.2391304347826087</v>
      </c>
      <c r="AB395" t="s">
        <v>34</v>
      </c>
      <c r="AC395" t="s">
        <v>34</v>
      </c>
      <c r="AD395">
        <v>0.375</v>
      </c>
      <c r="AE395">
        <v>0.5</v>
      </c>
      <c r="AF395">
        <v>0.1295473215134863</v>
      </c>
    </row>
    <row r="396" spans="1:32" x14ac:dyDescent="0.45">
      <c r="A396" t="s">
        <v>480</v>
      </c>
      <c r="B396">
        <v>2012</v>
      </c>
      <c r="C396" t="s">
        <v>154</v>
      </c>
      <c r="D396">
        <v>16</v>
      </c>
      <c r="E396">
        <v>4.9753545887517694</v>
      </c>
      <c r="F396">
        <v>-1.600805670459807</v>
      </c>
      <c r="G396">
        <v>8.0912588972210848</v>
      </c>
      <c r="H396">
        <v>54.5625</v>
      </c>
      <c r="I396">
        <v>0.81578947368421051</v>
      </c>
      <c r="J396">
        <v>-13.5</v>
      </c>
      <c r="K396">
        <v>0.8125</v>
      </c>
      <c r="L396">
        <v>0.875</v>
      </c>
      <c r="M396">
        <v>0.9375</v>
      </c>
      <c r="N396">
        <v>16.8125</v>
      </c>
      <c r="O396">
        <v>1.0625</v>
      </c>
      <c r="P396">
        <v>1.8125</v>
      </c>
      <c r="Q396">
        <v>12</v>
      </c>
      <c r="R396">
        <v>4</v>
      </c>
      <c r="S396">
        <v>0</v>
      </c>
      <c r="T396">
        <v>0.75</v>
      </c>
      <c r="U396">
        <v>0.43229166666666669</v>
      </c>
      <c r="V396">
        <v>0.49609375</v>
      </c>
      <c r="W396" t="s">
        <v>84</v>
      </c>
      <c r="X396">
        <v>1</v>
      </c>
      <c r="Y396" t="s">
        <v>70</v>
      </c>
      <c r="Z396">
        <v>0.20430107526881719</v>
      </c>
      <c r="AA396">
        <v>0.25</v>
      </c>
      <c r="AB396" t="s">
        <v>34</v>
      </c>
      <c r="AC396" t="s">
        <v>34</v>
      </c>
      <c r="AD396">
        <v>0.25</v>
      </c>
      <c r="AE396">
        <v>0.5</v>
      </c>
      <c r="AF396">
        <v>0.19551821404831471</v>
      </c>
    </row>
    <row r="397" spans="1:32" x14ac:dyDescent="0.45">
      <c r="A397" t="s">
        <v>481</v>
      </c>
      <c r="B397">
        <v>2012</v>
      </c>
      <c r="C397" t="s">
        <v>68</v>
      </c>
      <c r="D397">
        <v>16</v>
      </c>
      <c r="E397">
        <v>0.76722978178972812</v>
      </c>
      <c r="F397">
        <v>-0.63281030112082792</v>
      </c>
      <c r="G397">
        <v>5.2620389002221932</v>
      </c>
      <c r="H397">
        <v>50.0625</v>
      </c>
      <c r="I397">
        <v>0.78787878787878785</v>
      </c>
      <c r="J397">
        <v>-15.375</v>
      </c>
      <c r="K397">
        <v>1.125</v>
      </c>
      <c r="L397">
        <v>0.1875</v>
      </c>
      <c r="M397">
        <v>0.75</v>
      </c>
      <c r="N397">
        <v>11.8125</v>
      </c>
      <c r="O397">
        <v>1.5</v>
      </c>
      <c r="P397">
        <v>0.9375</v>
      </c>
      <c r="Q397">
        <v>11</v>
      </c>
      <c r="R397">
        <v>5</v>
      </c>
      <c r="S397">
        <v>0</v>
      </c>
      <c r="T397">
        <v>0.6875</v>
      </c>
      <c r="U397">
        <v>0.40340909090909088</v>
      </c>
      <c r="V397">
        <v>0.44140625</v>
      </c>
      <c r="W397" t="s">
        <v>61</v>
      </c>
      <c r="X397">
        <v>2</v>
      </c>
      <c r="Y397" t="s">
        <v>70</v>
      </c>
      <c r="Z397">
        <v>0.31666666666666671</v>
      </c>
      <c r="AA397">
        <v>0.19230769230769229</v>
      </c>
      <c r="AB397" t="s">
        <v>34</v>
      </c>
      <c r="AC397" t="s">
        <v>34</v>
      </c>
      <c r="AD397">
        <v>0.375</v>
      </c>
      <c r="AE397">
        <v>0.5</v>
      </c>
      <c r="AF397">
        <v>0.15646522480146149</v>
      </c>
    </row>
    <row r="398" spans="1:32" x14ac:dyDescent="0.45">
      <c r="A398" t="s">
        <v>482</v>
      </c>
      <c r="B398">
        <v>2012</v>
      </c>
      <c r="C398" t="s">
        <v>72</v>
      </c>
      <c r="D398">
        <v>16</v>
      </c>
      <c r="E398">
        <v>-5.2073320018083162</v>
      </c>
      <c r="F398">
        <v>-2.4504732808787102</v>
      </c>
      <c r="G398">
        <v>-0.34822196766267111</v>
      </c>
      <c r="H398">
        <v>59.6875</v>
      </c>
      <c r="I398">
        <v>0.8928571428571429</v>
      </c>
      <c r="J398">
        <v>-20.4375</v>
      </c>
      <c r="K398">
        <v>1.0625</v>
      </c>
      <c r="L398">
        <v>0.6875</v>
      </c>
      <c r="M398">
        <v>0.75</v>
      </c>
      <c r="N398">
        <v>8</v>
      </c>
      <c r="O398">
        <v>1.4375</v>
      </c>
      <c r="P398">
        <v>1.4375</v>
      </c>
      <c r="Q398">
        <v>2</v>
      </c>
      <c r="R398">
        <v>14</v>
      </c>
      <c r="S398">
        <v>0</v>
      </c>
      <c r="T398">
        <v>0.125</v>
      </c>
      <c r="U398">
        <v>0.53125</v>
      </c>
      <c r="V398">
        <v>0.5390625</v>
      </c>
      <c r="W398" t="s">
        <v>34</v>
      </c>
      <c r="X398">
        <v>4</v>
      </c>
      <c r="Y398" t="s">
        <v>70</v>
      </c>
      <c r="Z398">
        <v>0.21875</v>
      </c>
      <c r="AA398">
        <v>0.33333333333333331</v>
      </c>
      <c r="AB398" t="s">
        <v>34</v>
      </c>
      <c r="AC398" t="s">
        <v>34</v>
      </c>
      <c r="AD398">
        <v>0.375</v>
      </c>
      <c r="AE398">
        <v>0.5</v>
      </c>
      <c r="AF398">
        <v>4.9549343482334747E-5</v>
      </c>
    </row>
    <row r="399" spans="1:32" x14ac:dyDescent="0.45">
      <c r="A399" t="s">
        <v>483</v>
      </c>
      <c r="B399">
        <v>2012</v>
      </c>
      <c r="C399" t="s">
        <v>74</v>
      </c>
      <c r="D399">
        <v>16</v>
      </c>
      <c r="E399">
        <v>-7.3789940256432978</v>
      </c>
      <c r="F399">
        <v>-1.5602479009771539</v>
      </c>
      <c r="G399">
        <v>-3.6204022724244709</v>
      </c>
      <c r="H399">
        <v>45.8125</v>
      </c>
      <c r="I399">
        <v>0.82352941176470584</v>
      </c>
      <c r="J399">
        <v>-14</v>
      </c>
      <c r="K399">
        <v>1.25</v>
      </c>
      <c r="L399">
        <v>0.375</v>
      </c>
      <c r="M399">
        <v>0.4375</v>
      </c>
      <c r="N399">
        <v>10.0625</v>
      </c>
      <c r="O399">
        <v>2.0625</v>
      </c>
      <c r="P399">
        <v>0.8125</v>
      </c>
      <c r="Q399">
        <v>2</v>
      </c>
      <c r="R399">
        <v>14</v>
      </c>
      <c r="S399">
        <v>0</v>
      </c>
      <c r="T399">
        <v>0.125</v>
      </c>
      <c r="U399">
        <v>0.4375</v>
      </c>
      <c r="V399">
        <v>0.515625</v>
      </c>
      <c r="W399" t="s">
        <v>34</v>
      </c>
      <c r="X399">
        <v>4</v>
      </c>
      <c r="Y399" t="s">
        <v>62</v>
      </c>
      <c r="Z399">
        <v>0.22222222222222221</v>
      </c>
      <c r="AA399">
        <v>0.2162162162162162</v>
      </c>
      <c r="AB399" t="s">
        <v>34</v>
      </c>
      <c r="AC399" t="s">
        <v>34</v>
      </c>
      <c r="AD399">
        <v>0.8125</v>
      </c>
      <c r="AE399">
        <v>0.5</v>
      </c>
      <c r="AF399">
        <v>3.6722333750906603E-5</v>
      </c>
    </row>
    <row r="400" spans="1:32" x14ac:dyDescent="0.45">
      <c r="A400" t="s">
        <v>484</v>
      </c>
      <c r="B400">
        <v>2012</v>
      </c>
      <c r="C400" t="s">
        <v>192</v>
      </c>
      <c r="D400">
        <v>16</v>
      </c>
      <c r="E400">
        <v>0.48272452596108412</v>
      </c>
      <c r="F400">
        <v>-2.1447205505084082</v>
      </c>
      <c r="G400">
        <v>4.0468339635478694</v>
      </c>
      <c r="H400">
        <v>61.125</v>
      </c>
      <c r="I400">
        <v>0.74193548387096775</v>
      </c>
      <c r="J400">
        <v>-14.5625</v>
      </c>
      <c r="K400">
        <v>0.875</v>
      </c>
      <c r="L400">
        <v>0.25</v>
      </c>
      <c r="M400">
        <v>1.0625</v>
      </c>
      <c r="N400">
        <v>19.875</v>
      </c>
      <c r="O400">
        <v>1.0625</v>
      </c>
      <c r="P400">
        <v>1.3125</v>
      </c>
      <c r="Q400">
        <v>7</v>
      </c>
      <c r="R400">
        <v>8</v>
      </c>
      <c r="S400">
        <v>1</v>
      </c>
      <c r="T400">
        <v>0.46875</v>
      </c>
      <c r="U400">
        <v>0.49553570000000002</v>
      </c>
      <c r="V400">
        <v>0.5390625</v>
      </c>
      <c r="W400" t="s">
        <v>34</v>
      </c>
      <c r="X400">
        <v>3</v>
      </c>
      <c r="Y400" t="s">
        <v>193</v>
      </c>
      <c r="Z400">
        <v>0.1153846153846154</v>
      </c>
      <c r="AA400">
        <v>0.22033898305084751</v>
      </c>
      <c r="AB400" t="s">
        <v>34</v>
      </c>
      <c r="AC400" t="s">
        <v>34</v>
      </c>
      <c r="AD400">
        <v>0.1875</v>
      </c>
      <c r="AE400">
        <v>0.5</v>
      </c>
      <c r="AF400">
        <v>3.8107588902027709E-3</v>
      </c>
    </row>
    <row r="401" spans="1:32" x14ac:dyDescent="0.45">
      <c r="A401" t="s">
        <v>485</v>
      </c>
      <c r="B401">
        <v>2012</v>
      </c>
      <c r="C401" t="s">
        <v>195</v>
      </c>
      <c r="D401">
        <v>16</v>
      </c>
      <c r="E401">
        <v>-0.17596306556201571</v>
      </c>
      <c r="F401">
        <v>-3.427782074816129</v>
      </c>
      <c r="G401">
        <v>5.992044551773259</v>
      </c>
      <c r="H401">
        <v>49.75</v>
      </c>
      <c r="I401">
        <v>0.92592592592592593</v>
      </c>
      <c r="J401">
        <v>-19.4375</v>
      </c>
      <c r="K401">
        <v>0.9375</v>
      </c>
      <c r="L401">
        <v>0.875</v>
      </c>
      <c r="M401">
        <v>0.875</v>
      </c>
      <c r="N401">
        <v>15.25</v>
      </c>
      <c r="O401">
        <v>1.5</v>
      </c>
      <c r="P401">
        <v>1.75</v>
      </c>
      <c r="Q401">
        <v>7</v>
      </c>
      <c r="R401">
        <v>9</v>
      </c>
      <c r="S401">
        <v>0</v>
      </c>
      <c r="T401">
        <v>0.4375</v>
      </c>
      <c r="U401">
        <v>0.28571429999999998</v>
      </c>
      <c r="V401">
        <v>0.45703120000000003</v>
      </c>
      <c r="W401" t="s">
        <v>34</v>
      </c>
      <c r="X401">
        <v>2</v>
      </c>
      <c r="Y401" t="s">
        <v>196</v>
      </c>
      <c r="Z401">
        <v>9.5238095238095233E-2</v>
      </c>
      <c r="AA401">
        <v>0.375</v>
      </c>
      <c r="AB401" t="s">
        <v>34</v>
      </c>
      <c r="AC401" t="s">
        <v>34</v>
      </c>
      <c r="AD401">
        <v>0.5625</v>
      </c>
      <c r="AE401">
        <v>0.5</v>
      </c>
      <c r="AF401">
        <v>2.2271997139205091E-3</v>
      </c>
    </row>
    <row r="402" spans="1:32" x14ac:dyDescent="0.45">
      <c r="A402" t="s">
        <v>486</v>
      </c>
      <c r="B402">
        <v>2012</v>
      </c>
      <c r="C402" t="s">
        <v>230</v>
      </c>
      <c r="D402">
        <v>16</v>
      </c>
      <c r="E402">
        <v>0.42203713073967231</v>
      </c>
      <c r="F402">
        <v>-4.6924458263527473</v>
      </c>
      <c r="G402">
        <v>3.5144674295202001</v>
      </c>
      <c r="H402">
        <v>58.6875</v>
      </c>
      <c r="I402">
        <v>0.91176470588235292</v>
      </c>
      <c r="J402">
        <v>-13</v>
      </c>
      <c r="K402">
        <v>1</v>
      </c>
      <c r="L402">
        <v>0.5</v>
      </c>
      <c r="M402">
        <v>0.6875</v>
      </c>
      <c r="N402">
        <v>11.5625</v>
      </c>
      <c r="O402">
        <v>1.375</v>
      </c>
      <c r="P402">
        <v>1.1875</v>
      </c>
      <c r="Q402">
        <v>4</v>
      </c>
      <c r="R402">
        <v>12</v>
      </c>
      <c r="S402">
        <v>0</v>
      </c>
      <c r="T402">
        <v>0.25</v>
      </c>
      <c r="U402">
        <v>0.21875</v>
      </c>
      <c r="V402">
        <v>0.46875</v>
      </c>
      <c r="W402" t="s">
        <v>34</v>
      </c>
      <c r="X402">
        <v>3</v>
      </c>
      <c r="Y402" t="s">
        <v>196</v>
      </c>
      <c r="Z402">
        <v>0.375</v>
      </c>
      <c r="AA402">
        <v>9.5238095238095233E-2</v>
      </c>
      <c r="AB402" t="s">
        <v>34</v>
      </c>
      <c r="AC402" t="s">
        <v>34</v>
      </c>
      <c r="AD402">
        <v>0.375</v>
      </c>
      <c r="AE402">
        <v>0.5</v>
      </c>
      <c r="AF402">
        <v>6.1065876707841677E-4</v>
      </c>
    </row>
    <row r="403" spans="1:32" x14ac:dyDescent="0.45">
      <c r="A403" t="s">
        <v>487</v>
      </c>
      <c r="B403">
        <v>2012</v>
      </c>
      <c r="C403" t="s">
        <v>76</v>
      </c>
      <c r="D403">
        <v>16</v>
      </c>
      <c r="E403">
        <v>-1.211613675572484</v>
      </c>
      <c r="F403">
        <v>-1.980179388705706</v>
      </c>
      <c r="G403">
        <v>1.7846443160601551</v>
      </c>
      <c r="H403">
        <v>45.25</v>
      </c>
      <c r="I403">
        <v>0.76666666666666672</v>
      </c>
      <c r="J403">
        <v>-15.1875</v>
      </c>
      <c r="K403">
        <v>0.8125</v>
      </c>
      <c r="L403">
        <v>0.375</v>
      </c>
      <c r="M403">
        <v>0.625</v>
      </c>
      <c r="N403">
        <v>15.125</v>
      </c>
      <c r="O403">
        <v>1.375</v>
      </c>
      <c r="P403">
        <v>1</v>
      </c>
      <c r="Q403">
        <v>7</v>
      </c>
      <c r="R403">
        <v>9</v>
      </c>
      <c r="S403">
        <v>0</v>
      </c>
      <c r="T403">
        <v>0.4375</v>
      </c>
      <c r="U403">
        <v>0.41517857142857151</v>
      </c>
      <c r="V403">
        <v>0.5</v>
      </c>
      <c r="W403" t="s">
        <v>34</v>
      </c>
      <c r="X403">
        <v>2</v>
      </c>
      <c r="Y403" t="s">
        <v>46</v>
      </c>
      <c r="Z403">
        <v>0.24</v>
      </c>
      <c r="AA403">
        <v>0.23529411764705879</v>
      </c>
      <c r="AB403" t="s">
        <v>34</v>
      </c>
      <c r="AC403" t="s">
        <v>34</v>
      </c>
      <c r="AD403">
        <v>0.5625</v>
      </c>
      <c r="AE403">
        <v>0.5</v>
      </c>
      <c r="AF403">
        <v>4.5002583126118652E-3</v>
      </c>
    </row>
    <row r="404" spans="1:32" x14ac:dyDescent="0.45">
      <c r="A404" t="s">
        <v>488</v>
      </c>
      <c r="B404">
        <v>2012</v>
      </c>
      <c r="C404" t="s">
        <v>79</v>
      </c>
      <c r="D404">
        <v>16</v>
      </c>
      <c r="E404">
        <v>-0.5538442492591914</v>
      </c>
      <c r="F404">
        <v>0.44827421345592161</v>
      </c>
      <c r="G404">
        <v>3.0659847842037751</v>
      </c>
      <c r="H404">
        <v>51.875</v>
      </c>
      <c r="I404">
        <v>0.92105263157894735</v>
      </c>
      <c r="J404">
        <v>-11.5</v>
      </c>
      <c r="K404">
        <v>0.75</v>
      </c>
      <c r="L404">
        <v>0.75</v>
      </c>
      <c r="M404">
        <v>0.625</v>
      </c>
      <c r="N404">
        <v>17.75</v>
      </c>
      <c r="O404">
        <v>1.375</v>
      </c>
      <c r="P404">
        <v>1.375</v>
      </c>
      <c r="Q404">
        <v>10</v>
      </c>
      <c r="R404">
        <v>6</v>
      </c>
      <c r="S404">
        <v>0</v>
      </c>
      <c r="T404">
        <v>0.625</v>
      </c>
      <c r="U404">
        <v>0.45624999999999999</v>
      </c>
      <c r="V404">
        <v>0.51953125</v>
      </c>
      <c r="W404" t="s">
        <v>69</v>
      </c>
      <c r="X404">
        <v>2</v>
      </c>
      <c r="Y404" t="s">
        <v>51</v>
      </c>
      <c r="Z404">
        <v>0.22413793103448279</v>
      </c>
      <c r="AA404">
        <v>0.1864406779661017</v>
      </c>
      <c r="AB404" t="s">
        <v>34</v>
      </c>
      <c r="AC404" t="s">
        <v>34</v>
      </c>
      <c r="AD404">
        <v>0.625</v>
      </c>
      <c r="AE404">
        <v>0.5</v>
      </c>
      <c r="AF404">
        <v>4.5212826045639407E-2</v>
      </c>
    </row>
    <row r="405" spans="1:32" x14ac:dyDescent="0.45">
      <c r="A405" t="s">
        <v>489</v>
      </c>
      <c r="B405">
        <v>2012</v>
      </c>
      <c r="C405" t="s">
        <v>81</v>
      </c>
      <c r="D405">
        <v>16</v>
      </c>
      <c r="E405">
        <v>11.664238620297249</v>
      </c>
      <c r="F405">
        <v>1.453976865395973</v>
      </c>
      <c r="G405">
        <v>13.91214734271963</v>
      </c>
      <c r="H405">
        <v>52.5</v>
      </c>
      <c r="I405">
        <v>0.82857142857142863</v>
      </c>
      <c r="J405">
        <v>-11.375</v>
      </c>
      <c r="K405">
        <v>0.5625</v>
      </c>
      <c r="L405">
        <v>1.3125</v>
      </c>
      <c r="M405">
        <v>1.25</v>
      </c>
      <c r="N405">
        <v>13.3125</v>
      </c>
      <c r="O405">
        <v>0.75</v>
      </c>
      <c r="P405">
        <v>2.5625</v>
      </c>
      <c r="Q405">
        <v>12</v>
      </c>
      <c r="R405">
        <v>4</v>
      </c>
      <c r="S405">
        <v>0</v>
      </c>
      <c r="T405">
        <v>0.75</v>
      </c>
      <c r="U405">
        <v>0.46614583333333331</v>
      </c>
      <c r="V405">
        <v>0.49609375</v>
      </c>
      <c r="W405" t="s">
        <v>41</v>
      </c>
      <c r="X405">
        <v>1</v>
      </c>
      <c r="Y405" t="s">
        <v>46</v>
      </c>
      <c r="Z405">
        <v>0.2156862745098039</v>
      </c>
      <c r="AA405">
        <v>0.1630434782608696</v>
      </c>
      <c r="AB405" t="s">
        <v>34</v>
      </c>
      <c r="AC405" t="s">
        <v>34</v>
      </c>
      <c r="AD405">
        <v>0.1875</v>
      </c>
      <c r="AE405">
        <v>0.5</v>
      </c>
      <c r="AF405">
        <v>0.149611400972195</v>
      </c>
    </row>
    <row r="406" spans="1:32" x14ac:dyDescent="0.45">
      <c r="A406" t="s">
        <v>490</v>
      </c>
      <c r="B406">
        <v>2012</v>
      </c>
      <c r="C406" t="s">
        <v>83</v>
      </c>
      <c r="D406">
        <v>16</v>
      </c>
      <c r="E406">
        <v>7.2595330861338567</v>
      </c>
      <c r="F406">
        <v>-0.67338919171807077</v>
      </c>
      <c r="G406">
        <v>10.30986642826768</v>
      </c>
      <c r="H406">
        <v>56.9375</v>
      </c>
      <c r="I406">
        <v>0.81818181818181823</v>
      </c>
      <c r="J406">
        <v>-11.875</v>
      </c>
      <c r="K406">
        <v>1.1875</v>
      </c>
      <c r="L406">
        <v>0.6875</v>
      </c>
      <c r="M406">
        <v>0.9375</v>
      </c>
      <c r="N406">
        <v>12.125</v>
      </c>
      <c r="O406">
        <v>1.25</v>
      </c>
      <c r="P406">
        <v>1.625</v>
      </c>
      <c r="Q406">
        <v>7</v>
      </c>
      <c r="R406">
        <v>9</v>
      </c>
      <c r="S406">
        <v>0</v>
      </c>
      <c r="T406">
        <v>0.4375</v>
      </c>
      <c r="U406">
        <v>0.44642857142857151</v>
      </c>
      <c r="V406">
        <v>0.521484375</v>
      </c>
      <c r="W406" t="s">
        <v>34</v>
      </c>
      <c r="X406">
        <v>3</v>
      </c>
      <c r="Y406" t="s">
        <v>38</v>
      </c>
      <c r="Z406">
        <v>0.1333333333333333</v>
      </c>
      <c r="AA406">
        <v>0.3235294117647059</v>
      </c>
      <c r="AB406" t="s">
        <v>34</v>
      </c>
      <c r="AC406" t="s">
        <v>34</v>
      </c>
      <c r="AD406">
        <v>6.25E-2</v>
      </c>
      <c r="AE406">
        <v>0.5</v>
      </c>
      <c r="AF406">
        <v>1.345582081454699E-3</v>
      </c>
    </row>
    <row r="407" spans="1:32" x14ac:dyDescent="0.45">
      <c r="A407" t="s">
        <v>491</v>
      </c>
      <c r="B407">
        <v>2012</v>
      </c>
      <c r="C407" t="s">
        <v>86</v>
      </c>
      <c r="D407">
        <v>16</v>
      </c>
      <c r="E407">
        <v>3.537652140796363</v>
      </c>
      <c r="F407">
        <v>-7.5711182697814877E-2</v>
      </c>
      <c r="G407">
        <v>5.8906036492883329</v>
      </c>
      <c r="H407">
        <v>36.125</v>
      </c>
      <c r="I407">
        <v>0.84615384615384615</v>
      </c>
      <c r="J407">
        <v>-8.875</v>
      </c>
      <c r="K407">
        <v>0.9375</v>
      </c>
      <c r="L407">
        <v>0.875</v>
      </c>
      <c r="M407">
        <v>1.3125</v>
      </c>
      <c r="N407">
        <v>14.4375</v>
      </c>
      <c r="O407">
        <v>1.3125</v>
      </c>
      <c r="P407">
        <v>2.1875</v>
      </c>
      <c r="Q407">
        <v>9</v>
      </c>
      <c r="R407">
        <v>7</v>
      </c>
      <c r="S407">
        <v>0</v>
      </c>
      <c r="T407">
        <v>0.5625</v>
      </c>
      <c r="U407">
        <v>0.48958333333333331</v>
      </c>
      <c r="V407">
        <v>0.521484375</v>
      </c>
      <c r="W407" t="s">
        <v>34</v>
      </c>
      <c r="X407">
        <v>2</v>
      </c>
      <c r="Y407" t="s">
        <v>58</v>
      </c>
      <c r="Z407">
        <v>0.1730769230769231</v>
      </c>
      <c r="AA407">
        <v>0.2857142857142857</v>
      </c>
      <c r="AB407" t="s">
        <v>34</v>
      </c>
      <c r="AC407" t="s">
        <v>34</v>
      </c>
      <c r="AD407">
        <v>0.375</v>
      </c>
      <c r="AE407">
        <v>0.5</v>
      </c>
      <c r="AF407">
        <v>9.1310894702439759E-3</v>
      </c>
    </row>
    <row r="408" spans="1:32" x14ac:dyDescent="0.45">
      <c r="A408" t="s">
        <v>492</v>
      </c>
      <c r="B408">
        <v>2012</v>
      </c>
      <c r="C408" t="s">
        <v>88</v>
      </c>
      <c r="D408">
        <v>16</v>
      </c>
      <c r="E408">
        <v>-5.0640348651167146</v>
      </c>
      <c r="F408">
        <v>-1.516345792990796</v>
      </c>
      <c r="G408">
        <v>-0.80698799163441903</v>
      </c>
      <c r="H408">
        <v>44.25</v>
      </c>
      <c r="I408">
        <v>0.77777777777777779</v>
      </c>
      <c r="J408">
        <v>-17.9375</v>
      </c>
      <c r="K408">
        <v>1.1875</v>
      </c>
      <c r="L408">
        <v>0.75</v>
      </c>
      <c r="M408">
        <v>0.6875</v>
      </c>
      <c r="N408">
        <v>10.625</v>
      </c>
      <c r="O408">
        <v>1.8125</v>
      </c>
      <c r="P408">
        <v>1.4375</v>
      </c>
      <c r="Q408">
        <v>6</v>
      </c>
      <c r="R408">
        <v>10</v>
      </c>
      <c r="S408">
        <v>0</v>
      </c>
      <c r="T408">
        <v>0.375</v>
      </c>
      <c r="U408">
        <v>0.40104166666666669</v>
      </c>
      <c r="V408">
        <v>0.51171875</v>
      </c>
      <c r="W408" t="s">
        <v>34</v>
      </c>
      <c r="X408">
        <v>3</v>
      </c>
      <c r="Y408" t="s">
        <v>46</v>
      </c>
      <c r="Z408">
        <v>0.23333333333333331</v>
      </c>
      <c r="AA408">
        <v>0.34782608695652167</v>
      </c>
      <c r="AB408" t="s">
        <v>34</v>
      </c>
      <c r="AC408" t="s">
        <v>34</v>
      </c>
      <c r="AD408">
        <v>0.625</v>
      </c>
      <c r="AE408">
        <v>0.5</v>
      </c>
      <c r="AF408">
        <v>1.6376142608223851E-3</v>
      </c>
    </row>
    <row r="409" spans="1:32" x14ac:dyDescent="0.45">
      <c r="A409" t="s">
        <v>493</v>
      </c>
      <c r="B409">
        <v>2012</v>
      </c>
      <c r="C409" t="s">
        <v>92</v>
      </c>
      <c r="D409">
        <v>16</v>
      </c>
      <c r="E409">
        <v>-1.3062299447087251</v>
      </c>
      <c r="F409">
        <v>-3.4330601959380451</v>
      </c>
      <c r="G409">
        <v>4.2152382861474083</v>
      </c>
      <c r="H409">
        <v>50.8125</v>
      </c>
      <c r="I409">
        <v>0.87096774193548387</v>
      </c>
      <c r="J409">
        <v>-17.75</v>
      </c>
      <c r="K409">
        <v>0.9375</v>
      </c>
      <c r="L409">
        <v>0.3125</v>
      </c>
      <c r="M409">
        <v>0.5</v>
      </c>
      <c r="N409">
        <v>12.375</v>
      </c>
      <c r="O409">
        <v>1.8125</v>
      </c>
      <c r="P409">
        <v>0.8125</v>
      </c>
      <c r="Q409">
        <v>4</v>
      </c>
      <c r="R409">
        <v>12</v>
      </c>
      <c r="S409">
        <v>0</v>
      </c>
      <c r="T409">
        <v>0.25</v>
      </c>
      <c r="U409">
        <v>0.484375</v>
      </c>
      <c r="V409">
        <v>0.5078125</v>
      </c>
      <c r="W409" t="s">
        <v>34</v>
      </c>
      <c r="X409">
        <v>4</v>
      </c>
      <c r="Y409" t="s">
        <v>58</v>
      </c>
      <c r="Z409">
        <v>0.16</v>
      </c>
      <c r="AA409">
        <v>0.20588235294117649</v>
      </c>
      <c r="AB409" t="s">
        <v>34</v>
      </c>
      <c r="AC409" t="s">
        <v>34</v>
      </c>
      <c r="AD409">
        <v>0.875</v>
      </c>
      <c r="AE409">
        <v>0.5</v>
      </c>
      <c r="AF409">
        <v>1.997752852371822E-4</v>
      </c>
    </row>
    <row r="410" spans="1:32" x14ac:dyDescent="0.45">
      <c r="A410" t="s">
        <v>494</v>
      </c>
      <c r="B410">
        <v>2012</v>
      </c>
      <c r="C410" t="s">
        <v>94</v>
      </c>
      <c r="D410">
        <v>16</v>
      </c>
      <c r="E410">
        <v>3.5831473443330499</v>
      </c>
      <c r="F410">
        <v>-3.5535827498593182</v>
      </c>
      <c r="G410">
        <v>7.0872184675333907</v>
      </c>
      <c r="H410">
        <v>58.625</v>
      </c>
      <c r="I410">
        <v>0.90322580645161288</v>
      </c>
      <c r="J410">
        <v>-14.0625</v>
      </c>
      <c r="K410">
        <v>0.875</v>
      </c>
      <c r="L410">
        <v>0.625</v>
      </c>
      <c r="M410">
        <v>0.625</v>
      </c>
      <c r="N410">
        <v>12.25</v>
      </c>
      <c r="O410">
        <v>1.375</v>
      </c>
      <c r="P410">
        <v>1.25</v>
      </c>
      <c r="Q410">
        <v>8</v>
      </c>
      <c r="R410">
        <v>8</v>
      </c>
      <c r="S410">
        <v>0</v>
      </c>
      <c r="T410">
        <v>0.5</v>
      </c>
      <c r="U410">
        <v>0.4375</v>
      </c>
      <c r="V410">
        <v>0.46484375</v>
      </c>
      <c r="W410" t="s">
        <v>34</v>
      </c>
      <c r="X410">
        <v>3</v>
      </c>
      <c r="Y410" t="s">
        <v>42</v>
      </c>
      <c r="Z410">
        <v>0.25</v>
      </c>
      <c r="AA410">
        <v>0.1071428571428571</v>
      </c>
      <c r="AB410" t="s">
        <v>34</v>
      </c>
      <c r="AC410" t="s">
        <v>34</v>
      </c>
      <c r="AD410">
        <v>0.5</v>
      </c>
      <c r="AE410">
        <v>0.5</v>
      </c>
      <c r="AF410">
        <v>8.439331863313292E-3</v>
      </c>
    </row>
    <row r="411" spans="1:32" x14ac:dyDescent="0.45">
      <c r="A411" t="s">
        <v>495</v>
      </c>
      <c r="B411">
        <v>2012</v>
      </c>
      <c r="C411" t="s">
        <v>98</v>
      </c>
      <c r="D411">
        <v>16</v>
      </c>
      <c r="E411">
        <v>5.6679874691203462</v>
      </c>
      <c r="F411">
        <v>0.43050158435638358</v>
      </c>
      <c r="G411">
        <v>8.5699885846515897</v>
      </c>
      <c r="H411">
        <v>55.625</v>
      </c>
      <c r="I411">
        <v>0.88888888888888884</v>
      </c>
      <c r="J411">
        <v>-12.6875</v>
      </c>
      <c r="K411">
        <v>0.625</v>
      </c>
      <c r="L411">
        <v>0.8125</v>
      </c>
      <c r="M411">
        <v>1.125</v>
      </c>
      <c r="N411">
        <v>15.4375</v>
      </c>
      <c r="O411">
        <v>0.9375</v>
      </c>
      <c r="P411">
        <v>1.9375</v>
      </c>
      <c r="Q411">
        <v>11</v>
      </c>
      <c r="R411">
        <v>5</v>
      </c>
      <c r="S411">
        <v>0</v>
      </c>
      <c r="T411">
        <v>0.6875</v>
      </c>
      <c r="U411">
        <v>0.53409090909090906</v>
      </c>
      <c r="V411">
        <v>0.50390625</v>
      </c>
      <c r="W411" t="s">
        <v>61</v>
      </c>
      <c r="X411">
        <v>2</v>
      </c>
      <c r="Y411" t="s">
        <v>35</v>
      </c>
      <c r="Z411">
        <v>0.23008849557522121</v>
      </c>
      <c r="AA411">
        <v>0.15740740740740741</v>
      </c>
      <c r="AB411" t="s">
        <v>34</v>
      </c>
      <c r="AC411" t="s">
        <v>34</v>
      </c>
      <c r="AD411">
        <v>0.3125</v>
      </c>
      <c r="AE411">
        <v>0.5</v>
      </c>
      <c r="AF411">
        <v>9.6468751628764046E-2</v>
      </c>
    </row>
    <row r="412" spans="1:32" x14ac:dyDescent="0.45">
      <c r="A412" t="s">
        <v>496</v>
      </c>
      <c r="B412">
        <v>2012</v>
      </c>
      <c r="C412" t="s">
        <v>100</v>
      </c>
      <c r="D412">
        <v>16</v>
      </c>
      <c r="E412">
        <v>5.3218269946515164</v>
      </c>
      <c r="F412">
        <v>1.1773051344290151</v>
      </c>
      <c r="G412">
        <v>8.6634634803684012</v>
      </c>
      <c r="H412">
        <v>60</v>
      </c>
      <c r="I412">
        <v>0.69047619047619047</v>
      </c>
      <c r="J412">
        <v>-15.8125</v>
      </c>
      <c r="K412">
        <v>0.5</v>
      </c>
      <c r="L412">
        <v>0.6875</v>
      </c>
      <c r="M412">
        <v>0.875</v>
      </c>
      <c r="N412">
        <v>16.875</v>
      </c>
      <c r="O412">
        <v>0.75</v>
      </c>
      <c r="P412">
        <v>1.5625</v>
      </c>
      <c r="Q412">
        <v>11</v>
      </c>
      <c r="R412">
        <v>4</v>
      </c>
      <c r="S412">
        <v>1</v>
      </c>
      <c r="T412">
        <v>0.71875</v>
      </c>
      <c r="U412">
        <v>0.47727272727272729</v>
      </c>
      <c r="V412">
        <v>0.50390625</v>
      </c>
      <c r="W412" t="s">
        <v>41</v>
      </c>
      <c r="X412">
        <v>1</v>
      </c>
      <c r="Y412" t="s">
        <v>35</v>
      </c>
      <c r="Z412">
        <v>0.15172413793103451</v>
      </c>
      <c r="AA412">
        <v>0.26315789473684209</v>
      </c>
      <c r="AB412" t="s">
        <v>34</v>
      </c>
      <c r="AC412" t="s">
        <v>43</v>
      </c>
      <c r="AD412">
        <v>0.25</v>
      </c>
      <c r="AE412">
        <v>9.5</v>
      </c>
      <c r="AF412">
        <v>0.1153196322664503</v>
      </c>
    </row>
    <row r="413" spans="1:32" x14ac:dyDescent="0.45">
      <c r="A413" t="s">
        <v>497</v>
      </c>
      <c r="B413">
        <v>2012</v>
      </c>
      <c r="C413" t="s">
        <v>104</v>
      </c>
      <c r="D413">
        <v>16</v>
      </c>
      <c r="E413">
        <v>1.5740749785901249</v>
      </c>
      <c r="F413">
        <v>-0.32860830877270869</v>
      </c>
      <c r="G413">
        <v>4.8442624348964278</v>
      </c>
      <c r="H413">
        <v>51.1875</v>
      </c>
      <c r="I413">
        <v>0.84848484848484851</v>
      </c>
      <c r="J413">
        <v>-10.0625</v>
      </c>
      <c r="K413">
        <v>1.0625</v>
      </c>
      <c r="L413">
        <v>0.5</v>
      </c>
      <c r="M413">
        <v>1.125</v>
      </c>
      <c r="N413">
        <v>12.0625</v>
      </c>
      <c r="O413">
        <v>1.25</v>
      </c>
      <c r="P413">
        <v>1.625</v>
      </c>
      <c r="Q413">
        <v>7</v>
      </c>
      <c r="R413">
        <v>9</v>
      </c>
      <c r="S413">
        <v>0</v>
      </c>
      <c r="T413">
        <v>0.4375</v>
      </c>
      <c r="U413">
        <v>0.44642857142857151</v>
      </c>
      <c r="V413">
        <v>0.501953125</v>
      </c>
      <c r="W413" t="s">
        <v>34</v>
      </c>
      <c r="X413">
        <v>4</v>
      </c>
      <c r="Y413" t="s">
        <v>38</v>
      </c>
      <c r="Z413">
        <v>0.23809523809523811</v>
      </c>
      <c r="AA413">
        <v>0.14583333333333329</v>
      </c>
      <c r="AB413" t="s">
        <v>34</v>
      </c>
      <c r="AC413" t="s">
        <v>34</v>
      </c>
      <c r="AD413">
        <v>0.1875</v>
      </c>
      <c r="AE413">
        <v>0.5</v>
      </c>
      <c r="AF413">
        <v>2.4613503249437548E-3</v>
      </c>
    </row>
    <row r="414" spans="1:32" x14ac:dyDescent="0.45">
      <c r="A414" t="s">
        <v>498</v>
      </c>
      <c r="B414">
        <v>2012</v>
      </c>
      <c r="C414" t="s">
        <v>106</v>
      </c>
      <c r="D414">
        <v>16</v>
      </c>
      <c r="E414">
        <v>-2.381820328808034</v>
      </c>
      <c r="F414">
        <v>-2.305963135838264</v>
      </c>
      <c r="G414">
        <v>0.942305209650943</v>
      </c>
      <c r="H414">
        <v>52.9375</v>
      </c>
      <c r="I414">
        <v>0.80645161290322576</v>
      </c>
      <c r="J414">
        <v>-15.875</v>
      </c>
      <c r="K414">
        <v>1</v>
      </c>
      <c r="L414">
        <v>0.3125</v>
      </c>
      <c r="M414">
        <v>1.1875</v>
      </c>
      <c r="N414">
        <v>15.0625</v>
      </c>
      <c r="O414">
        <v>1.5</v>
      </c>
      <c r="P414">
        <v>1.5</v>
      </c>
      <c r="Q414">
        <v>6</v>
      </c>
      <c r="R414">
        <v>10</v>
      </c>
      <c r="S414">
        <v>0</v>
      </c>
      <c r="T414">
        <v>0.375</v>
      </c>
      <c r="U414">
        <v>0.34375</v>
      </c>
      <c r="V414">
        <v>0.51171875</v>
      </c>
      <c r="W414" t="s">
        <v>34</v>
      </c>
      <c r="X414">
        <v>3</v>
      </c>
      <c r="Y414" t="s">
        <v>70</v>
      </c>
      <c r="Z414">
        <v>0.33333333333333331</v>
      </c>
      <c r="AA414">
        <v>0.21875</v>
      </c>
      <c r="AB414" t="s">
        <v>34</v>
      </c>
      <c r="AC414" t="s">
        <v>34</v>
      </c>
      <c r="AD414">
        <v>0.5</v>
      </c>
      <c r="AE414">
        <v>0.5</v>
      </c>
      <c r="AF414">
        <v>3.9092383683608321E-3</v>
      </c>
    </row>
    <row r="415" spans="1:32" x14ac:dyDescent="0.45">
      <c r="A415" t="s">
        <v>499</v>
      </c>
      <c r="B415">
        <v>2012</v>
      </c>
      <c r="C415" t="s">
        <v>108</v>
      </c>
      <c r="D415">
        <v>16</v>
      </c>
      <c r="E415">
        <v>5.9804118025285229</v>
      </c>
      <c r="F415">
        <v>2.3525594201436442</v>
      </c>
      <c r="G415">
        <v>9.4379081487361933</v>
      </c>
      <c r="H415">
        <v>60.625</v>
      </c>
      <c r="I415">
        <v>0.8</v>
      </c>
      <c r="J415">
        <v>-15.25</v>
      </c>
      <c r="K415">
        <v>0.5</v>
      </c>
      <c r="L415">
        <v>0.5625</v>
      </c>
      <c r="M415">
        <v>1.3125</v>
      </c>
      <c r="N415">
        <v>12.625</v>
      </c>
      <c r="O415">
        <v>0.8125</v>
      </c>
      <c r="P415">
        <v>1.875</v>
      </c>
      <c r="Q415">
        <v>10</v>
      </c>
      <c r="R415">
        <v>6</v>
      </c>
      <c r="S415">
        <v>0</v>
      </c>
      <c r="T415">
        <v>0.625</v>
      </c>
      <c r="U415">
        <v>0.45</v>
      </c>
      <c r="V415">
        <v>0.494140625</v>
      </c>
      <c r="W415" t="s">
        <v>77</v>
      </c>
      <c r="X415">
        <v>1</v>
      </c>
      <c r="Y415" t="s">
        <v>58</v>
      </c>
      <c r="Z415">
        <v>0.20370370370370369</v>
      </c>
      <c r="AA415">
        <v>0.22413793103448279</v>
      </c>
      <c r="AB415" t="s">
        <v>34</v>
      </c>
      <c r="AC415" t="s">
        <v>34</v>
      </c>
      <c r="AD415">
        <v>0.3125</v>
      </c>
      <c r="AE415">
        <v>0.5</v>
      </c>
      <c r="AF415">
        <v>3.6108822336301527E-2</v>
      </c>
    </row>
    <row r="416" spans="1:32" x14ac:dyDescent="0.45">
      <c r="A416" t="s">
        <v>500</v>
      </c>
      <c r="B416">
        <v>2013</v>
      </c>
      <c r="C416" t="s">
        <v>33</v>
      </c>
      <c r="D416">
        <v>16</v>
      </c>
      <c r="E416">
        <v>0.67606443712620357</v>
      </c>
      <c r="F416">
        <v>-3.018509132730455</v>
      </c>
      <c r="G416">
        <v>4.6694544493564329</v>
      </c>
      <c r="H416">
        <v>46.5</v>
      </c>
      <c r="I416">
        <v>0.83333333333333337</v>
      </c>
      <c r="J416">
        <v>-18.0625</v>
      </c>
      <c r="K416">
        <v>1.375</v>
      </c>
      <c r="L416">
        <v>0.625</v>
      </c>
      <c r="M416">
        <v>1.25</v>
      </c>
      <c r="N416">
        <v>21.0625</v>
      </c>
      <c r="O416">
        <v>1.8125</v>
      </c>
      <c r="P416">
        <v>1.875</v>
      </c>
      <c r="Q416">
        <v>10</v>
      </c>
      <c r="R416">
        <v>6</v>
      </c>
      <c r="S416">
        <v>0</v>
      </c>
      <c r="T416">
        <v>0.625</v>
      </c>
      <c r="U416">
        <v>0.44374999999999998</v>
      </c>
      <c r="V416">
        <v>0.53125</v>
      </c>
      <c r="W416" t="s">
        <v>34</v>
      </c>
      <c r="X416">
        <v>3</v>
      </c>
      <c r="Y416" t="s">
        <v>35</v>
      </c>
      <c r="Z416">
        <v>0.13793103448275859</v>
      </c>
      <c r="AA416">
        <v>0.10344827586206901</v>
      </c>
      <c r="AB416" t="s">
        <v>34</v>
      </c>
      <c r="AC416" t="s">
        <v>34</v>
      </c>
      <c r="AD416">
        <v>0.4375</v>
      </c>
      <c r="AE416">
        <v>0.5</v>
      </c>
      <c r="AF416">
        <v>4.9934203723478253E-2</v>
      </c>
    </row>
    <row r="417" spans="1:32" x14ac:dyDescent="0.45">
      <c r="A417" t="s">
        <v>501</v>
      </c>
      <c r="B417">
        <v>2013</v>
      </c>
      <c r="C417" t="s">
        <v>37</v>
      </c>
      <c r="D417">
        <v>16</v>
      </c>
      <c r="E417">
        <v>2.3927594461899302</v>
      </c>
      <c r="F417">
        <v>-1.494294688910744</v>
      </c>
      <c r="G417">
        <v>6.4407669139222969</v>
      </c>
      <c r="H417">
        <v>49.25</v>
      </c>
      <c r="I417">
        <v>0.88888888888888884</v>
      </c>
      <c r="J417">
        <v>-18.625</v>
      </c>
      <c r="K417">
        <v>1.0625</v>
      </c>
      <c r="L417">
        <v>0.6875</v>
      </c>
      <c r="M417">
        <v>0.625</v>
      </c>
      <c r="N417">
        <v>14.4375</v>
      </c>
      <c r="O417">
        <v>1.3125</v>
      </c>
      <c r="P417">
        <v>1.3125</v>
      </c>
      <c r="Q417">
        <v>4</v>
      </c>
      <c r="R417">
        <v>12</v>
      </c>
      <c r="S417">
        <v>0</v>
      </c>
      <c r="T417">
        <v>0.25</v>
      </c>
      <c r="U417">
        <v>0.3125</v>
      </c>
      <c r="V417">
        <v>0.552734375</v>
      </c>
      <c r="W417" t="s">
        <v>34</v>
      </c>
      <c r="X417">
        <v>3</v>
      </c>
      <c r="Y417" t="s">
        <v>38</v>
      </c>
      <c r="Z417">
        <v>0.25</v>
      </c>
      <c r="AA417">
        <v>0.27083333333333331</v>
      </c>
      <c r="AB417" t="s">
        <v>34</v>
      </c>
      <c r="AC417" t="s">
        <v>34</v>
      </c>
      <c r="AD417">
        <v>0.25</v>
      </c>
      <c r="AE417">
        <v>0.5</v>
      </c>
      <c r="AF417">
        <v>4.6621715122294432E-4</v>
      </c>
    </row>
    <row r="418" spans="1:32" x14ac:dyDescent="0.45">
      <c r="A418" t="s">
        <v>502</v>
      </c>
      <c r="B418">
        <v>2013</v>
      </c>
      <c r="C418" t="s">
        <v>40</v>
      </c>
      <c r="D418">
        <v>16</v>
      </c>
      <c r="E418">
        <v>-2.7362702074817009</v>
      </c>
      <c r="F418">
        <v>-5.4426548295826622</v>
      </c>
      <c r="G418">
        <v>1.8724997574364011</v>
      </c>
      <c r="H418">
        <v>58.875</v>
      </c>
      <c r="I418">
        <v>0.92682926829268297</v>
      </c>
      <c r="J418">
        <v>-20.25</v>
      </c>
      <c r="K418">
        <v>1.4375</v>
      </c>
      <c r="L418">
        <v>0.4375</v>
      </c>
      <c r="M418">
        <v>1</v>
      </c>
      <c r="N418">
        <v>16.0625</v>
      </c>
      <c r="O418">
        <v>1.6875</v>
      </c>
      <c r="P418">
        <v>1.4375</v>
      </c>
      <c r="Q418">
        <v>8</v>
      </c>
      <c r="R418">
        <v>8</v>
      </c>
      <c r="S418">
        <v>0</v>
      </c>
      <c r="T418">
        <v>0.5</v>
      </c>
      <c r="U418">
        <v>0.41796875</v>
      </c>
      <c r="V418">
        <v>0.484375</v>
      </c>
      <c r="W418" t="s">
        <v>34</v>
      </c>
      <c r="X418">
        <v>3</v>
      </c>
      <c r="Y418" t="s">
        <v>42</v>
      </c>
      <c r="Z418">
        <v>0.14516129032258071</v>
      </c>
      <c r="AA418">
        <v>0.18333333333333329</v>
      </c>
      <c r="AB418" t="s">
        <v>34</v>
      </c>
      <c r="AC418" t="s">
        <v>34</v>
      </c>
      <c r="AD418">
        <v>0.25</v>
      </c>
      <c r="AE418">
        <v>0.5</v>
      </c>
      <c r="AF418">
        <v>8.2769374810119489E-3</v>
      </c>
    </row>
    <row r="419" spans="1:32" x14ac:dyDescent="0.45">
      <c r="A419" t="s">
        <v>503</v>
      </c>
      <c r="B419">
        <v>2013</v>
      </c>
      <c r="C419" t="s">
        <v>45</v>
      </c>
      <c r="D419">
        <v>16</v>
      </c>
      <c r="E419">
        <v>-4.3321317487119329</v>
      </c>
      <c r="F419">
        <v>-0.55591181642396126</v>
      </c>
      <c r="G419">
        <v>-0.46400912039459968</v>
      </c>
      <c r="H419">
        <v>59.5</v>
      </c>
      <c r="I419">
        <v>0.91666666666666663</v>
      </c>
      <c r="J419">
        <v>-16.875</v>
      </c>
      <c r="K419">
        <v>0.9375</v>
      </c>
      <c r="L419">
        <v>0.375</v>
      </c>
      <c r="M419">
        <v>1.4375</v>
      </c>
      <c r="N419">
        <v>24.6875</v>
      </c>
      <c r="O419">
        <v>1.375</v>
      </c>
      <c r="P419">
        <v>1.8125</v>
      </c>
      <c r="Q419">
        <v>6</v>
      </c>
      <c r="R419">
        <v>10</v>
      </c>
      <c r="S419">
        <v>0</v>
      </c>
      <c r="T419">
        <v>0.375</v>
      </c>
      <c r="U419">
        <v>0.5</v>
      </c>
      <c r="V419">
        <v>0.51953125</v>
      </c>
      <c r="W419" t="s">
        <v>34</v>
      </c>
      <c r="X419">
        <v>4</v>
      </c>
      <c r="Y419" t="s">
        <v>46</v>
      </c>
      <c r="Z419">
        <v>0.1785714285714286</v>
      </c>
      <c r="AA419">
        <v>0.16129032258064521</v>
      </c>
      <c r="AB419" t="s">
        <v>34</v>
      </c>
      <c r="AC419" t="s">
        <v>34</v>
      </c>
      <c r="AD419">
        <v>0.4375</v>
      </c>
      <c r="AE419">
        <v>0.5</v>
      </c>
      <c r="AF419">
        <v>2.786122723070601E-3</v>
      </c>
    </row>
    <row r="420" spans="1:32" x14ac:dyDescent="0.45">
      <c r="A420" t="s">
        <v>504</v>
      </c>
      <c r="B420">
        <v>2013</v>
      </c>
      <c r="C420" t="s">
        <v>48</v>
      </c>
      <c r="D420">
        <v>16</v>
      </c>
      <c r="E420">
        <v>2.0703362781260251</v>
      </c>
      <c r="F420">
        <v>0.49307430073867542</v>
      </c>
      <c r="G420">
        <v>6.5364936217912879</v>
      </c>
      <c r="H420">
        <v>41.9375</v>
      </c>
      <c r="I420">
        <v>0.88888888888888884</v>
      </c>
      <c r="J420">
        <v>-21</v>
      </c>
      <c r="K420">
        <v>0.8125</v>
      </c>
      <c r="L420">
        <v>0.625</v>
      </c>
      <c r="M420">
        <v>1.25</v>
      </c>
      <c r="N420">
        <v>25.5625</v>
      </c>
      <c r="O420">
        <v>0.9375</v>
      </c>
      <c r="P420">
        <v>1.875</v>
      </c>
      <c r="Q420">
        <v>12</v>
      </c>
      <c r="R420">
        <v>4</v>
      </c>
      <c r="S420">
        <v>0</v>
      </c>
      <c r="T420">
        <v>0.75</v>
      </c>
      <c r="U420">
        <v>0.45052083333333331</v>
      </c>
      <c r="V420">
        <v>0.494140625</v>
      </c>
      <c r="W420" t="s">
        <v>41</v>
      </c>
      <c r="X420">
        <v>1</v>
      </c>
      <c r="Y420" t="s">
        <v>38</v>
      </c>
      <c r="Z420">
        <v>0.29166666666666669</v>
      </c>
      <c r="AA420">
        <v>0.29090909090909089</v>
      </c>
      <c r="AB420" t="s">
        <v>34</v>
      </c>
      <c r="AC420" t="s">
        <v>34</v>
      </c>
      <c r="AD420">
        <v>0.125</v>
      </c>
      <c r="AE420">
        <v>0.5</v>
      </c>
      <c r="AF420">
        <v>0.59228688009018116</v>
      </c>
    </row>
    <row r="421" spans="1:32" x14ac:dyDescent="0.45">
      <c r="A421" t="s">
        <v>505</v>
      </c>
      <c r="B421">
        <v>2013</v>
      </c>
      <c r="C421" t="s">
        <v>50</v>
      </c>
      <c r="D421">
        <v>16</v>
      </c>
      <c r="E421">
        <v>6.1248300145830488</v>
      </c>
      <c r="F421">
        <v>-0.41254300008252298</v>
      </c>
      <c r="G421">
        <v>9.5382526895070612</v>
      </c>
      <c r="H421">
        <v>44.25</v>
      </c>
      <c r="I421">
        <v>0.89655172413793105</v>
      </c>
      <c r="J421">
        <v>-10.5625</v>
      </c>
      <c r="K421">
        <v>0.8125</v>
      </c>
      <c r="L421">
        <v>0.5625</v>
      </c>
      <c r="M421">
        <v>1.1875</v>
      </c>
      <c r="N421">
        <v>11.8125</v>
      </c>
      <c r="O421">
        <v>1.1875</v>
      </c>
      <c r="P421">
        <v>1.75</v>
      </c>
      <c r="Q421">
        <v>8</v>
      </c>
      <c r="R421">
        <v>8</v>
      </c>
      <c r="S421">
        <v>0</v>
      </c>
      <c r="T421">
        <v>0.5</v>
      </c>
      <c r="U421">
        <v>0.46875</v>
      </c>
      <c r="V421">
        <v>0.46484375</v>
      </c>
      <c r="W421" t="s">
        <v>34</v>
      </c>
      <c r="X421">
        <v>2</v>
      </c>
      <c r="Y421" t="s">
        <v>51</v>
      </c>
      <c r="Z421">
        <v>0.19607843137254899</v>
      </c>
      <c r="AA421">
        <v>0.25396825396825401</v>
      </c>
      <c r="AB421" t="s">
        <v>34</v>
      </c>
      <c r="AC421" t="s">
        <v>34</v>
      </c>
      <c r="AD421">
        <v>0.375</v>
      </c>
      <c r="AE421">
        <v>0.5</v>
      </c>
      <c r="AF421">
        <v>4.3416711316915744E-3</v>
      </c>
    </row>
    <row r="422" spans="1:32" x14ac:dyDescent="0.45">
      <c r="A422" t="s">
        <v>506</v>
      </c>
      <c r="B422">
        <v>2013</v>
      </c>
      <c r="C422" t="s">
        <v>53</v>
      </c>
      <c r="D422">
        <v>16</v>
      </c>
      <c r="E422">
        <v>4.2962109298134452</v>
      </c>
      <c r="F422">
        <v>-1.8629437606675829</v>
      </c>
      <c r="G422">
        <v>7.0070104819712284</v>
      </c>
      <c r="H422">
        <v>62.5</v>
      </c>
      <c r="I422">
        <v>0.81818181818181823</v>
      </c>
      <c r="J422">
        <v>-11.375</v>
      </c>
      <c r="K422">
        <v>1.25</v>
      </c>
      <c r="L422">
        <v>0.6875</v>
      </c>
      <c r="M422">
        <v>1.25</v>
      </c>
      <c r="N422">
        <v>17.4375</v>
      </c>
      <c r="O422">
        <v>1.625</v>
      </c>
      <c r="P422">
        <v>1.9375</v>
      </c>
      <c r="Q422">
        <v>11</v>
      </c>
      <c r="R422">
        <v>5</v>
      </c>
      <c r="S422">
        <v>0</v>
      </c>
      <c r="T422">
        <v>0.6875</v>
      </c>
      <c r="U422">
        <v>0.49431818181818182</v>
      </c>
      <c r="V422">
        <v>0.48046875</v>
      </c>
      <c r="W422" t="s">
        <v>84</v>
      </c>
      <c r="X422">
        <v>1</v>
      </c>
      <c r="Y422" t="s">
        <v>42</v>
      </c>
      <c r="Z422">
        <v>0.16176470588235289</v>
      </c>
      <c r="AA422">
        <v>0.14814814814814811</v>
      </c>
      <c r="AB422" t="s">
        <v>34</v>
      </c>
      <c r="AC422" t="s">
        <v>34</v>
      </c>
      <c r="AD422">
        <v>0.375</v>
      </c>
      <c r="AE422">
        <v>0.5</v>
      </c>
      <c r="AF422">
        <v>6.4467265389032261E-2</v>
      </c>
    </row>
    <row r="423" spans="1:32" x14ac:dyDescent="0.45">
      <c r="A423" t="s">
        <v>507</v>
      </c>
      <c r="B423">
        <v>2013</v>
      </c>
      <c r="C423" t="s">
        <v>55</v>
      </c>
      <c r="D423">
        <v>16</v>
      </c>
      <c r="E423">
        <v>-3.9259802533642478</v>
      </c>
      <c r="F423">
        <v>-0.86223984787608654</v>
      </c>
      <c r="G423">
        <v>1.400250888371728</v>
      </c>
      <c r="H423">
        <v>57.5</v>
      </c>
      <c r="I423">
        <v>0.80769230769230771</v>
      </c>
      <c r="J423">
        <v>-20.3125</v>
      </c>
      <c r="K423">
        <v>1.25</v>
      </c>
      <c r="L423">
        <v>0.4375</v>
      </c>
      <c r="M423">
        <v>0.875</v>
      </c>
      <c r="N423">
        <v>11.5625</v>
      </c>
      <c r="O423">
        <v>1.625</v>
      </c>
      <c r="P423">
        <v>1.3125</v>
      </c>
      <c r="Q423">
        <v>4</v>
      </c>
      <c r="R423">
        <v>12</v>
      </c>
      <c r="S423">
        <v>0</v>
      </c>
      <c r="T423">
        <v>0.25</v>
      </c>
      <c r="U423">
        <v>0.4765625</v>
      </c>
      <c r="V423">
        <v>0.515625</v>
      </c>
      <c r="W423" t="s">
        <v>34</v>
      </c>
      <c r="X423">
        <v>4</v>
      </c>
      <c r="Y423" t="s">
        <v>42</v>
      </c>
      <c r="Z423">
        <v>0.24</v>
      </c>
      <c r="AA423">
        <v>0.19230769230769229</v>
      </c>
      <c r="AB423" t="s">
        <v>34</v>
      </c>
      <c r="AC423" t="s">
        <v>34</v>
      </c>
      <c r="AD423">
        <v>0.375</v>
      </c>
      <c r="AE423">
        <v>0.5</v>
      </c>
      <c r="AF423">
        <v>4.0069601072224002E-4</v>
      </c>
    </row>
    <row r="424" spans="1:32" x14ac:dyDescent="0.45">
      <c r="A424" t="s">
        <v>508</v>
      </c>
      <c r="B424">
        <v>2013</v>
      </c>
      <c r="C424" t="s">
        <v>57</v>
      </c>
      <c r="D424">
        <v>16</v>
      </c>
      <c r="E424">
        <v>3.9286788429398638</v>
      </c>
      <c r="F424">
        <v>0.26742226450310891</v>
      </c>
      <c r="G424">
        <v>6.6145036383258704</v>
      </c>
      <c r="H424">
        <v>54.1875</v>
      </c>
      <c r="I424">
        <v>0.93333333333333335</v>
      </c>
      <c r="J424">
        <v>-17</v>
      </c>
      <c r="K424">
        <v>0.75</v>
      </c>
      <c r="L424">
        <v>0.8125</v>
      </c>
      <c r="M424">
        <v>0.9375</v>
      </c>
      <c r="N424">
        <v>15.375</v>
      </c>
      <c r="O424">
        <v>0.875</v>
      </c>
      <c r="P424">
        <v>1.75</v>
      </c>
      <c r="Q424">
        <v>8</v>
      </c>
      <c r="R424">
        <v>8</v>
      </c>
      <c r="S424">
        <v>0</v>
      </c>
      <c r="T424">
        <v>0.5</v>
      </c>
      <c r="U424">
        <v>0.36328125</v>
      </c>
      <c r="V424">
        <v>0.484375</v>
      </c>
      <c r="W424" t="s">
        <v>34</v>
      </c>
      <c r="X424">
        <v>2</v>
      </c>
      <c r="Y424" t="s">
        <v>58</v>
      </c>
      <c r="Z424">
        <v>0.1290322580645161</v>
      </c>
      <c r="AA424">
        <v>0.17241379310344829</v>
      </c>
      <c r="AB424" t="s">
        <v>34</v>
      </c>
      <c r="AC424" t="s">
        <v>34</v>
      </c>
      <c r="AD424">
        <v>0.125</v>
      </c>
      <c r="AE424">
        <v>0.5</v>
      </c>
      <c r="AF424">
        <v>5.5601230049601904E-3</v>
      </c>
    </row>
    <row r="425" spans="1:32" x14ac:dyDescent="0.45">
      <c r="A425" t="s">
        <v>509</v>
      </c>
      <c r="B425">
        <v>2013</v>
      </c>
      <c r="C425" t="s">
        <v>60</v>
      </c>
      <c r="D425">
        <v>16</v>
      </c>
      <c r="E425">
        <v>16.09399782413907</v>
      </c>
      <c r="F425">
        <v>-1.42949613820136</v>
      </c>
      <c r="G425">
        <v>18.25071945737082</v>
      </c>
      <c r="H425">
        <v>62.5</v>
      </c>
      <c r="I425">
        <v>0.96153846153846156</v>
      </c>
      <c r="J425">
        <v>-8</v>
      </c>
      <c r="K425">
        <v>0.625</v>
      </c>
      <c r="L425">
        <v>0.5625</v>
      </c>
      <c r="M425">
        <v>1.0625</v>
      </c>
      <c r="N425">
        <v>18.125</v>
      </c>
      <c r="O425">
        <v>1.1875</v>
      </c>
      <c r="P425">
        <v>1.625</v>
      </c>
      <c r="Q425">
        <v>13</v>
      </c>
      <c r="R425">
        <v>3</v>
      </c>
      <c r="S425">
        <v>0</v>
      </c>
      <c r="T425">
        <v>0.8125</v>
      </c>
      <c r="U425">
        <v>0.42307692307692307</v>
      </c>
      <c r="V425">
        <v>0.46875</v>
      </c>
      <c r="W425" t="s">
        <v>43</v>
      </c>
      <c r="X425">
        <v>1</v>
      </c>
      <c r="Y425" t="s">
        <v>62</v>
      </c>
      <c r="Z425">
        <v>0.29838709677419362</v>
      </c>
      <c r="AA425">
        <v>0.26373626373626369</v>
      </c>
      <c r="AB425" t="s">
        <v>34</v>
      </c>
      <c r="AC425" t="s">
        <v>43</v>
      </c>
      <c r="AD425">
        <v>0.5625</v>
      </c>
      <c r="AE425">
        <v>9.5</v>
      </c>
      <c r="AF425">
        <v>0.44795982702796028</v>
      </c>
    </row>
    <row r="426" spans="1:32" x14ac:dyDescent="0.45">
      <c r="A426" t="s">
        <v>510</v>
      </c>
      <c r="B426">
        <v>2013</v>
      </c>
      <c r="C426" t="s">
        <v>64</v>
      </c>
      <c r="D426">
        <v>16</v>
      </c>
      <c r="E426">
        <v>3.4930046100372159</v>
      </c>
      <c r="F426">
        <v>-3.133391262819003</v>
      </c>
      <c r="G426">
        <v>5.6538897948980624</v>
      </c>
      <c r="H426">
        <v>57.8125</v>
      </c>
      <c r="I426">
        <v>0.79166666666666663</v>
      </c>
      <c r="J426">
        <v>-10.5</v>
      </c>
      <c r="K426">
        <v>1.1875</v>
      </c>
      <c r="L426">
        <v>0.4375</v>
      </c>
      <c r="M426">
        <v>0.9375</v>
      </c>
      <c r="N426">
        <v>15.5625</v>
      </c>
      <c r="O426">
        <v>1.9375</v>
      </c>
      <c r="P426">
        <v>1.375</v>
      </c>
      <c r="Q426">
        <v>7</v>
      </c>
      <c r="R426">
        <v>9</v>
      </c>
      <c r="S426">
        <v>0</v>
      </c>
      <c r="T426">
        <v>0.4375</v>
      </c>
      <c r="U426">
        <v>0.4017857142857143</v>
      </c>
      <c r="V426">
        <v>0.45703125</v>
      </c>
      <c r="W426" t="s">
        <v>34</v>
      </c>
      <c r="X426">
        <v>3</v>
      </c>
      <c r="Y426" t="s">
        <v>51</v>
      </c>
      <c r="Z426">
        <v>0.20833333333333329</v>
      </c>
      <c r="AA426">
        <v>0.1111111111111111</v>
      </c>
      <c r="AB426" t="s">
        <v>34</v>
      </c>
      <c r="AC426" t="s">
        <v>34</v>
      </c>
      <c r="AD426">
        <v>0.75</v>
      </c>
      <c r="AE426">
        <v>0.5</v>
      </c>
      <c r="AF426">
        <v>2.638321090669971E-3</v>
      </c>
    </row>
    <row r="427" spans="1:32" x14ac:dyDescent="0.45">
      <c r="A427" t="s">
        <v>511</v>
      </c>
      <c r="B427">
        <v>2013</v>
      </c>
      <c r="C427" t="s">
        <v>66</v>
      </c>
      <c r="D427">
        <v>16</v>
      </c>
      <c r="E427">
        <v>3.2977150031883178</v>
      </c>
      <c r="F427">
        <v>0.51551397947108779</v>
      </c>
      <c r="G427">
        <v>7.4854339285260822</v>
      </c>
      <c r="H427">
        <v>50.0625</v>
      </c>
      <c r="I427">
        <v>0.89189189189189189</v>
      </c>
      <c r="J427">
        <v>-16.875</v>
      </c>
      <c r="K427">
        <v>1</v>
      </c>
      <c r="L427">
        <v>0.6875</v>
      </c>
      <c r="M427">
        <v>0.6875</v>
      </c>
      <c r="N427">
        <v>14.875</v>
      </c>
      <c r="O427">
        <v>1.375</v>
      </c>
      <c r="P427">
        <v>1.375</v>
      </c>
      <c r="Q427">
        <v>8</v>
      </c>
      <c r="R427">
        <v>7</v>
      </c>
      <c r="S427">
        <v>1</v>
      </c>
      <c r="T427">
        <v>0.53125</v>
      </c>
      <c r="U427">
        <v>0.37109375</v>
      </c>
      <c r="V427">
        <v>0.453125</v>
      </c>
      <c r="W427" t="s">
        <v>77</v>
      </c>
      <c r="X427">
        <v>1</v>
      </c>
      <c r="Y427" t="s">
        <v>51</v>
      </c>
      <c r="Z427">
        <v>0.22222222222222221</v>
      </c>
      <c r="AA427">
        <v>0.16250000000000001</v>
      </c>
      <c r="AB427" t="s">
        <v>34</v>
      </c>
      <c r="AC427" t="s">
        <v>34</v>
      </c>
      <c r="AD427">
        <v>0.375</v>
      </c>
      <c r="AE427">
        <v>0.5</v>
      </c>
      <c r="AF427">
        <v>1.556395316681666E-2</v>
      </c>
    </row>
    <row r="428" spans="1:32" x14ac:dyDescent="0.45">
      <c r="A428" t="s">
        <v>512</v>
      </c>
      <c r="B428">
        <v>2013</v>
      </c>
      <c r="C428" t="s">
        <v>154</v>
      </c>
      <c r="D428">
        <v>16</v>
      </c>
      <c r="E428">
        <v>-4.6965005120383676</v>
      </c>
      <c r="F428">
        <v>-1.7696211497214329</v>
      </c>
      <c r="G428">
        <v>-0.54532377055382231</v>
      </c>
      <c r="H428">
        <v>71.125</v>
      </c>
      <c r="I428">
        <v>0.74285714285714288</v>
      </c>
      <c r="J428">
        <v>-23.125</v>
      </c>
      <c r="K428">
        <v>1.375</v>
      </c>
      <c r="L428">
        <v>0.25</v>
      </c>
      <c r="M428">
        <v>0.4375</v>
      </c>
      <c r="N428">
        <v>11.4375</v>
      </c>
      <c r="O428">
        <v>1.6875</v>
      </c>
      <c r="P428">
        <v>0.6875</v>
      </c>
      <c r="Q428">
        <v>2</v>
      </c>
      <c r="R428">
        <v>14</v>
      </c>
      <c r="S428">
        <v>0</v>
      </c>
      <c r="T428">
        <v>0.125</v>
      </c>
      <c r="U428">
        <v>0.5</v>
      </c>
      <c r="V428">
        <v>0.55859375</v>
      </c>
      <c r="W428" t="s">
        <v>34</v>
      </c>
      <c r="X428">
        <v>4</v>
      </c>
      <c r="Y428" t="s">
        <v>70</v>
      </c>
      <c r="Z428">
        <v>0.13793103448275859</v>
      </c>
      <c r="AA428">
        <v>0.1851851851851852</v>
      </c>
      <c r="AB428" t="s">
        <v>34</v>
      </c>
      <c r="AC428" t="s">
        <v>34</v>
      </c>
      <c r="AD428">
        <v>0.3125</v>
      </c>
      <c r="AE428">
        <v>0.5</v>
      </c>
      <c r="AF428">
        <v>4.3424861947176079E-5</v>
      </c>
    </row>
    <row r="429" spans="1:32" x14ac:dyDescent="0.45">
      <c r="A429" t="s">
        <v>513</v>
      </c>
      <c r="B429">
        <v>2013</v>
      </c>
      <c r="C429" t="s">
        <v>68</v>
      </c>
      <c r="D429">
        <v>16</v>
      </c>
      <c r="E429">
        <v>1.501084944090165</v>
      </c>
      <c r="F429">
        <v>-1.3209448529471261E-2</v>
      </c>
      <c r="G429">
        <v>5.6030291996511998</v>
      </c>
      <c r="H429">
        <v>36</v>
      </c>
      <c r="I429">
        <v>0.875</v>
      </c>
      <c r="J429">
        <v>-14.1875</v>
      </c>
      <c r="K429">
        <v>0.625</v>
      </c>
      <c r="L429">
        <v>0.75</v>
      </c>
      <c r="M429">
        <v>0.9375</v>
      </c>
      <c r="N429">
        <v>15.5</v>
      </c>
      <c r="O429">
        <v>0.8125</v>
      </c>
      <c r="P429">
        <v>1.6875</v>
      </c>
      <c r="Q429">
        <v>11</v>
      </c>
      <c r="R429">
        <v>5</v>
      </c>
      <c r="S429">
        <v>0</v>
      </c>
      <c r="T429">
        <v>0.6875</v>
      </c>
      <c r="U429">
        <v>0.44886363636363641</v>
      </c>
      <c r="V429">
        <v>0.484375</v>
      </c>
      <c r="W429" t="s">
        <v>77</v>
      </c>
      <c r="X429">
        <v>1</v>
      </c>
      <c r="Y429" t="s">
        <v>70</v>
      </c>
      <c r="Z429">
        <v>0.20652173913043481</v>
      </c>
      <c r="AA429">
        <v>0.24742268041237109</v>
      </c>
      <c r="AB429" t="s">
        <v>34</v>
      </c>
      <c r="AC429" t="s">
        <v>34</v>
      </c>
      <c r="AD429">
        <v>0.1875</v>
      </c>
      <c r="AE429">
        <v>0.5</v>
      </c>
      <c r="AF429">
        <v>9.1962122671903582E-2</v>
      </c>
    </row>
    <row r="430" spans="1:32" x14ac:dyDescent="0.45">
      <c r="A430" t="s">
        <v>514</v>
      </c>
      <c r="B430">
        <v>2013</v>
      </c>
      <c r="C430" t="s">
        <v>72</v>
      </c>
      <c r="D430">
        <v>16</v>
      </c>
      <c r="E430">
        <v>-5.7229665701639627</v>
      </c>
      <c r="F430">
        <v>-4.1440659781736384</v>
      </c>
      <c r="G430">
        <v>-1.8876292067712499</v>
      </c>
      <c r="H430">
        <v>49.8125</v>
      </c>
      <c r="I430">
        <v>0.92</v>
      </c>
      <c r="J430">
        <v>-19.375</v>
      </c>
      <c r="K430">
        <v>1.3125</v>
      </c>
      <c r="L430">
        <v>0.625</v>
      </c>
      <c r="M430">
        <v>0.6875</v>
      </c>
      <c r="N430">
        <v>14.0625</v>
      </c>
      <c r="O430">
        <v>1.5</v>
      </c>
      <c r="P430">
        <v>1.3125</v>
      </c>
      <c r="Q430">
        <v>4</v>
      </c>
      <c r="R430">
        <v>12</v>
      </c>
      <c r="S430">
        <v>0</v>
      </c>
      <c r="T430">
        <v>0.25</v>
      </c>
      <c r="U430">
        <v>0.234375</v>
      </c>
      <c r="V430">
        <v>0.50390625</v>
      </c>
      <c r="W430" t="s">
        <v>34</v>
      </c>
      <c r="X430">
        <v>3</v>
      </c>
      <c r="Y430" t="s">
        <v>70</v>
      </c>
      <c r="Z430">
        <v>0.10344827586206901</v>
      </c>
      <c r="AA430">
        <v>0.3</v>
      </c>
      <c r="AB430" t="s">
        <v>34</v>
      </c>
      <c r="AC430" t="s">
        <v>34</v>
      </c>
      <c r="AD430">
        <v>0.1875</v>
      </c>
      <c r="AE430">
        <v>0.5</v>
      </c>
      <c r="AF430">
        <v>1.6991062509437411E-4</v>
      </c>
    </row>
    <row r="431" spans="1:32" x14ac:dyDescent="0.45">
      <c r="A431" t="s">
        <v>515</v>
      </c>
      <c r="B431">
        <v>2013</v>
      </c>
      <c r="C431" t="s">
        <v>74</v>
      </c>
      <c r="D431">
        <v>16</v>
      </c>
      <c r="E431">
        <v>1.683889631912475</v>
      </c>
      <c r="F431">
        <v>-0.45636325290275881</v>
      </c>
      <c r="G431">
        <v>5.6240646173892133</v>
      </c>
      <c r="H431">
        <v>48.375</v>
      </c>
      <c r="I431">
        <v>0.7857142857142857</v>
      </c>
      <c r="J431">
        <v>-13.8125</v>
      </c>
      <c r="K431">
        <v>0.5</v>
      </c>
      <c r="L431">
        <v>0.9375</v>
      </c>
      <c r="M431">
        <v>1.3125</v>
      </c>
      <c r="N431">
        <v>19.3125</v>
      </c>
      <c r="O431">
        <v>0.875</v>
      </c>
      <c r="P431">
        <v>2.25</v>
      </c>
      <c r="Q431">
        <v>11</v>
      </c>
      <c r="R431">
        <v>5</v>
      </c>
      <c r="S431">
        <v>0</v>
      </c>
      <c r="T431">
        <v>0.6875</v>
      </c>
      <c r="U431">
        <v>0.33522727272727271</v>
      </c>
      <c r="V431">
        <v>0.4453125</v>
      </c>
      <c r="W431" t="s">
        <v>61</v>
      </c>
      <c r="X431">
        <v>2</v>
      </c>
      <c r="Y431" t="s">
        <v>62</v>
      </c>
      <c r="Z431">
        <v>0.2318840579710145</v>
      </c>
      <c r="AA431">
        <v>0.22580645161290319</v>
      </c>
      <c r="AB431" t="s">
        <v>34</v>
      </c>
      <c r="AC431" t="s">
        <v>34</v>
      </c>
      <c r="AD431">
        <v>0.375</v>
      </c>
      <c r="AE431">
        <v>0.5</v>
      </c>
      <c r="AF431">
        <v>0.13387521740282191</v>
      </c>
    </row>
    <row r="432" spans="1:32" x14ac:dyDescent="0.45">
      <c r="A432" t="s">
        <v>516</v>
      </c>
      <c r="B432">
        <v>2013</v>
      </c>
      <c r="C432" t="s">
        <v>192</v>
      </c>
      <c r="D432">
        <v>16</v>
      </c>
      <c r="E432">
        <v>-1.3191869298403569</v>
      </c>
      <c r="F432">
        <v>-3.350235675177986</v>
      </c>
      <c r="G432">
        <v>1.554710939490737</v>
      </c>
      <c r="H432">
        <v>63.0625</v>
      </c>
      <c r="I432">
        <v>0.9285714285714286</v>
      </c>
      <c r="J432">
        <v>-14.6875</v>
      </c>
      <c r="K432">
        <v>0.6875</v>
      </c>
      <c r="L432">
        <v>0.9375</v>
      </c>
      <c r="M432">
        <v>0.875</v>
      </c>
      <c r="N432">
        <v>20.375</v>
      </c>
      <c r="O432">
        <v>1.125</v>
      </c>
      <c r="P432">
        <v>1.8125</v>
      </c>
      <c r="Q432">
        <v>7</v>
      </c>
      <c r="R432">
        <v>9</v>
      </c>
      <c r="S432">
        <v>0</v>
      </c>
      <c r="T432">
        <v>0.4375</v>
      </c>
      <c r="U432">
        <v>0.44642860000000001</v>
      </c>
      <c r="V432">
        <v>0.55078119999999997</v>
      </c>
      <c r="W432" t="s">
        <v>34</v>
      </c>
      <c r="X432">
        <v>4</v>
      </c>
      <c r="Y432" t="s">
        <v>193</v>
      </c>
      <c r="Z432">
        <v>0.14285714285714279</v>
      </c>
      <c r="AA432">
        <v>0.15384615384615391</v>
      </c>
      <c r="AB432" t="s">
        <v>34</v>
      </c>
      <c r="AC432" t="s">
        <v>34</v>
      </c>
      <c r="AD432">
        <v>0.4375</v>
      </c>
      <c r="AE432">
        <v>0.5</v>
      </c>
      <c r="AF432">
        <v>3.1694547700668158E-3</v>
      </c>
    </row>
    <row r="433" spans="1:32" x14ac:dyDescent="0.45">
      <c r="A433" t="s">
        <v>517</v>
      </c>
      <c r="B433">
        <v>2013</v>
      </c>
      <c r="C433" t="s">
        <v>195</v>
      </c>
      <c r="D433">
        <v>16</v>
      </c>
      <c r="E433">
        <v>10.8402093667684</v>
      </c>
      <c r="F433">
        <v>-0.97080628024744287</v>
      </c>
      <c r="G433">
        <v>13.50344951916782</v>
      </c>
      <c r="H433">
        <v>47.8125</v>
      </c>
      <c r="I433">
        <v>0.91891891891891897</v>
      </c>
      <c r="J433">
        <v>-9.375</v>
      </c>
      <c r="K433">
        <v>0.6875</v>
      </c>
      <c r="L433">
        <v>0.375</v>
      </c>
      <c r="M433">
        <v>0.6875</v>
      </c>
      <c r="N433">
        <v>14.8125</v>
      </c>
      <c r="O433">
        <v>0.9375</v>
      </c>
      <c r="P433">
        <v>1.0625</v>
      </c>
      <c r="Q433">
        <v>9</v>
      </c>
      <c r="R433">
        <v>7</v>
      </c>
      <c r="S433">
        <v>0</v>
      </c>
      <c r="T433">
        <v>0.5625</v>
      </c>
      <c r="U433">
        <v>0.54861110000000002</v>
      </c>
      <c r="V433">
        <v>0.49609379999999997</v>
      </c>
      <c r="W433" t="s">
        <v>69</v>
      </c>
      <c r="X433">
        <v>3</v>
      </c>
      <c r="Y433" t="s">
        <v>196</v>
      </c>
      <c r="Z433">
        <v>0.25961538461538458</v>
      </c>
      <c r="AA433">
        <v>0.21311475409836059</v>
      </c>
      <c r="AB433" t="s">
        <v>34</v>
      </c>
      <c r="AC433" t="s">
        <v>34</v>
      </c>
      <c r="AD433">
        <v>0.25</v>
      </c>
      <c r="AE433">
        <v>0.5</v>
      </c>
      <c r="AF433">
        <v>1.779530165797389E-2</v>
      </c>
    </row>
    <row r="434" spans="1:32" x14ac:dyDescent="0.45">
      <c r="A434" t="s">
        <v>518</v>
      </c>
      <c r="B434">
        <v>2013</v>
      </c>
      <c r="C434" t="s">
        <v>230</v>
      </c>
      <c r="D434">
        <v>16</v>
      </c>
      <c r="E434">
        <v>-2.5344298100231089</v>
      </c>
      <c r="F434">
        <v>-1.1565451994608971</v>
      </c>
      <c r="G434">
        <v>1.946632540083745</v>
      </c>
      <c r="H434">
        <v>57</v>
      </c>
      <c r="I434">
        <v>0.7</v>
      </c>
      <c r="J434">
        <v>-18.0625</v>
      </c>
      <c r="K434">
        <v>1.25</v>
      </c>
      <c r="L434">
        <v>0.8125</v>
      </c>
      <c r="M434">
        <v>0.5625</v>
      </c>
      <c r="N434">
        <v>16.25</v>
      </c>
      <c r="O434">
        <v>1.625</v>
      </c>
      <c r="P434">
        <v>1.375</v>
      </c>
      <c r="Q434">
        <v>4</v>
      </c>
      <c r="R434">
        <v>12</v>
      </c>
      <c r="S434">
        <v>0</v>
      </c>
      <c r="T434">
        <v>0.25</v>
      </c>
      <c r="U434">
        <v>0.359375</v>
      </c>
      <c r="V434">
        <v>0.5234375</v>
      </c>
      <c r="W434" t="s">
        <v>34</v>
      </c>
      <c r="X434">
        <v>4</v>
      </c>
      <c r="Y434" t="s">
        <v>196</v>
      </c>
      <c r="Z434">
        <v>0.1875</v>
      </c>
      <c r="AA434">
        <v>0.2537313432835821</v>
      </c>
      <c r="AB434" t="s">
        <v>34</v>
      </c>
      <c r="AC434" t="s">
        <v>34</v>
      </c>
      <c r="AD434">
        <v>0.375</v>
      </c>
      <c r="AE434">
        <v>0.5</v>
      </c>
      <c r="AF434">
        <v>3.2690978919295872E-4</v>
      </c>
    </row>
    <row r="435" spans="1:32" x14ac:dyDescent="0.45">
      <c r="A435" t="s">
        <v>519</v>
      </c>
      <c r="B435">
        <v>2013</v>
      </c>
      <c r="C435" t="s">
        <v>76</v>
      </c>
      <c r="D435">
        <v>16</v>
      </c>
      <c r="E435">
        <v>-0.18296644385514241</v>
      </c>
      <c r="F435">
        <v>-2.7472372627121922</v>
      </c>
      <c r="G435">
        <v>5.8783821311920734</v>
      </c>
      <c r="H435">
        <v>37.375</v>
      </c>
      <c r="I435">
        <v>0.76470588235294112</v>
      </c>
      <c r="J435">
        <v>-24.9375</v>
      </c>
      <c r="K435">
        <v>1.1875</v>
      </c>
      <c r="L435">
        <v>0.375</v>
      </c>
      <c r="M435">
        <v>1.125</v>
      </c>
      <c r="N435">
        <v>17</v>
      </c>
      <c r="O435">
        <v>1.625</v>
      </c>
      <c r="P435">
        <v>1.5</v>
      </c>
      <c r="Q435">
        <v>8</v>
      </c>
      <c r="R435">
        <v>8</v>
      </c>
      <c r="S435">
        <v>0</v>
      </c>
      <c r="T435">
        <v>0.5</v>
      </c>
      <c r="U435">
        <v>0.5234375</v>
      </c>
      <c r="V435">
        <v>0.5234375</v>
      </c>
      <c r="W435" t="s">
        <v>34</v>
      </c>
      <c r="X435">
        <v>3</v>
      </c>
      <c r="Y435" t="s">
        <v>46</v>
      </c>
      <c r="Z435">
        <v>0.22222222222222221</v>
      </c>
      <c r="AA435">
        <v>0.2068965517241379</v>
      </c>
      <c r="AB435" t="s">
        <v>34</v>
      </c>
      <c r="AC435" t="s">
        <v>34</v>
      </c>
      <c r="AD435">
        <v>0.4375</v>
      </c>
      <c r="AE435">
        <v>0.5</v>
      </c>
      <c r="AF435">
        <v>2.122672374043617E-2</v>
      </c>
    </row>
    <row r="436" spans="1:32" x14ac:dyDescent="0.45">
      <c r="A436" t="s">
        <v>520</v>
      </c>
      <c r="B436">
        <v>2013</v>
      </c>
      <c r="C436" t="s">
        <v>79</v>
      </c>
      <c r="D436">
        <v>16</v>
      </c>
      <c r="E436">
        <v>-3.4832747873062928</v>
      </c>
      <c r="F436">
        <v>1.091727722387219</v>
      </c>
      <c r="G436">
        <v>1.231039939476293</v>
      </c>
      <c r="H436">
        <v>43.4375</v>
      </c>
      <c r="I436">
        <v>0.8666666666666667</v>
      </c>
      <c r="J436">
        <v>-13.625</v>
      </c>
      <c r="K436">
        <v>1.1875</v>
      </c>
      <c r="L436">
        <v>0.5</v>
      </c>
      <c r="M436">
        <v>0.75</v>
      </c>
      <c r="N436">
        <v>17.125</v>
      </c>
      <c r="O436">
        <v>1.75</v>
      </c>
      <c r="P436">
        <v>1.25</v>
      </c>
      <c r="Q436">
        <v>5</v>
      </c>
      <c r="R436">
        <v>10</v>
      </c>
      <c r="S436">
        <v>1</v>
      </c>
      <c r="T436">
        <v>0.34375</v>
      </c>
      <c r="U436">
        <v>0.45</v>
      </c>
      <c r="V436">
        <v>0.51171875</v>
      </c>
      <c r="W436" t="s">
        <v>34</v>
      </c>
      <c r="X436">
        <v>4</v>
      </c>
      <c r="Y436" t="s">
        <v>51</v>
      </c>
      <c r="Z436">
        <v>0.1111111111111111</v>
      </c>
      <c r="AA436">
        <v>0.20833333333333329</v>
      </c>
      <c r="AB436" t="s">
        <v>34</v>
      </c>
      <c r="AC436" t="s">
        <v>34</v>
      </c>
      <c r="AD436">
        <v>0.5625</v>
      </c>
      <c r="AE436">
        <v>0.5</v>
      </c>
      <c r="AF436">
        <v>5.224454711668376E-4</v>
      </c>
    </row>
    <row r="437" spans="1:32" x14ac:dyDescent="0.45">
      <c r="A437" t="s">
        <v>521</v>
      </c>
      <c r="B437">
        <v>2013</v>
      </c>
      <c r="C437" t="s">
        <v>81</v>
      </c>
      <c r="D437">
        <v>16</v>
      </c>
      <c r="E437">
        <v>4.4686489181448161</v>
      </c>
      <c r="F437">
        <v>-1.717832231676313</v>
      </c>
      <c r="G437">
        <v>8.9668741542347394</v>
      </c>
      <c r="H437">
        <v>39.0625</v>
      </c>
      <c r="I437">
        <v>0.92682926829268297</v>
      </c>
      <c r="J437">
        <v>-16</v>
      </c>
      <c r="K437">
        <v>0.6875</v>
      </c>
      <c r="L437">
        <v>0.75</v>
      </c>
      <c r="M437">
        <v>1.0625</v>
      </c>
      <c r="N437">
        <v>19.0625</v>
      </c>
      <c r="O437">
        <v>1.1875</v>
      </c>
      <c r="P437">
        <v>1.8125</v>
      </c>
      <c r="Q437">
        <v>12</v>
      </c>
      <c r="R437">
        <v>4</v>
      </c>
      <c r="S437">
        <v>0</v>
      </c>
      <c r="T437">
        <v>0.75</v>
      </c>
      <c r="U437">
        <v>0.42708333333333331</v>
      </c>
      <c r="V437">
        <v>0.47265625</v>
      </c>
      <c r="W437" t="s">
        <v>41</v>
      </c>
      <c r="X437">
        <v>1</v>
      </c>
      <c r="Y437" t="s">
        <v>46</v>
      </c>
      <c r="Z437">
        <v>0.23478260869565221</v>
      </c>
      <c r="AA437">
        <v>0.2</v>
      </c>
      <c r="AB437" t="s">
        <v>34</v>
      </c>
      <c r="AC437" t="s">
        <v>34</v>
      </c>
      <c r="AD437">
        <v>0.5</v>
      </c>
      <c r="AE437">
        <v>0.5</v>
      </c>
      <c r="AF437">
        <v>0.2981255161849633</v>
      </c>
    </row>
    <row r="438" spans="1:32" x14ac:dyDescent="0.45">
      <c r="A438" t="s">
        <v>522</v>
      </c>
      <c r="B438">
        <v>2013</v>
      </c>
      <c r="C438" t="s">
        <v>83</v>
      </c>
      <c r="D438">
        <v>16</v>
      </c>
      <c r="E438">
        <v>9.0996871847752292</v>
      </c>
      <c r="F438">
        <v>-1.649116873677634</v>
      </c>
      <c r="G438">
        <v>12.98484131757051</v>
      </c>
      <c r="H438">
        <v>51.0625</v>
      </c>
      <c r="I438">
        <v>0.75</v>
      </c>
      <c r="J438">
        <v>-15.25</v>
      </c>
      <c r="K438">
        <v>0.75</v>
      </c>
      <c r="L438">
        <v>0.4375</v>
      </c>
      <c r="M438">
        <v>0.75</v>
      </c>
      <c r="N438">
        <v>21</v>
      </c>
      <c r="O438">
        <v>0.9375</v>
      </c>
      <c r="P438">
        <v>1.1875</v>
      </c>
      <c r="Q438">
        <v>11</v>
      </c>
      <c r="R438">
        <v>5</v>
      </c>
      <c r="S438">
        <v>0</v>
      </c>
      <c r="T438">
        <v>0.6875</v>
      </c>
      <c r="U438">
        <v>0.45454545454545447</v>
      </c>
      <c r="V438">
        <v>0.515625</v>
      </c>
      <c r="W438" t="s">
        <v>69</v>
      </c>
      <c r="X438">
        <v>2</v>
      </c>
      <c r="Y438" t="s">
        <v>38</v>
      </c>
      <c r="Z438">
        <v>0.17708333333333329</v>
      </c>
      <c r="AA438">
        <v>0.1891891891891892</v>
      </c>
      <c r="AB438" t="s">
        <v>34</v>
      </c>
      <c r="AC438" t="s">
        <v>34</v>
      </c>
      <c r="AD438">
        <v>0.1875</v>
      </c>
      <c r="AE438">
        <v>0.5</v>
      </c>
      <c r="AF438">
        <v>0.11605028987470301</v>
      </c>
    </row>
    <row r="439" spans="1:32" x14ac:dyDescent="0.45">
      <c r="A439" t="s">
        <v>523</v>
      </c>
      <c r="B439">
        <v>2013</v>
      </c>
      <c r="C439" t="s">
        <v>86</v>
      </c>
      <c r="D439">
        <v>16</v>
      </c>
      <c r="E439">
        <v>-3.7208954160944372</v>
      </c>
      <c r="F439">
        <v>-4.9733333594101587</v>
      </c>
      <c r="G439">
        <v>-0.40404983599205591</v>
      </c>
      <c r="H439">
        <v>49.125</v>
      </c>
      <c r="I439">
        <v>0.88461538461538458</v>
      </c>
      <c r="J439">
        <v>-17.9375</v>
      </c>
      <c r="K439">
        <v>1.8125</v>
      </c>
      <c r="L439">
        <v>0.75</v>
      </c>
      <c r="M439">
        <v>1.0625</v>
      </c>
      <c r="N439">
        <v>12.875</v>
      </c>
      <c r="O439">
        <v>2.3125</v>
      </c>
      <c r="P439">
        <v>1.8125</v>
      </c>
      <c r="Q439">
        <v>7</v>
      </c>
      <c r="R439">
        <v>9</v>
      </c>
      <c r="S439">
        <v>0</v>
      </c>
      <c r="T439">
        <v>0.4375</v>
      </c>
      <c r="U439">
        <v>0.36607142857142849</v>
      </c>
      <c r="V439">
        <v>0.51953125</v>
      </c>
      <c r="W439" t="s">
        <v>34</v>
      </c>
      <c r="X439">
        <v>3</v>
      </c>
      <c r="Y439" t="s">
        <v>58</v>
      </c>
      <c r="Z439">
        <v>0.1071428571428571</v>
      </c>
      <c r="AA439">
        <v>0.17241379310344829</v>
      </c>
      <c r="AB439" t="s">
        <v>34</v>
      </c>
      <c r="AC439" t="s">
        <v>34</v>
      </c>
      <c r="AD439">
        <v>0.5</v>
      </c>
      <c r="AE439">
        <v>0.5</v>
      </c>
      <c r="AF439">
        <v>1.835359617795852E-3</v>
      </c>
    </row>
    <row r="440" spans="1:32" x14ac:dyDescent="0.45">
      <c r="A440" t="s">
        <v>524</v>
      </c>
      <c r="B440">
        <v>2013</v>
      </c>
      <c r="C440" t="s">
        <v>88</v>
      </c>
      <c r="D440">
        <v>16</v>
      </c>
      <c r="E440">
        <v>-4.3842538864436964</v>
      </c>
      <c r="F440">
        <v>-1.7981439707138489</v>
      </c>
      <c r="G440">
        <v>0.38284582807243872</v>
      </c>
      <c r="H440">
        <v>52.3125</v>
      </c>
      <c r="I440">
        <v>0.91666666666666663</v>
      </c>
      <c r="J440">
        <v>-21.125</v>
      </c>
      <c r="K440">
        <v>1.375</v>
      </c>
      <c r="L440">
        <v>0.125</v>
      </c>
      <c r="M440">
        <v>0.8125</v>
      </c>
      <c r="N440">
        <v>14.1875</v>
      </c>
      <c r="O440">
        <v>1.6875</v>
      </c>
      <c r="P440">
        <v>0.9375</v>
      </c>
      <c r="Q440">
        <v>8</v>
      </c>
      <c r="R440">
        <v>8</v>
      </c>
      <c r="S440">
        <v>0</v>
      </c>
      <c r="T440">
        <v>0.5</v>
      </c>
      <c r="U440">
        <v>0.4140625</v>
      </c>
      <c r="V440">
        <v>0.48828125</v>
      </c>
      <c r="W440" t="s">
        <v>34</v>
      </c>
      <c r="X440">
        <v>2</v>
      </c>
      <c r="Y440" t="s">
        <v>46</v>
      </c>
      <c r="Z440">
        <v>0.2068965517241379</v>
      </c>
      <c r="AA440">
        <v>0.22222222222222221</v>
      </c>
      <c r="AB440" t="s">
        <v>34</v>
      </c>
      <c r="AC440" t="s">
        <v>34</v>
      </c>
      <c r="AD440">
        <v>0.3125</v>
      </c>
      <c r="AE440">
        <v>0.5</v>
      </c>
      <c r="AF440">
        <v>1.1916151370758561E-2</v>
      </c>
    </row>
    <row r="441" spans="1:32" x14ac:dyDescent="0.45">
      <c r="A441" t="s">
        <v>525</v>
      </c>
      <c r="B441">
        <v>2013</v>
      </c>
      <c r="C441" t="s">
        <v>92</v>
      </c>
      <c r="D441">
        <v>16</v>
      </c>
      <c r="E441">
        <v>5.6164840166815537</v>
      </c>
      <c r="F441">
        <v>0.3696003475158855</v>
      </c>
      <c r="G441">
        <v>10.8876099115295</v>
      </c>
      <c r="H441">
        <v>52.875</v>
      </c>
      <c r="I441">
        <v>0.8214285714285714</v>
      </c>
      <c r="J441">
        <v>-18.5</v>
      </c>
      <c r="K441">
        <v>0.5625</v>
      </c>
      <c r="L441">
        <v>0.75</v>
      </c>
      <c r="M441">
        <v>1.1875</v>
      </c>
      <c r="N441">
        <v>16.9375</v>
      </c>
      <c r="O441">
        <v>0.9375</v>
      </c>
      <c r="P441">
        <v>1.9375</v>
      </c>
      <c r="Q441">
        <v>10</v>
      </c>
      <c r="R441">
        <v>6</v>
      </c>
      <c r="S441">
        <v>0</v>
      </c>
      <c r="T441">
        <v>0.625</v>
      </c>
      <c r="U441">
        <v>0.390625</v>
      </c>
      <c r="V441">
        <v>0.453125</v>
      </c>
      <c r="W441" t="s">
        <v>84</v>
      </c>
      <c r="X441">
        <v>1</v>
      </c>
      <c r="Y441" t="s">
        <v>58</v>
      </c>
      <c r="Z441">
        <v>0.15294117647058819</v>
      </c>
      <c r="AA441">
        <v>0.1702127659574468</v>
      </c>
      <c r="AB441" t="s">
        <v>34</v>
      </c>
      <c r="AC441" t="s">
        <v>34</v>
      </c>
      <c r="AD441">
        <v>0.375</v>
      </c>
      <c r="AE441">
        <v>0.5</v>
      </c>
      <c r="AF441">
        <v>4.3094685305653163E-2</v>
      </c>
    </row>
    <row r="442" spans="1:32" x14ac:dyDescent="0.45">
      <c r="A442" t="s">
        <v>526</v>
      </c>
      <c r="B442">
        <v>2013</v>
      </c>
      <c r="C442" t="s">
        <v>94</v>
      </c>
      <c r="D442">
        <v>16</v>
      </c>
      <c r="E442">
        <v>4.068489693404425</v>
      </c>
      <c r="F442">
        <v>-3.9496519104657728</v>
      </c>
      <c r="G442">
        <v>8.7283030037748226</v>
      </c>
      <c r="H442">
        <v>42.3125</v>
      </c>
      <c r="I442">
        <v>0.9375</v>
      </c>
      <c r="J442">
        <v>-18.0625</v>
      </c>
      <c r="K442">
        <v>0.875</v>
      </c>
      <c r="L442">
        <v>0.625</v>
      </c>
      <c r="M442">
        <v>0.625</v>
      </c>
      <c r="N442">
        <v>12.375</v>
      </c>
      <c r="O442">
        <v>1.375</v>
      </c>
      <c r="P442">
        <v>1.25</v>
      </c>
      <c r="Q442">
        <v>8</v>
      </c>
      <c r="R442">
        <v>8</v>
      </c>
      <c r="S442">
        <v>0</v>
      </c>
      <c r="T442">
        <v>0.5</v>
      </c>
      <c r="U442">
        <v>0.44140625</v>
      </c>
      <c r="V442">
        <v>0.46875</v>
      </c>
      <c r="W442" t="s">
        <v>34</v>
      </c>
      <c r="X442">
        <v>2</v>
      </c>
      <c r="Y442" t="s">
        <v>42</v>
      </c>
      <c r="Z442">
        <v>0.12962962962962959</v>
      </c>
      <c r="AA442">
        <v>0.20338983050847459</v>
      </c>
      <c r="AB442" t="s">
        <v>34</v>
      </c>
      <c r="AC442" t="s">
        <v>34</v>
      </c>
      <c r="AD442">
        <v>0.5</v>
      </c>
      <c r="AE442">
        <v>0.5</v>
      </c>
      <c r="AF442">
        <v>4.8806692131451784E-3</v>
      </c>
    </row>
    <row r="443" spans="1:32" x14ac:dyDescent="0.45">
      <c r="A443" t="s">
        <v>527</v>
      </c>
      <c r="B443">
        <v>2013</v>
      </c>
      <c r="C443" t="s">
        <v>98</v>
      </c>
      <c r="D443">
        <v>16</v>
      </c>
      <c r="E443">
        <v>4.979185986694981</v>
      </c>
      <c r="F443">
        <v>-2.0790173744849612</v>
      </c>
      <c r="G443">
        <v>10.02588436098546</v>
      </c>
      <c r="H443">
        <v>73.9375</v>
      </c>
      <c r="I443">
        <v>0.94285714285714284</v>
      </c>
      <c r="J443">
        <v>-17</v>
      </c>
      <c r="K443">
        <v>0.5625</v>
      </c>
      <c r="L443">
        <v>0.6875</v>
      </c>
      <c r="M443">
        <v>1.75</v>
      </c>
      <c r="N443">
        <v>18.5625</v>
      </c>
      <c r="O443">
        <v>1</v>
      </c>
      <c r="P443">
        <v>2.4375</v>
      </c>
      <c r="Q443">
        <v>13</v>
      </c>
      <c r="R443">
        <v>3</v>
      </c>
      <c r="S443">
        <v>0</v>
      </c>
      <c r="T443">
        <v>0.8125</v>
      </c>
      <c r="U443">
        <v>0.44471153846153838</v>
      </c>
      <c r="V443">
        <v>0.490234375</v>
      </c>
      <c r="W443" t="s">
        <v>43</v>
      </c>
      <c r="X443">
        <v>1</v>
      </c>
      <c r="Y443" t="s">
        <v>35</v>
      </c>
      <c r="Z443">
        <v>0.25806451612903231</v>
      </c>
      <c r="AA443">
        <v>0.1759259259259259</v>
      </c>
      <c r="AB443" t="s">
        <v>43</v>
      </c>
      <c r="AC443" t="s">
        <v>43</v>
      </c>
      <c r="AD443">
        <v>0.4375</v>
      </c>
      <c r="AE443">
        <v>9.5</v>
      </c>
      <c r="AF443">
        <v>0.54845975402884273</v>
      </c>
    </row>
    <row r="444" spans="1:32" x14ac:dyDescent="0.45">
      <c r="A444" t="s">
        <v>528</v>
      </c>
      <c r="B444">
        <v>2013</v>
      </c>
      <c r="C444" t="s">
        <v>100</v>
      </c>
      <c r="D444">
        <v>16</v>
      </c>
      <c r="E444">
        <v>3.652536877398314</v>
      </c>
      <c r="F444">
        <v>-2.3424982192328798</v>
      </c>
      <c r="G444">
        <v>7.4676778706493003</v>
      </c>
      <c r="H444">
        <v>52.8125</v>
      </c>
      <c r="I444">
        <v>0.88888888888888884</v>
      </c>
      <c r="J444">
        <v>-14.4375</v>
      </c>
      <c r="K444">
        <v>0.5</v>
      </c>
      <c r="L444">
        <v>0.6875</v>
      </c>
      <c r="M444">
        <v>1.125</v>
      </c>
      <c r="N444">
        <v>17.6875</v>
      </c>
      <c r="O444">
        <v>1</v>
      </c>
      <c r="P444">
        <v>1.8125</v>
      </c>
      <c r="Q444">
        <v>12</v>
      </c>
      <c r="R444">
        <v>4</v>
      </c>
      <c r="S444">
        <v>0</v>
      </c>
      <c r="T444">
        <v>0.75</v>
      </c>
      <c r="U444">
        <v>0.4140625</v>
      </c>
      <c r="V444">
        <v>0.494140625</v>
      </c>
      <c r="W444" t="s">
        <v>61</v>
      </c>
      <c r="X444">
        <v>2</v>
      </c>
      <c r="Y444" t="s">
        <v>35</v>
      </c>
      <c r="Z444">
        <v>0.20149253731343281</v>
      </c>
      <c r="AA444">
        <v>0.1954887218045113</v>
      </c>
      <c r="AB444" t="s">
        <v>34</v>
      </c>
      <c r="AC444" t="s">
        <v>34</v>
      </c>
      <c r="AD444">
        <v>0.5</v>
      </c>
      <c r="AE444">
        <v>0.5</v>
      </c>
      <c r="AF444">
        <v>0.21352542993772519</v>
      </c>
    </row>
    <row r="445" spans="1:32" x14ac:dyDescent="0.45">
      <c r="A445" t="s">
        <v>529</v>
      </c>
      <c r="B445">
        <v>2013</v>
      </c>
      <c r="C445" t="s">
        <v>104</v>
      </c>
      <c r="D445">
        <v>16</v>
      </c>
      <c r="E445">
        <v>-3.4219767251051239</v>
      </c>
      <c r="F445">
        <v>-2.4210623209522479</v>
      </c>
      <c r="G445">
        <v>2.896736372583443</v>
      </c>
      <c r="H445">
        <v>71</v>
      </c>
      <c r="I445">
        <v>0.7931034482758621</v>
      </c>
      <c r="J445">
        <v>-22.5625</v>
      </c>
      <c r="K445">
        <v>0.75</v>
      </c>
      <c r="L445">
        <v>0.625</v>
      </c>
      <c r="M445">
        <v>1.3125</v>
      </c>
      <c r="N445">
        <v>15.9375</v>
      </c>
      <c r="O445">
        <v>1.125</v>
      </c>
      <c r="P445">
        <v>1.9375</v>
      </c>
      <c r="Q445">
        <v>4</v>
      </c>
      <c r="R445">
        <v>12</v>
      </c>
      <c r="S445">
        <v>0</v>
      </c>
      <c r="T445">
        <v>0.25</v>
      </c>
      <c r="U445">
        <v>0.390625</v>
      </c>
      <c r="V445">
        <v>0.57421875</v>
      </c>
      <c r="W445" t="s">
        <v>34</v>
      </c>
      <c r="X445">
        <v>4</v>
      </c>
      <c r="Y445" t="s">
        <v>38</v>
      </c>
      <c r="Z445">
        <v>0.14285714285714279</v>
      </c>
      <c r="AA445">
        <v>0.26923076923076922</v>
      </c>
      <c r="AB445" t="s">
        <v>34</v>
      </c>
      <c r="AC445" t="s">
        <v>34</v>
      </c>
      <c r="AD445">
        <v>0.375</v>
      </c>
      <c r="AE445">
        <v>0.5</v>
      </c>
      <c r="AF445">
        <v>3.2385216872811862E-4</v>
      </c>
    </row>
    <row r="446" spans="1:32" x14ac:dyDescent="0.45">
      <c r="A446" t="s">
        <v>530</v>
      </c>
      <c r="B446">
        <v>2013</v>
      </c>
      <c r="C446" t="s">
        <v>106</v>
      </c>
      <c r="D446">
        <v>16</v>
      </c>
      <c r="E446">
        <v>2.168624882667745</v>
      </c>
      <c r="F446">
        <v>-0.77944004057770155</v>
      </c>
      <c r="G446">
        <v>5.7036270804124447</v>
      </c>
      <c r="H446">
        <v>56.25</v>
      </c>
      <c r="I446">
        <v>0.86206896551724133</v>
      </c>
      <c r="J446">
        <v>-13.375</v>
      </c>
      <c r="K446">
        <v>1</v>
      </c>
      <c r="L446">
        <v>0.75</v>
      </c>
      <c r="M446">
        <v>0.8125</v>
      </c>
      <c r="N446">
        <v>14.1875</v>
      </c>
      <c r="O446">
        <v>1.25</v>
      </c>
      <c r="P446">
        <v>1.5625</v>
      </c>
      <c r="Q446">
        <v>7</v>
      </c>
      <c r="R446">
        <v>9</v>
      </c>
      <c r="S446">
        <v>0</v>
      </c>
      <c r="T446">
        <v>0.4375</v>
      </c>
      <c r="U446">
        <v>0.375</v>
      </c>
      <c r="V446">
        <v>0.50390625</v>
      </c>
      <c r="W446" t="s">
        <v>34</v>
      </c>
      <c r="X446">
        <v>2</v>
      </c>
      <c r="Y446" t="s">
        <v>70</v>
      </c>
      <c r="Z446">
        <v>0.1851851851851852</v>
      </c>
      <c r="AA446">
        <v>0.13793103448275859</v>
      </c>
      <c r="AB446" t="s">
        <v>34</v>
      </c>
      <c r="AC446" t="s">
        <v>34</v>
      </c>
      <c r="AD446">
        <v>0.25</v>
      </c>
      <c r="AE446">
        <v>0.5</v>
      </c>
      <c r="AF446">
        <v>2.5065522070594451E-3</v>
      </c>
    </row>
    <row r="447" spans="1:32" x14ac:dyDescent="0.45">
      <c r="A447" t="s">
        <v>531</v>
      </c>
      <c r="B447">
        <v>2013</v>
      </c>
      <c r="C447" t="s">
        <v>108</v>
      </c>
      <c r="D447">
        <v>16</v>
      </c>
      <c r="E447">
        <v>-1.61524539441756</v>
      </c>
      <c r="F447">
        <v>-0.69035073051799078</v>
      </c>
      <c r="G447">
        <v>3.0140810423474811</v>
      </c>
      <c r="H447">
        <v>50.125</v>
      </c>
      <c r="I447">
        <v>0.80769230769230771</v>
      </c>
      <c r="J447">
        <v>-19.125</v>
      </c>
      <c r="K447">
        <v>1.1875</v>
      </c>
      <c r="L447">
        <v>0.5625</v>
      </c>
      <c r="M447">
        <v>1</v>
      </c>
      <c r="N447">
        <v>14.875</v>
      </c>
      <c r="O447">
        <v>1.8125</v>
      </c>
      <c r="P447">
        <v>1.5625</v>
      </c>
      <c r="Q447">
        <v>3</v>
      </c>
      <c r="R447">
        <v>13</v>
      </c>
      <c r="S447">
        <v>0</v>
      </c>
      <c r="T447">
        <v>0.1875</v>
      </c>
      <c r="U447">
        <v>0.4375</v>
      </c>
      <c r="V447">
        <v>0.515625</v>
      </c>
      <c r="W447" t="s">
        <v>34</v>
      </c>
      <c r="X447">
        <v>4</v>
      </c>
      <c r="Y447" t="s">
        <v>58</v>
      </c>
      <c r="Z447">
        <v>0.17241379310344829</v>
      </c>
      <c r="AA447">
        <v>0.1071428571428571</v>
      </c>
      <c r="AB447" t="s">
        <v>34</v>
      </c>
      <c r="AC447" t="s">
        <v>34</v>
      </c>
      <c r="AD447">
        <v>0.625</v>
      </c>
      <c r="AE447">
        <v>0.5</v>
      </c>
      <c r="AF447">
        <v>1.2333836093469049E-4</v>
      </c>
    </row>
    <row r="448" spans="1:32" x14ac:dyDescent="0.45">
      <c r="A448" t="s">
        <v>532</v>
      </c>
      <c r="B448">
        <v>2014</v>
      </c>
      <c r="C448" t="s">
        <v>33</v>
      </c>
      <c r="D448">
        <v>16</v>
      </c>
      <c r="E448">
        <v>1.171271383482736</v>
      </c>
      <c r="F448">
        <v>-4.1062778208068842</v>
      </c>
      <c r="G448">
        <v>3.673239920512203</v>
      </c>
      <c r="H448">
        <v>44.1875</v>
      </c>
      <c r="I448">
        <v>0.87878787878787878</v>
      </c>
      <c r="J448">
        <v>-11.375</v>
      </c>
      <c r="K448">
        <v>0.75</v>
      </c>
      <c r="L448">
        <v>0.4375</v>
      </c>
      <c r="M448">
        <v>1.125</v>
      </c>
      <c r="N448">
        <v>15.25</v>
      </c>
      <c r="O448">
        <v>0.9375</v>
      </c>
      <c r="P448">
        <v>1.5625</v>
      </c>
      <c r="Q448">
        <v>11</v>
      </c>
      <c r="R448">
        <v>5</v>
      </c>
      <c r="S448">
        <v>0</v>
      </c>
      <c r="T448">
        <v>0.6875</v>
      </c>
      <c r="U448">
        <v>0.47727272727272729</v>
      </c>
      <c r="V448">
        <v>0.5234375</v>
      </c>
      <c r="W448" t="s">
        <v>61</v>
      </c>
      <c r="X448">
        <v>2</v>
      </c>
      <c r="Y448" t="s">
        <v>35</v>
      </c>
      <c r="Z448">
        <v>0.13095238095238099</v>
      </c>
      <c r="AA448">
        <v>0.18681318681318679</v>
      </c>
      <c r="AB448" t="s">
        <v>34</v>
      </c>
      <c r="AC448" t="s">
        <v>34</v>
      </c>
      <c r="AD448">
        <v>0.1875</v>
      </c>
      <c r="AE448">
        <v>0.5</v>
      </c>
      <c r="AF448">
        <v>4.5285508884809873E-2</v>
      </c>
    </row>
    <row r="449" spans="1:32" x14ac:dyDescent="0.45">
      <c r="A449" t="s">
        <v>533</v>
      </c>
      <c r="B449">
        <v>2014</v>
      </c>
      <c r="C449" t="s">
        <v>37</v>
      </c>
      <c r="D449">
        <v>16</v>
      </c>
      <c r="E449">
        <v>4.5697344242089422</v>
      </c>
      <c r="F449">
        <v>-2.8714997650815359</v>
      </c>
      <c r="G449">
        <v>7.7756736146816401</v>
      </c>
      <c r="H449">
        <v>52.5</v>
      </c>
      <c r="I449">
        <v>0.90625</v>
      </c>
      <c r="J449">
        <v>-12.8125</v>
      </c>
      <c r="K449">
        <v>0.9375</v>
      </c>
      <c r="L449">
        <v>0.75</v>
      </c>
      <c r="M449">
        <v>1</v>
      </c>
      <c r="N449">
        <v>8.75</v>
      </c>
      <c r="O449">
        <v>1.1875</v>
      </c>
      <c r="P449">
        <v>1.75</v>
      </c>
      <c r="Q449">
        <v>6</v>
      </c>
      <c r="R449">
        <v>10</v>
      </c>
      <c r="S449">
        <v>0</v>
      </c>
      <c r="T449">
        <v>0.375</v>
      </c>
      <c r="U449">
        <v>0.38020833333333331</v>
      </c>
      <c r="V449">
        <v>0.482421875</v>
      </c>
      <c r="W449" t="s">
        <v>34</v>
      </c>
      <c r="X449">
        <v>3</v>
      </c>
      <c r="Y449" t="s">
        <v>38</v>
      </c>
      <c r="Z449">
        <v>0.30769230769230771</v>
      </c>
      <c r="AA449">
        <v>0.16666666666666671</v>
      </c>
      <c r="AB449" t="s">
        <v>34</v>
      </c>
      <c r="AC449" t="s">
        <v>34</v>
      </c>
      <c r="AD449">
        <v>0.25</v>
      </c>
      <c r="AE449">
        <v>0.5</v>
      </c>
      <c r="AF449">
        <v>1.6688267548257429E-3</v>
      </c>
    </row>
    <row r="450" spans="1:32" x14ac:dyDescent="0.45">
      <c r="A450" t="s">
        <v>534</v>
      </c>
      <c r="B450">
        <v>2014</v>
      </c>
      <c r="C450" t="s">
        <v>40</v>
      </c>
      <c r="D450">
        <v>16</v>
      </c>
      <c r="E450">
        <v>4.5217220567501633</v>
      </c>
      <c r="F450">
        <v>-1.610233821253729</v>
      </c>
      <c r="G450">
        <v>6.2529983605446304</v>
      </c>
      <c r="H450">
        <v>54.375</v>
      </c>
      <c r="I450">
        <v>0.8529411764705882</v>
      </c>
      <c r="J450">
        <v>-10.4375</v>
      </c>
      <c r="K450">
        <v>0.75</v>
      </c>
      <c r="L450">
        <v>0.6875</v>
      </c>
      <c r="M450">
        <v>0.6875</v>
      </c>
      <c r="N450">
        <v>22.625</v>
      </c>
      <c r="O450">
        <v>0.875</v>
      </c>
      <c r="P450">
        <v>1.375</v>
      </c>
      <c r="Q450">
        <v>10</v>
      </c>
      <c r="R450">
        <v>6</v>
      </c>
      <c r="S450">
        <v>0</v>
      </c>
      <c r="T450">
        <v>0.625</v>
      </c>
      <c r="U450">
        <v>0.37812499999999999</v>
      </c>
      <c r="V450">
        <v>0.474609375</v>
      </c>
      <c r="W450" t="s">
        <v>69</v>
      </c>
      <c r="X450">
        <v>3</v>
      </c>
      <c r="Y450" t="s">
        <v>42</v>
      </c>
      <c r="Z450">
        <v>0.12087912087912089</v>
      </c>
      <c r="AA450">
        <v>0.17582417582417581</v>
      </c>
      <c r="AB450" t="s">
        <v>34</v>
      </c>
      <c r="AC450" t="s">
        <v>34</v>
      </c>
      <c r="AD450">
        <v>0.125</v>
      </c>
      <c r="AE450">
        <v>0.5</v>
      </c>
      <c r="AF450">
        <v>2.8942781472550291E-2</v>
      </c>
    </row>
    <row r="451" spans="1:32" x14ac:dyDescent="0.45">
      <c r="A451" t="s">
        <v>535</v>
      </c>
      <c r="B451">
        <v>2014</v>
      </c>
      <c r="C451" t="s">
        <v>45</v>
      </c>
      <c r="D451">
        <v>16</v>
      </c>
      <c r="E451">
        <v>-0.41938434988539419</v>
      </c>
      <c r="F451">
        <v>-3.6385336044390368</v>
      </c>
      <c r="G451">
        <v>3.2347849510956088</v>
      </c>
      <c r="H451">
        <v>64.4375</v>
      </c>
      <c r="I451">
        <v>0.89473684210526316</v>
      </c>
      <c r="J451">
        <v>-15.125</v>
      </c>
      <c r="K451">
        <v>0.8125</v>
      </c>
      <c r="L451">
        <v>0.6875</v>
      </c>
      <c r="M451">
        <v>1.1875</v>
      </c>
      <c r="N451">
        <v>19.25</v>
      </c>
      <c r="O451">
        <v>1.125</v>
      </c>
      <c r="P451">
        <v>1.875</v>
      </c>
      <c r="Q451">
        <v>9</v>
      </c>
      <c r="R451">
        <v>7</v>
      </c>
      <c r="S451">
        <v>0</v>
      </c>
      <c r="T451">
        <v>0.5625</v>
      </c>
      <c r="U451">
        <v>0.4861111111111111</v>
      </c>
      <c r="V451">
        <v>0.515625</v>
      </c>
      <c r="W451" t="s">
        <v>34</v>
      </c>
      <c r="X451">
        <v>2</v>
      </c>
      <c r="Y451" t="s">
        <v>46</v>
      </c>
      <c r="Z451">
        <v>0.22448979591836729</v>
      </c>
      <c r="AA451">
        <v>0.22641509433962259</v>
      </c>
      <c r="AB451" t="s">
        <v>34</v>
      </c>
      <c r="AC451" t="s">
        <v>34</v>
      </c>
      <c r="AD451">
        <v>0.3125</v>
      </c>
      <c r="AE451">
        <v>0.5</v>
      </c>
      <c r="AF451">
        <v>2.86267004663265E-2</v>
      </c>
    </row>
    <row r="452" spans="1:32" x14ac:dyDescent="0.45">
      <c r="A452" t="s">
        <v>536</v>
      </c>
      <c r="B452">
        <v>2014</v>
      </c>
      <c r="C452" t="s">
        <v>48</v>
      </c>
      <c r="D452">
        <v>16</v>
      </c>
      <c r="E452">
        <v>0.89196764251550031</v>
      </c>
      <c r="F452">
        <v>-1.818838264584606</v>
      </c>
      <c r="G452">
        <v>5.3983864922637181</v>
      </c>
      <c r="H452">
        <v>47.25</v>
      </c>
      <c r="I452">
        <v>0.82857142857142863</v>
      </c>
      <c r="J452">
        <v>-19.8125</v>
      </c>
      <c r="K452">
        <v>0.75</v>
      </c>
      <c r="L452">
        <v>0.75</v>
      </c>
      <c r="M452">
        <v>0.875</v>
      </c>
      <c r="N452">
        <v>16.75</v>
      </c>
      <c r="O452">
        <v>1.25</v>
      </c>
      <c r="P452">
        <v>1.625</v>
      </c>
      <c r="Q452">
        <v>7</v>
      </c>
      <c r="R452">
        <v>8</v>
      </c>
      <c r="S452">
        <v>1</v>
      </c>
      <c r="T452">
        <v>0.46875</v>
      </c>
      <c r="U452">
        <v>0.35714285714285721</v>
      </c>
      <c r="V452">
        <v>0.490234375</v>
      </c>
      <c r="W452" t="s">
        <v>77</v>
      </c>
      <c r="X452">
        <v>1</v>
      </c>
      <c r="Y452" t="s">
        <v>38</v>
      </c>
      <c r="Z452">
        <v>0.2134831460674157</v>
      </c>
      <c r="AA452">
        <v>0.26470588235294118</v>
      </c>
      <c r="AB452" t="s">
        <v>34</v>
      </c>
      <c r="AC452" t="s">
        <v>34</v>
      </c>
      <c r="AD452">
        <v>0.5</v>
      </c>
      <c r="AE452">
        <v>0.5</v>
      </c>
      <c r="AF452">
        <v>8.9297487762650986E-3</v>
      </c>
    </row>
    <row r="453" spans="1:32" x14ac:dyDescent="0.45">
      <c r="A453" t="s">
        <v>537</v>
      </c>
      <c r="B453">
        <v>2014</v>
      </c>
      <c r="C453" t="s">
        <v>50</v>
      </c>
      <c r="D453">
        <v>16</v>
      </c>
      <c r="E453">
        <v>-2.1807476602451712</v>
      </c>
      <c r="F453">
        <v>-0.71361591216842046</v>
      </c>
      <c r="G453">
        <v>1.8051111532777571</v>
      </c>
      <c r="H453">
        <v>62.3125</v>
      </c>
      <c r="I453">
        <v>0.75</v>
      </c>
      <c r="J453">
        <v>-15.1875</v>
      </c>
      <c r="K453">
        <v>1.1875</v>
      </c>
      <c r="L453">
        <v>0.625</v>
      </c>
      <c r="M453">
        <v>0.875</v>
      </c>
      <c r="N453">
        <v>14.25</v>
      </c>
      <c r="O453">
        <v>1.625</v>
      </c>
      <c r="P453">
        <v>1.5</v>
      </c>
      <c r="Q453">
        <v>5</v>
      </c>
      <c r="R453">
        <v>11</v>
      </c>
      <c r="S453">
        <v>0</v>
      </c>
      <c r="T453">
        <v>0.3125</v>
      </c>
      <c r="U453">
        <v>0.33750000000000002</v>
      </c>
      <c r="V453">
        <v>0.529296875</v>
      </c>
      <c r="W453" t="s">
        <v>34</v>
      </c>
      <c r="X453">
        <v>4</v>
      </c>
      <c r="Y453" t="s">
        <v>51</v>
      </c>
      <c r="Z453">
        <v>0.19047619047619049</v>
      </c>
      <c r="AA453">
        <v>0.34782608695652167</v>
      </c>
      <c r="AB453" t="s">
        <v>34</v>
      </c>
      <c r="AC453" t="s">
        <v>34</v>
      </c>
      <c r="AD453">
        <v>0.4375</v>
      </c>
      <c r="AE453">
        <v>0.5</v>
      </c>
      <c r="AF453">
        <v>5.4819591761638676E-4</v>
      </c>
    </row>
    <row r="454" spans="1:32" x14ac:dyDescent="0.45">
      <c r="A454" t="s">
        <v>538</v>
      </c>
      <c r="B454">
        <v>2014</v>
      </c>
      <c r="C454" t="s">
        <v>53</v>
      </c>
      <c r="D454">
        <v>16</v>
      </c>
      <c r="E454">
        <v>-6.5566616766139396E-2</v>
      </c>
      <c r="F454">
        <v>-0.62532987819427521</v>
      </c>
      <c r="G454">
        <v>2.7373202904416369</v>
      </c>
      <c r="H454">
        <v>50.75</v>
      </c>
      <c r="I454">
        <v>0.78787878787878785</v>
      </c>
      <c r="J454">
        <v>-8.125</v>
      </c>
      <c r="K454">
        <v>1.0625</v>
      </c>
      <c r="L454">
        <v>0.375</v>
      </c>
      <c r="M454">
        <v>1.25</v>
      </c>
      <c r="N454">
        <v>7.8125</v>
      </c>
      <c r="O454">
        <v>1.375</v>
      </c>
      <c r="P454">
        <v>1.625</v>
      </c>
      <c r="Q454">
        <v>10</v>
      </c>
      <c r="R454">
        <v>5</v>
      </c>
      <c r="S454">
        <v>1</v>
      </c>
      <c r="T454">
        <v>0.65625</v>
      </c>
      <c r="U454">
        <v>0.42499999999999999</v>
      </c>
      <c r="V454">
        <v>0.498046875</v>
      </c>
      <c r="W454" t="s">
        <v>61</v>
      </c>
      <c r="X454">
        <v>2</v>
      </c>
      <c r="Y454" t="s">
        <v>42</v>
      </c>
      <c r="Z454">
        <v>0.16867469879518071</v>
      </c>
      <c r="AA454">
        <v>0.15555555555555561</v>
      </c>
      <c r="AB454" t="s">
        <v>34</v>
      </c>
      <c r="AC454" t="s">
        <v>34</v>
      </c>
      <c r="AD454">
        <v>0.3125</v>
      </c>
      <c r="AE454">
        <v>0.5</v>
      </c>
      <c r="AF454">
        <v>1.8509289193437559E-2</v>
      </c>
    </row>
    <row r="455" spans="1:32" x14ac:dyDescent="0.45">
      <c r="A455" t="s">
        <v>539</v>
      </c>
      <c r="B455">
        <v>2014</v>
      </c>
      <c r="C455" t="s">
        <v>55</v>
      </c>
      <c r="D455">
        <v>16</v>
      </c>
      <c r="E455">
        <v>-1.3347946474638519</v>
      </c>
      <c r="F455">
        <v>-3.7247114621764852</v>
      </c>
      <c r="G455">
        <v>1.990471787397238</v>
      </c>
      <c r="H455">
        <v>58.25</v>
      </c>
      <c r="I455">
        <v>0.78125</v>
      </c>
      <c r="J455">
        <v>-13.3125</v>
      </c>
      <c r="K455">
        <v>1</v>
      </c>
      <c r="L455">
        <v>0.5</v>
      </c>
      <c r="M455">
        <v>1.3125</v>
      </c>
      <c r="N455">
        <v>11.625</v>
      </c>
      <c r="O455">
        <v>1.3125</v>
      </c>
      <c r="P455">
        <v>1.8125</v>
      </c>
      <c r="Q455">
        <v>7</v>
      </c>
      <c r="R455">
        <v>9</v>
      </c>
      <c r="S455">
        <v>0</v>
      </c>
      <c r="T455">
        <v>0.4375</v>
      </c>
      <c r="U455">
        <v>0.3705357142857143</v>
      </c>
      <c r="V455">
        <v>0.478515625</v>
      </c>
      <c r="W455" t="s">
        <v>34</v>
      </c>
      <c r="X455">
        <v>4</v>
      </c>
      <c r="Y455" t="s">
        <v>42</v>
      </c>
      <c r="Z455">
        <v>0.19230769230769229</v>
      </c>
      <c r="AA455">
        <v>0.1290322580645161</v>
      </c>
      <c r="AB455" t="s">
        <v>34</v>
      </c>
      <c r="AC455" t="s">
        <v>34</v>
      </c>
      <c r="AD455">
        <v>0.3125</v>
      </c>
      <c r="AE455">
        <v>0.5</v>
      </c>
      <c r="AF455">
        <v>2.1885354735701312E-3</v>
      </c>
    </row>
    <row r="456" spans="1:32" x14ac:dyDescent="0.45">
      <c r="A456" t="s">
        <v>540</v>
      </c>
      <c r="B456">
        <v>2014</v>
      </c>
      <c r="C456" t="s">
        <v>57</v>
      </c>
      <c r="D456">
        <v>16</v>
      </c>
      <c r="E456">
        <v>9.2768357695368664</v>
      </c>
      <c r="F456">
        <v>-1.2537083136714351</v>
      </c>
      <c r="G456">
        <v>11.4850752193509</v>
      </c>
      <c r="H456">
        <v>52.4375</v>
      </c>
      <c r="I456">
        <v>0.86206896551724133</v>
      </c>
      <c r="J456">
        <v>-14</v>
      </c>
      <c r="K456">
        <v>0.6875</v>
      </c>
      <c r="L456">
        <v>0.8125</v>
      </c>
      <c r="M456">
        <v>1.125</v>
      </c>
      <c r="N456">
        <v>9.75</v>
      </c>
      <c r="O456">
        <v>1.1875</v>
      </c>
      <c r="P456">
        <v>1.9375</v>
      </c>
      <c r="Q456">
        <v>12</v>
      </c>
      <c r="R456">
        <v>4</v>
      </c>
      <c r="S456">
        <v>0</v>
      </c>
      <c r="T456">
        <v>0.75</v>
      </c>
      <c r="U456">
        <v>0.421875</v>
      </c>
      <c r="V456">
        <v>0.4453125</v>
      </c>
      <c r="W456" t="s">
        <v>84</v>
      </c>
      <c r="X456">
        <v>1</v>
      </c>
      <c r="Y456" t="s">
        <v>58</v>
      </c>
      <c r="Z456">
        <v>0.21698113207547171</v>
      </c>
      <c r="AA456">
        <v>0.22123893805309741</v>
      </c>
      <c r="AB456" t="s">
        <v>34</v>
      </c>
      <c r="AC456" t="s">
        <v>34</v>
      </c>
      <c r="AD456">
        <v>0.5</v>
      </c>
      <c r="AE456">
        <v>0.5</v>
      </c>
      <c r="AF456">
        <v>0.1431413982347656</v>
      </c>
    </row>
    <row r="457" spans="1:32" x14ac:dyDescent="0.45">
      <c r="A457" t="s">
        <v>541</v>
      </c>
      <c r="B457">
        <v>2014</v>
      </c>
      <c r="C457" t="s">
        <v>60</v>
      </c>
      <c r="D457">
        <v>16</v>
      </c>
      <c r="E457">
        <v>7.6619480128754152</v>
      </c>
      <c r="F457">
        <v>-1.710870464496087</v>
      </c>
      <c r="G457">
        <v>9.5679041767304405</v>
      </c>
      <c r="H457">
        <v>65.3125</v>
      </c>
      <c r="I457">
        <v>0.82758620689655171</v>
      </c>
      <c r="J457">
        <v>-7.375</v>
      </c>
      <c r="K457">
        <v>0.9375</v>
      </c>
      <c r="L457">
        <v>0.4375</v>
      </c>
      <c r="M457">
        <v>1.125</v>
      </c>
      <c r="N457">
        <v>15.75</v>
      </c>
      <c r="O457">
        <v>1.125</v>
      </c>
      <c r="P457">
        <v>1.5625</v>
      </c>
      <c r="Q457">
        <v>12</v>
      </c>
      <c r="R457">
        <v>4</v>
      </c>
      <c r="S457">
        <v>0</v>
      </c>
      <c r="T457">
        <v>0.75</v>
      </c>
      <c r="U457">
        <v>0.484375</v>
      </c>
      <c r="V457">
        <v>0.521484375</v>
      </c>
      <c r="W457" t="s">
        <v>41</v>
      </c>
      <c r="X457">
        <v>1</v>
      </c>
      <c r="Y457" t="s">
        <v>62</v>
      </c>
      <c r="Z457">
        <v>0.2</v>
      </c>
      <c r="AA457">
        <v>0.15853658536585369</v>
      </c>
      <c r="AB457" t="s">
        <v>34</v>
      </c>
      <c r="AC457" t="s">
        <v>34</v>
      </c>
      <c r="AD457">
        <v>0.1875</v>
      </c>
      <c r="AE457">
        <v>0.5</v>
      </c>
      <c r="AF457">
        <v>0.1225889338742765</v>
      </c>
    </row>
    <row r="458" spans="1:32" x14ac:dyDescent="0.45">
      <c r="A458" t="s">
        <v>542</v>
      </c>
      <c r="B458">
        <v>2014</v>
      </c>
      <c r="C458" t="s">
        <v>64</v>
      </c>
      <c r="D458">
        <v>16</v>
      </c>
      <c r="E458">
        <v>2.0288882657580651</v>
      </c>
      <c r="F458">
        <v>-3.3960870843425162</v>
      </c>
      <c r="G458">
        <v>7.1893591116705444</v>
      </c>
      <c r="H458">
        <v>61.8125</v>
      </c>
      <c r="I458">
        <v>0.65789473684210531</v>
      </c>
      <c r="J458">
        <v>-15.875</v>
      </c>
      <c r="K458">
        <v>0.75</v>
      </c>
      <c r="L458">
        <v>0.4375</v>
      </c>
      <c r="M458">
        <v>1.25</v>
      </c>
      <c r="N458">
        <v>18.4375</v>
      </c>
      <c r="O458">
        <v>1</v>
      </c>
      <c r="P458">
        <v>1.6875</v>
      </c>
      <c r="Q458">
        <v>11</v>
      </c>
      <c r="R458">
        <v>5</v>
      </c>
      <c r="S458">
        <v>0</v>
      </c>
      <c r="T458">
        <v>0.6875</v>
      </c>
      <c r="U458">
        <v>0.39204545454545447</v>
      </c>
      <c r="V458">
        <v>0.470703125</v>
      </c>
      <c r="W458" t="s">
        <v>69</v>
      </c>
      <c r="X458">
        <v>2</v>
      </c>
      <c r="Y458" t="s">
        <v>51</v>
      </c>
      <c r="Z458">
        <v>0.15</v>
      </c>
      <c r="AA458">
        <v>0.29629629629629628</v>
      </c>
      <c r="AB458" t="s">
        <v>34</v>
      </c>
      <c r="AC458" t="s">
        <v>34</v>
      </c>
      <c r="AD458">
        <v>0.25</v>
      </c>
      <c r="AE458">
        <v>0.5</v>
      </c>
      <c r="AF458">
        <v>8.6403335149192323E-2</v>
      </c>
    </row>
    <row r="459" spans="1:32" x14ac:dyDescent="0.45">
      <c r="A459" t="s">
        <v>543</v>
      </c>
      <c r="B459">
        <v>2014</v>
      </c>
      <c r="C459" t="s">
        <v>66</v>
      </c>
      <c r="D459">
        <v>16</v>
      </c>
      <c r="E459">
        <v>9.7716012880993315</v>
      </c>
      <c r="F459">
        <v>-1.6801763763221891</v>
      </c>
      <c r="G459">
        <v>13.28903114912603</v>
      </c>
      <c r="H459">
        <v>48.4375</v>
      </c>
      <c r="I459">
        <v>0.81818181818181823</v>
      </c>
      <c r="J459">
        <v>-11.625</v>
      </c>
      <c r="K459">
        <v>0.375</v>
      </c>
      <c r="L459">
        <v>0.5625</v>
      </c>
      <c r="M459">
        <v>1.125</v>
      </c>
      <c r="N459">
        <v>16.3125</v>
      </c>
      <c r="O459">
        <v>0.6875</v>
      </c>
      <c r="P459">
        <v>1.6875</v>
      </c>
      <c r="Q459">
        <v>12</v>
      </c>
      <c r="R459">
        <v>4</v>
      </c>
      <c r="S459">
        <v>0</v>
      </c>
      <c r="T459">
        <v>0.75</v>
      </c>
      <c r="U459">
        <v>0.44010416666666669</v>
      </c>
      <c r="V459">
        <v>0.482421875</v>
      </c>
      <c r="W459" t="s">
        <v>41</v>
      </c>
      <c r="X459">
        <v>1</v>
      </c>
      <c r="Y459" t="s">
        <v>51</v>
      </c>
      <c r="Z459">
        <v>0.25555555555555548</v>
      </c>
      <c r="AA459">
        <v>0.20454545454545461</v>
      </c>
      <c r="AB459" t="s">
        <v>34</v>
      </c>
      <c r="AC459" t="s">
        <v>34</v>
      </c>
      <c r="AD459">
        <v>0.3125</v>
      </c>
      <c r="AE459">
        <v>0.5</v>
      </c>
      <c r="AF459">
        <v>0.22721503346852079</v>
      </c>
    </row>
    <row r="460" spans="1:32" x14ac:dyDescent="0.45">
      <c r="A460" t="s">
        <v>544</v>
      </c>
      <c r="B460">
        <v>2014</v>
      </c>
      <c r="C460" t="s">
        <v>154</v>
      </c>
      <c r="D460">
        <v>16</v>
      </c>
      <c r="E460">
        <v>1.70922263685427</v>
      </c>
      <c r="F460">
        <v>-2.5665260920122912</v>
      </c>
      <c r="G460">
        <v>2.8785615926364931</v>
      </c>
      <c r="H460">
        <v>52.125</v>
      </c>
      <c r="I460">
        <v>0.8571428571428571</v>
      </c>
      <c r="J460">
        <v>-6.75</v>
      </c>
      <c r="K460">
        <v>0.8125</v>
      </c>
      <c r="L460">
        <v>0.875</v>
      </c>
      <c r="M460">
        <v>1.25</v>
      </c>
      <c r="N460">
        <v>15.6875</v>
      </c>
      <c r="O460">
        <v>1.125</v>
      </c>
      <c r="P460">
        <v>2.125</v>
      </c>
      <c r="Q460">
        <v>9</v>
      </c>
      <c r="R460">
        <v>7</v>
      </c>
      <c r="S460">
        <v>0</v>
      </c>
      <c r="T460">
        <v>0.5625</v>
      </c>
      <c r="U460">
        <v>0.2986111111111111</v>
      </c>
      <c r="V460">
        <v>0.447265625</v>
      </c>
      <c r="W460" t="s">
        <v>34</v>
      </c>
      <c r="X460">
        <v>2</v>
      </c>
      <c r="Y460" t="s">
        <v>70</v>
      </c>
      <c r="Z460">
        <v>0.33333333333333331</v>
      </c>
      <c r="AA460">
        <v>4.3478260869565223E-2</v>
      </c>
      <c r="AB460" t="s">
        <v>34</v>
      </c>
      <c r="AC460" t="s">
        <v>34</v>
      </c>
      <c r="AD460">
        <v>0.3125</v>
      </c>
      <c r="AE460">
        <v>0.5</v>
      </c>
      <c r="AF460">
        <v>2.612033897825658E-2</v>
      </c>
    </row>
    <row r="461" spans="1:32" x14ac:dyDescent="0.45">
      <c r="A461" t="s">
        <v>545</v>
      </c>
      <c r="B461">
        <v>2014</v>
      </c>
      <c r="C461" t="s">
        <v>68</v>
      </c>
      <c r="D461">
        <v>16</v>
      </c>
      <c r="E461">
        <v>5.0901049090918384</v>
      </c>
      <c r="F461">
        <v>-4.402063681440282</v>
      </c>
      <c r="G461">
        <v>9.0012708285659428</v>
      </c>
      <c r="H461">
        <v>53</v>
      </c>
      <c r="I461">
        <v>0.967741935483871</v>
      </c>
      <c r="J461">
        <v>-10.5</v>
      </c>
      <c r="K461">
        <v>1</v>
      </c>
      <c r="L461">
        <v>0.875</v>
      </c>
      <c r="M461">
        <v>0.75</v>
      </c>
      <c r="N461">
        <v>16.0625</v>
      </c>
      <c r="O461">
        <v>1.6875</v>
      </c>
      <c r="P461">
        <v>1.625</v>
      </c>
      <c r="Q461">
        <v>11</v>
      </c>
      <c r="R461">
        <v>5</v>
      </c>
      <c r="S461">
        <v>0</v>
      </c>
      <c r="T461">
        <v>0.6875</v>
      </c>
      <c r="U461">
        <v>0.37215909090909088</v>
      </c>
      <c r="V461">
        <v>0.478515625</v>
      </c>
      <c r="W461" t="s">
        <v>77</v>
      </c>
      <c r="X461">
        <v>1</v>
      </c>
      <c r="Y461" t="s">
        <v>70</v>
      </c>
      <c r="Z461">
        <v>0.20143884892086331</v>
      </c>
      <c r="AA461">
        <v>0.2481751824817518</v>
      </c>
      <c r="AB461" t="s">
        <v>34</v>
      </c>
      <c r="AC461" t="s">
        <v>34</v>
      </c>
      <c r="AD461">
        <v>0.6875</v>
      </c>
      <c r="AE461">
        <v>0.5</v>
      </c>
      <c r="AF461">
        <v>7.205563831538972E-2</v>
      </c>
    </row>
    <row r="462" spans="1:32" x14ac:dyDescent="0.45">
      <c r="A462" t="s">
        <v>546</v>
      </c>
      <c r="B462">
        <v>2014</v>
      </c>
      <c r="C462" t="s">
        <v>72</v>
      </c>
      <c r="D462">
        <v>16</v>
      </c>
      <c r="E462">
        <v>-9.079302002347335</v>
      </c>
      <c r="F462">
        <v>-1.833767328017015</v>
      </c>
      <c r="G462">
        <v>-2.8648185931624091</v>
      </c>
      <c r="H462">
        <v>35.8125</v>
      </c>
      <c r="I462">
        <v>0.76923076923076927</v>
      </c>
      <c r="J462">
        <v>-28.125</v>
      </c>
      <c r="K462">
        <v>1.125</v>
      </c>
      <c r="L462">
        <v>0.875</v>
      </c>
      <c r="M462">
        <v>0.375</v>
      </c>
      <c r="N462">
        <v>17.1875</v>
      </c>
      <c r="O462">
        <v>1.4375</v>
      </c>
      <c r="P462">
        <v>1.25</v>
      </c>
      <c r="Q462">
        <v>3</v>
      </c>
      <c r="R462">
        <v>13</v>
      </c>
      <c r="S462">
        <v>0</v>
      </c>
      <c r="T462">
        <v>0.1875</v>
      </c>
      <c r="U462">
        <v>0.3125</v>
      </c>
      <c r="V462">
        <v>0.513671875</v>
      </c>
      <c r="W462" t="s">
        <v>34</v>
      </c>
      <c r="X462">
        <v>3</v>
      </c>
      <c r="Y462" t="s">
        <v>70</v>
      </c>
      <c r="Z462">
        <v>4.3478260869565223E-2</v>
      </c>
      <c r="AA462">
        <v>0.33333333333333331</v>
      </c>
      <c r="AB462" t="s">
        <v>34</v>
      </c>
      <c r="AC462" t="s">
        <v>34</v>
      </c>
      <c r="AD462">
        <v>0.3125</v>
      </c>
      <c r="AE462">
        <v>0.5</v>
      </c>
      <c r="AF462">
        <v>1.125978818411145E-4</v>
      </c>
    </row>
    <row r="463" spans="1:32" x14ac:dyDescent="0.45">
      <c r="A463" t="s">
        <v>547</v>
      </c>
      <c r="B463">
        <v>2014</v>
      </c>
      <c r="C463" t="s">
        <v>74</v>
      </c>
      <c r="D463">
        <v>16</v>
      </c>
      <c r="E463">
        <v>3.4719423006320311</v>
      </c>
      <c r="F463">
        <v>-0.44581653923638209</v>
      </c>
      <c r="G463">
        <v>6.760852100316149</v>
      </c>
      <c r="H463">
        <v>42.5625</v>
      </c>
      <c r="I463">
        <v>0.83333333333333337</v>
      </c>
      <c r="J463">
        <v>-15.375</v>
      </c>
      <c r="K463">
        <v>0.375</v>
      </c>
      <c r="L463">
        <v>0.4375</v>
      </c>
      <c r="M463">
        <v>0.375</v>
      </c>
      <c r="N463">
        <v>15.8125</v>
      </c>
      <c r="O463">
        <v>0.6875</v>
      </c>
      <c r="P463">
        <v>0.8125</v>
      </c>
      <c r="Q463">
        <v>9</v>
      </c>
      <c r="R463">
        <v>7</v>
      </c>
      <c r="S463">
        <v>0</v>
      </c>
      <c r="T463">
        <v>0.5625</v>
      </c>
      <c r="U463">
        <v>0.5</v>
      </c>
      <c r="V463">
        <v>0.51171875</v>
      </c>
      <c r="W463" t="s">
        <v>34</v>
      </c>
      <c r="X463">
        <v>2</v>
      </c>
      <c r="Y463" t="s">
        <v>62</v>
      </c>
      <c r="Z463">
        <v>0.08</v>
      </c>
      <c r="AA463">
        <v>6.25E-2</v>
      </c>
      <c r="AB463" t="s">
        <v>34</v>
      </c>
      <c r="AC463" t="s">
        <v>34</v>
      </c>
      <c r="AD463">
        <v>0.3125</v>
      </c>
      <c r="AE463">
        <v>0.5</v>
      </c>
      <c r="AF463">
        <v>8.3812087407793504E-3</v>
      </c>
    </row>
    <row r="464" spans="1:32" x14ac:dyDescent="0.45">
      <c r="A464" t="s">
        <v>548</v>
      </c>
      <c r="B464">
        <v>2014</v>
      </c>
      <c r="C464" t="s">
        <v>192</v>
      </c>
      <c r="D464">
        <v>16</v>
      </c>
      <c r="E464">
        <v>-3.1447902990590859</v>
      </c>
      <c r="F464">
        <v>-3.687143272110315</v>
      </c>
      <c r="G464">
        <v>2.8282671605167522</v>
      </c>
      <c r="H464">
        <v>71.1875</v>
      </c>
      <c r="I464">
        <v>0.8</v>
      </c>
      <c r="J464">
        <v>-18.4375</v>
      </c>
      <c r="K464">
        <v>1</v>
      </c>
      <c r="L464">
        <v>0.75</v>
      </c>
      <c r="M464">
        <v>0.8125</v>
      </c>
      <c r="N464">
        <v>16.5625</v>
      </c>
      <c r="O464">
        <v>1.4375</v>
      </c>
      <c r="P464">
        <v>1.5625</v>
      </c>
      <c r="Q464">
        <v>6</v>
      </c>
      <c r="R464">
        <v>10</v>
      </c>
      <c r="S464">
        <v>0</v>
      </c>
      <c r="T464">
        <v>0.375</v>
      </c>
      <c r="U464">
        <v>0.4270833</v>
      </c>
      <c r="V464">
        <v>0.53125</v>
      </c>
      <c r="W464" t="s">
        <v>34</v>
      </c>
      <c r="X464">
        <v>4</v>
      </c>
      <c r="Y464" t="s">
        <v>193</v>
      </c>
      <c r="Z464">
        <v>0.10526315789473679</v>
      </c>
      <c r="AA464">
        <v>0.3</v>
      </c>
      <c r="AB464" t="s">
        <v>34</v>
      </c>
      <c r="AC464" t="s">
        <v>34</v>
      </c>
      <c r="AD464">
        <v>0.4375</v>
      </c>
      <c r="AE464">
        <v>0.5</v>
      </c>
      <c r="AF464">
        <v>1.0458033813200559E-3</v>
      </c>
    </row>
    <row r="465" spans="1:32" x14ac:dyDescent="0.45">
      <c r="A465" t="s">
        <v>549</v>
      </c>
      <c r="B465">
        <v>2014</v>
      </c>
      <c r="C465" t="s">
        <v>195</v>
      </c>
      <c r="D465">
        <v>16</v>
      </c>
      <c r="E465">
        <v>4.50297619871424</v>
      </c>
      <c r="F465">
        <v>-3.2370596080974048</v>
      </c>
      <c r="G465">
        <v>8.1381124443938724</v>
      </c>
      <c r="H465">
        <v>60.4375</v>
      </c>
      <c r="I465">
        <v>0.84615384615384615</v>
      </c>
      <c r="J465">
        <v>-12.375</v>
      </c>
      <c r="K465">
        <v>1.125</v>
      </c>
      <c r="L465">
        <v>0.6875</v>
      </c>
      <c r="M465">
        <v>0.4375</v>
      </c>
      <c r="N465">
        <v>11.125</v>
      </c>
      <c r="O465">
        <v>1.25</v>
      </c>
      <c r="P465">
        <v>1.125</v>
      </c>
      <c r="Q465">
        <v>9</v>
      </c>
      <c r="R465">
        <v>7</v>
      </c>
      <c r="S465">
        <v>0</v>
      </c>
      <c r="T465">
        <v>0.5625</v>
      </c>
      <c r="U465">
        <v>0.40277780000000002</v>
      </c>
      <c r="V465">
        <v>0.51171880000000003</v>
      </c>
      <c r="W465" t="s">
        <v>34</v>
      </c>
      <c r="X465">
        <v>3</v>
      </c>
      <c r="Y465" t="s">
        <v>196</v>
      </c>
      <c r="Z465">
        <v>6.25E-2</v>
      </c>
      <c r="AA465">
        <v>0.08</v>
      </c>
      <c r="AB465" t="s">
        <v>34</v>
      </c>
      <c r="AC465" t="s">
        <v>34</v>
      </c>
      <c r="AD465">
        <v>0.125</v>
      </c>
      <c r="AE465">
        <v>0.5</v>
      </c>
      <c r="AF465">
        <v>4.2810756077821654E-3</v>
      </c>
    </row>
    <row r="466" spans="1:32" x14ac:dyDescent="0.45">
      <c r="A466" t="s">
        <v>550</v>
      </c>
      <c r="B466">
        <v>2014</v>
      </c>
      <c r="C466" t="s">
        <v>230</v>
      </c>
      <c r="D466">
        <v>16</v>
      </c>
      <c r="E466">
        <v>-5.6168554486037303</v>
      </c>
      <c r="F466">
        <v>-4.9607507447433452</v>
      </c>
      <c r="G466">
        <v>-2.4359977383875209</v>
      </c>
      <c r="H466">
        <v>58.6875</v>
      </c>
      <c r="I466">
        <v>0.86363636363636365</v>
      </c>
      <c r="J466">
        <v>-11.3125</v>
      </c>
      <c r="K466">
        <v>1</v>
      </c>
      <c r="L466">
        <v>0.3125</v>
      </c>
      <c r="M466">
        <v>0.5625</v>
      </c>
      <c r="N466">
        <v>9.8125</v>
      </c>
      <c r="O466">
        <v>1.4375</v>
      </c>
      <c r="P466">
        <v>0.875</v>
      </c>
      <c r="Q466">
        <v>3</v>
      </c>
      <c r="R466">
        <v>13</v>
      </c>
      <c r="S466">
        <v>0</v>
      </c>
      <c r="T466">
        <v>0.1875</v>
      </c>
      <c r="U466">
        <v>0.54166669999999995</v>
      </c>
      <c r="V466">
        <v>0.5703125</v>
      </c>
      <c r="W466" t="s">
        <v>34</v>
      </c>
      <c r="X466">
        <v>4</v>
      </c>
      <c r="Y466" t="s">
        <v>196</v>
      </c>
      <c r="Z466">
        <v>0.19607843137254899</v>
      </c>
      <c r="AA466">
        <v>0.22033898305084751</v>
      </c>
      <c r="AB466" t="s">
        <v>34</v>
      </c>
      <c r="AC466" t="s">
        <v>34</v>
      </c>
      <c r="AD466">
        <v>0.4375</v>
      </c>
      <c r="AE466">
        <v>0.5</v>
      </c>
      <c r="AF466">
        <v>5.752465485615914E-5</v>
      </c>
    </row>
    <row r="467" spans="1:32" x14ac:dyDescent="0.45">
      <c r="A467" t="s">
        <v>551</v>
      </c>
      <c r="B467">
        <v>2014</v>
      </c>
      <c r="C467" t="s">
        <v>76</v>
      </c>
      <c r="D467">
        <v>16</v>
      </c>
      <c r="E467">
        <v>1.831563732761504</v>
      </c>
      <c r="F467">
        <v>-1.8792419585874109</v>
      </c>
      <c r="G467">
        <v>6.0415934658298864</v>
      </c>
      <c r="H467">
        <v>39.6875</v>
      </c>
      <c r="I467">
        <v>0.78378378378378377</v>
      </c>
      <c r="J467">
        <v>-21.0625</v>
      </c>
      <c r="K467">
        <v>0.75</v>
      </c>
      <c r="L467">
        <v>0.6875</v>
      </c>
      <c r="M467">
        <v>0.875</v>
      </c>
      <c r="N467">
        <v>13.1875</v>
      </c>
      <c r="O467">
        <v>1.0625</v>
      </c>
      <c r="P467">
        <v>1.5625</v>
      </c>
      <c r="Q467">
        <v>8</v>
      </c>
      <c r="R467">
        <v>8</v>
      </c>
      <c r="S467">
        <v>0</v>
      </c>
      <c r="T467">
        <v>0.5</v>
      </c>
      <c r="U467">
        <v>0.40625</v>
      </c>
      <c r="V467">
        <v>0.51171875</v>
      </c>
      <c r="W467" t="s">
        <v>34</v>
      </c>
      <c r="X467">
        <v>3</v>
      </c>
      <c r="Y467" t="s">
        <v>46</v>
      </c>
      <c r="Z467">
        <v>0.125</v>
      </c>
      <c r="AA467">
        <v>0.22222222222222221</v>
      </c>
      <c r="AB467" t="s">
        <v>34</v>
      </c>
      <c r="AC467" t="s">
        <v>34</v>
      </c>
      <c r="AD467">
        <v>0.3125</v>
      </c>
      <c r="AE467">
        <v>0.5</v>
      </c>
      <c r="AF467">
        <v>6.2220880597114274E-3</v>
      </c>
    </row>
    <row r="468" spans="1:32" x14ac:dyDescent="0.45">
      <c r="A468" t="s">
        <v>552</v>
      </c>
      <c r="B468">
        <v>2014</v>
      </c>
      <c r="C468" t="s">
        <v>79</v>
      </c>
      <c r="D468">
        <v>16</v>
      </c>
      <c r="E468">
        <v>-2.038314473991512</v>
      </c>
      <c r="F468">
        <v>-0.26589955827090989</v>
      </c>
      <c r="G468">
        <v>2.9215310824340639</v>
      </c>
      <c r="H468">
        <v>52.25</v>
      </c>
      <c r="I468">
        <v>0.74285714285714288</v>
      </c>
      <c r="J468">
        <v>-20.125</v>
      </c>
      <c r="K468">
        <v>1.125</v>
      </c>
      <c r="L468">
        <v>0.375</v>
      </c>
      <c r="M468">
        <v>0.8125</v>
      </c>
      <c r="N468">
        <v>13.5625</v>
      </c>
      <c r="O468">
        <v>1.1875</v>
      </c>
      <c r="P468">
        <v>1.1875</v>
      </c>
      <c r="Q468">
        <v>7</v>
      </c>
      <c r="R468">
        <v>9</v>
      </c>
      <c r="S468">
        <v>0</v>
      </c>
      <c r="T468">
        <v>0.4375</v>
      </c>
      <c r="U468">
        <v>0.3080357142857143</v>
      </c>
      <c r="V468">
        <v>0.474609375</v>
      </c>
      <c r="W468" t="s">
        <v>34</v>
      </c>
      <c r="X468">
        <v>3</v>
      </c>
      <c r="Y468" t="s">
        <v>51</v>
      </c>
      <c r="Z468">
        <v>0.34782608695652167</v>
      </c>
      <c r="AA468">
        <v>0.19047619047619049</v>
      </c>
      <c r="AB468" t="s">
        <v>34</v>
      </c>
      <c r="AC468" t="s">
        <v>34</v>
      </c>
      <c r="AD468">
        <v>6.25E-2</v>
      </c>
      <c r="AE468">
        <v>0.5</v>
      </c>
      <c r="AF468">
        <v>1.230393697064181E-2</v>
      </c>
    </row>
    <row r="469" spans="1:32" x14ac:dyDescent="0.45">
      <c r="A469" t="s">
        <v>553</v>
      </c>
      <c r="B469">
        <v>2014</v>
      </c>
      <c r="C469" t="s">
        <v>81</v>
      </c>
      <c r="D469">
        <v>16</v>
      </c>
      <c r="E469">
        <v>6.4347931241274914</v>
      </c>
      <c r="F469">
        <v>-1.1548480554930891</v>
      </c>
      <c r="G469">
        <v>9.425307175233554</v>
      </c>
      <c r="H469">
        <v>67.5</v>
      </c>
      <c r="I469">
        <v>0.94594594594594594</v>
      </c>
      <c r="J469">
        <v>-10.625</v>
      </c>
      <c r="K469">
        <v>0.5625</v>
      </c>
      <c r="L469">
        <v>0.5625</v>
      </c>
      <c r="M469">
        <v>1</v>
      </c>
      <c r="N469">
        <v>17.625</v>
      </c>
      <c r="O469">
        <v>0.75</v>
      </c>
      <c r="P469">
        <v>1.5625</v>
      </c>
      <c r="Q469">
        <v>12</v>
      </c>
      <c r="R469">
        <v>4</v>
      </c>
      <c r="S469">
        <v>0</v>
      </c>
      <c r="T469">
        <v>0.75</v>
      </c>
      <c r="U469">
        <v>0.48697916666666669</v>
      </c>
      <c r="V469">
        <v>0.513671875</v>
      </c>
      <c r="W469" t="s">
        <v>43</v>
      </c>
      <c r="X469">
        <v>1</v>
      </c>
      <c r="Y469" t="s">
        <v>46</v>
      </c>
      <c r="Z469">
        <v>0.27868852459016391</v>
      </c>
      <c r="AA469">
        <v>0.14545454545454539</v>
      </c>
      <c r="AB469" t="s">
        <v>43</v>
      </c>
      <c r="AC469" t="s">
        <v>43</v>
      </c>
      <c r="AD469">
        <v>0.1875</v>
      </c>
      <c r="AE469">
        <v>9.5</v>
      </c>
      <c r="AF469">
        <v>0.26110719048883269</v>
      </c>
    </row>
    <row r="470" spans="1:32" x14ac:dyDescent="0.45">
      <c r="A470" t="s">
        <v>554</v>
      </c>
      <c r="B470">
        <v>2014</v>
      </c>
      <c r="C470" t="s">
        <v>83</v>
      </c>
      <c r="D470">
        <v>16</v>
      </c>
      <c r="E470">
        <v>6.1933040258138927</v>
      </c>
      <c r="F470">
        <v>-0.89282209798529144</v>
      </c>
      <c r="G470">
        <v>8.9048490142420693</v>
      </c>
      <c r="H470">
        <v>41.875</v>
      </c>
      <c r="I470">
        <v>0.86363636363636365</v>
      </c>
      <c r="J470">
        <v>-11.75</v>
      </c>
      <c r="K470">
        <v>1.0625</v>
      </c>
      <c r="L470">
        <v>0.3125</v>
      </c>
      <c r="M470">
        <v>0.75</v>
      </c>
      <c r="N470">
        <v>11.75</v>
      </c>
      <c r="O470">
        <v>1.4375</v>
      </c>
      <c r="P470">
        <v>1.0625</v>
      </c>
      <c r="Q470">
        <v>7</v>
      </c>
      <c r="R470">
        <v>9</v>
      </c>
      <c r="S470">
        <v>0</v>
      </c>
      <c r="T470">
        <v>0.4375</v>
      </c>
      <c r="U470">
        <v>0.41517857142857151</v>
      </c>
      <c r="V470">
        <v>0.486328125</v>
      </c>
      <c r="W470" t="s">
        <v>34</v>
      </c>
      <c r="X470">
        <v>2</v>
      </c>
      <c r="Y470" t="s">
        <v>38</v>
      </c>
      <c r="Z470">
        <v>0.26923076923076922</v>
      </c>
      <c r="AA470">
        <v>0.36</v>
      </c>
      <c r="AB470" t="s">
        <v>34</v>
      </c>
      <c r="AC470" t="s">
        <v>34</v>
      </c>
      <c r="AD470">
        <v>0.375</v>
      </c>
      <c r="AE470">
        <v>0.5</v>
      </c>
      <c r="AF470">
        <v>3.392114084068362E-3</v>
      </c>
    </row>
    <row r="471" spans="1:32" x14ac:dyDescent="0.45">
      <c r="A471" t="s">
        <v>555</v>
      </c>
      <c r="B471">
        <v>2014</v>
      </c>
      <c r="C471" t="s">
        <v>86</v>
      </c>
      <c r="D471">
        <v>16</v>
      </c>
      <c r="E471">
        <v>4.0401149578250646</v>
      </c>
      <c r="F471">
        <v>-3.5676623970000838</v>
      </c>
      <c r="G471">
        <v>6.2481510160982019</v>
      </c>
      <c r="H471">
        <v>56</v>
      </c>
      <c r="I471">
        <v>0.92307692307692313</v>
      </c>
      <c r="J471">
        <v>-12.375</v>
      </c>
      <c r="K471">
        <v>0.875</v>
      </c>
      <c r="L471">
        <v>0.5</v>
      </c>
      <c r="M471">
        <v>1.0625</v>
      </c>
      <c r="N471">
        <v>19.5625</v>
      </c>
      <c r="O471">
        <v>1.125</v>
      </c>
      <c r="P471">
        <v>1.5625</v>
      </c>
      <c r="Q471">
        <v>6</v>
      </c>
      <c r="R471">
        <v>10</v>
      </c>
      <c r="S471">
        <v>0</v>
      </c>
      <c r="T471">
        <v>0.375</v>
      </c>
      <c r="U471">
        <v>0.32291666666666669</v>
      </c>
      <c r="V471">
        <v>0.51171875</v>
      </c>
      <c r="W471" t="s">
        <v>34</v>
      </c>
      <c r="X471">
        <v>3</v>
      </c>
      <c r="Y471" t="s">
        <v>58</v>
      </c>
      <c r="Z471">
        <v>0.25</v>
      </c>
      <c r="AA471">
        <v>0.15625</v>
      </c>
      <c r="AB471" t="s">
        <v>34</v>
      </c>
      <c r="AC471" t="s">
        <v>34</v>
      </c>
      <c r="AD471">
        <v>0.25</v>
      </c>
      <c r="AE471">
        <v>0.5</v>
      </c>
      <c r="AF471">
        <v>2.3124537101990449E-3</v>
      </c>
    </row>
    <row r="472" spans="1:32" x14ac:dyDescent="0.45">
      <c r="A472" t="s">
        <v>556</v>
      </c>
      <c r="B472">
        <v>2014</v>
      </c>
      <c r="C472" t="s">
        <v>88</v>
      </c>
      <c r="D472">
        <v>16</v>
      </c>
      <c r="E472">
        <v>-3.9558766624590591</v>
      </c>
      <c r="F472">
        <v>-1.9332239247440191</v>
      </c>
      <c r="G472">
        <v>1.479699649793919</v>
      </c>
      <c r="H472">
        <v>58.25</v>
      </c>
      <c r="I472">
        <v>0.82051282051282048</v>
      </c>
      <c r="J472">
        <v>-16.25</v>
      </c>
      <c r="K472">
        <v>0.9375</v>
      </c>
      <c r="L472">
        <v>0.4375</v>
      </c>
      <c r="M472">
        <v>0.375</v>
      </c>
      <c r="N472">
        <v>19.375</v>
      </c>
      <c r="O472">
        <v>1.375</v>
      </c>
      <c r="P472">
        <v>0.8125</v>
      </c>
      <c r="Q472">
        <v>4</v>
      </c>
      <c r="R472">
        <v>12</v>
      </c>
      <c r="S472">
        <v>0</v>
      </c>
      <c r="T472">
        <v>0.25</v>
      </c>
      <c r="U472">
        <v>0.375</v>
      </c>
      <c r="V472">
        <v>0.54296875</v>
      </c>
      <c r="W472" t="s">
        <v>34</v>
      </c>
      <c r="X472">
        <v>4</v>
      </c>
      <c r="Y472" t="s">
        <v>46</v>
      </c>
      <c r="Z472">
        <v>0.22222222222222221</v>
      </c>
      <c r="AA472">
        <v>0.125</v>
      </c>
      <c r="AB472" t="s">
        <v>34</v>
      </c>
      <c r="AC472" t="s">
        <v>34</v>
      </c>
      <c r="AD472">
        <v>0.4375</v>
      </c>
      <c r="AE472">
        <v>0.5</v>
      </c>
      <c r="AF472">
        <v>4.5703391364823408E-4</v>
      </c>
    </row>
    <row r="473" spans="1:32" x14ac:dyDescent="0.45">
      <c r="A473" t="s">
        <v>557</v>
      </c>
      <c r="B473">
        <v>2014</v>
      </c>
      <c r="C473" t="s">
        <v>92</v>
      </c>
      <c r="D473">
        <v>16</v>
      </c>
      <c r="E473">
        <v>3.0269190425457602</v>
      </c>
      <c r="F473">
        <v>-3.6400178062747521</v>
      </c>
      <c r="G473">
        <v>5.681469168750426</v>
      </c>
      <c r="H473">
        <v>62.1875</v>
      </c>
      <c r="I473">
        <v>0.88888888888888884</v>
      </c>
      <c r="J473">
        <v>-14.0625</v>
      </c>
      <c r="K473">
        <v>1.3125</v>
      </c>
      <c r="L473">
        <v>1</v>
      </c>
      <c r="M473">
        <v>0.75</v>
      </c>
      <c r="N473">
        <v>22.3125</v>
      </c>
      <c r="O473">
        <v>1.875</v>
      </c>
      <c r="P473">
        <v>1.75</v>
      </c>
      <c r="Q473">
        <v>10</v>
      </c>
      <c r="R473">
        <v>6</v>
      </c>
      <c r="S473">
        <v>0</v>
      </c>
      <c r="T473">
        <v>0.625</v>
      </c>
      <c r="U473">
        <v>0.41562500000000002</v>
      </c>
      <c r="V473">
        <v>0.490234375</v>
      </c>
      <c r="W473" t="s">
        <v>34</v>
      </c>
      <c r="X473">
        <v>2</v>
      </c>
      <c r="Y473" t="s">
        <v>58</v>
      </c>
      <c r="Z473">
        <v>0.2121212121212121</v>
      </c>
      <c r="AA473">
        <v>0.20588235294117649</v>
      </c>
      <c r="AB473" t="s">
        <v>34</v>
      </c>
      <c r="AC473" t="s">
        <v>34</v>
      </c>
      <c r="AD473">
        <v>0.5625</v>
      </c>
      <c r="AE473">
        <v>0.5</v>
      </c>
      <c r="AF473">
        <v>6.7604416497476921E-2</v>
      </c>
    </row>
    <row r="474" spans="1:32" x14ac:dyDescent="0.45">
      <c r="A474" t="s">
        <v>558</v>
      </c>
      <c r="B474">
        <v>2014</v>
      </c>
      <c r="C474" t="s">
        <v>94</v>
      </c>
      <c r="D474">
        <v>16</v>
      </c>
      <c r="E474">
        <v>10.14371455754709</v>
      </c>
      <c r="F474">
        <v>-2.8790375968318909</v>
      </c>
      <c r="G474">
        <v>12.18192656416298</v>
      </c>
      <c r="H474">
        <v>52.125</v>
      </c>
      <c r="I474">
        <v>0.90625</v>
      </c>
      <c r="J474">
        <v>-10.75</v>
      </c>
      <c r="K474">
        <v>0.625</v>
      </c>
      <c r="L474">
        <v>0.625</v>
      </c>
      <c r="M474">
        <v>0.6875</v>
      </c>
      <c r="N474">
        <v>12.125</v>
      </c>
      <c r="O474">
        <v>1</v>
      </c>
      <c r="P474">
        <v>1.3125</v>
      </c>
      <c r="Q474">
        <v>11</v>
      </c>
      <c r="R474">
        <v>5</v>
      </c>
      <c r="S474">
        <v>0</v>
      </c>
      <c r="T474">
        <v>0.6875</v>
      </c>
      <c r="U474">
        <v>0.48579545454545447</v>
      </c>
      <c r="V474">
        <v>0.451171875</v>
      </c>
      <c r="W474" t="s">
        <v>84</v>
      </c>
      <c r="X474">
        <v>1</v>
      </c>
      <c r="Y474" t="s">
        <v>42</v>
      </c>
      <c r="Z474">
        <v>0.14035087719298239</v>
      </c>
      <c r="AA474">
        <v>0.21153846153846151</v>
      </c>
      <c r="AB474" t="s">
        <v>34</v>
      </c>
      <c r="AC474" t="s">
        <v>34</v>
      </c>
      <c r="AD474">
        <v>0.375</v>
      </c>
      <c r="AE474">
        <v>0.5</v>
      </c>
      <c r="AF474">
        <v>3.7350583809459881E-2</v>
      </c>
    </row>
    <row r="475" spans="1:32" x14ac:dyDescent="0.45">
      <c r="A475" t="s">
        <v>559</v>
      </c>
      <c r="B475">
        <v>2014</v>
      </c>
      <c r="C475" t="s">
        <v>98</v>
      </c>
      <c r="D475">
        <v>16</v>
      </c>
      <c r="E475">
        <v>2.6099151632079769</v>
      </c>
      <c r="F475">
        <v>2.151742250149185</v>
      </c>
      <c r="G475">
        <v>6.693546295316672</v>
      </c>
      <c r="H475">
        <v>63.0625</v>
      </c>
      <c r="I475">
        <v>0.83783783783783783</v>
      </c>
      <c r="J475">
        <v>-15.125</v>
      </c>
      <c r="K475">
        <v>0.4375</v>
      </c>
      <c r="L475">
        <v>0.625</v>
      </c>
      <c r="M475">
        <v>0.8125</v>
      </c>
      <c r="N475">
        <v>14.125</v>
      </c>
      <c r="O475">
        <v>0.5625</v>
      </c>
      <c r="P475">
        <v>1.4375</v>
      </c>
      <c r="Q475">
        <v>12</v>
      </c>
      <c r="R475">
        <v>4</v>
      </c>
      <c r="S475">
        <v>0</v>
      </c>
      <c r="T475">
        <v>0.75</v>
      </c>
      <c r="U475">
        <v>0.51302083333333337</v>
      </c>
      <c r="V475">
        <v>0.525390625</v>
      </c>
      <c r="W475" t="s">
        <v>43</v>
      </c>
      <c r="X475">
        <v>1</v>
      </c>
      <c r="Y475" t="s">
        <v>35</v>
      </c>
      <c r="Z475">
        <v>0.22900763358778631</v>
      </c>
      <c r="AA475">
        <v>0.19047619047619049</v>
      </c>
      <c r="AB475" t="s">
        <v>34</v>
      </c>
      <c r="AC475" t="s">
        <v>43</v>
      </c>
      <c r="AD475">
        <v>0.125</v>
      </c>
      <c r="AE475">
        <v>9.5</v>
      </c>
      <c r="AF475">
        <v>0.21223142502449421</v>
      </c>
    </row>
    <row r="476" spans="1:32" x14ac:dyDescent="0.45">
      <c r="A476" t="s">
        <v>560</v>
      </c>
      <c r="B476">
        <v>2014</v>
      </c>
      <c r="C476" t="s">
        <v>100</v>
      </c>
      <c r="D476">
        <v>16</v>
      </c>
      <c r="E476">
        <v>0.2151378774649749</v>
      </c>
      <c r="F476">
        <v>-3.4496921981786062</v>
      </c>
      <c r="G476">
        <v>5.3304095801971938</v>
      </c>
      <c r="H476">
        <v>58.5625</v>
      </c>
      <c r="I476">
        <v>0.80645161290322576</v>
      </c>
      <c r="J476">
        <v>-21.5</v>
      </c>
      <c r="K476">
        <v>0.625</v>
      </c>
      <c r="L476">
        <v>0.375</v>
      </c>
      <c r="M476">
        <v>1.4375</v>
      </c>
      <c r="N476">
        <v>12.25</v>
      </c>
      <c r="O476">
        <v>1.25</v>
      </c>
      <c r="P476">
        <v>1.8125</v>
      </c>
      <c r="Q476">
        <v>8</v>
      </c>
      <c r="R476">
        <v>8</v>
      </c>
      <c r="S476">
        <v>0</v>
      </c>
      <c r="T476">
        <v>0.5</v>
      </c>
      <c r="U476">
        <v>0.5078125</v>
      </c>
      <c r="V476">
        <v>0.52734375</v>
      </c>
      <c r="W476" t="s">
        <v>34</v>
      </c>
      <c r="X476">
        <v>3</v>
      </c>
      <c r="Y476" t="s">
        <v>35</v>
      </c>
      <c r="Z476">
        <v>0.24</v>
      </c>
      <c r="AA476">
        <v>0.15151515151515149</v>
      </c>
      <c r="AB476" t="s">
        <v>34</v>
      </c>
      <c r="AC476" t="s">
        <v>34</v>
      </c>
      <c r="AD476">
        <v>0.625</v>
      </c>
      <c r="AE476">
        <v>0.5</v>
      </c>
      <c r="AF476">
        <v>1.3472627969845739E-2</v>
      </c>
    </row>
    <row r="477" spans="1:32" x14ac:dyDescent="0.45">
      <c r="A477" t="s">
        <v>561</v>
      </c>
      <c r="B477">
        <v>2014</v>
      </c>
      <c r="C477" t="s">
        <v>104</v>
      </c>
      <c r="D477">
        <v>16</v>
      </c>
      <c r="E477">
        <v>-1.900589598474683</v>
      </c>
      <c r="F477">
        <v>-2.8027727014116519</v>
      </c>
      <c r="G477">
        <v>1.8262319388973851</v>
      </c>
      <c r="H477">
        <v>58.6875</v>
      </c>
      <c r="I477">
        <v>0.83333333333333337</v>
      </c>
      <c r="J477">
        <v>-20.375</v>
      </c>
      <c r="K477">
        <v>1.25</v>
      </c>
      <c r="L477">
        <v>0.6875</v>
      </c>
      <c r="M477">
        <v>0.875</v>
      </c>
      <c r="N477">
        <v>13.125</v>
      </c>
      <c r="O477">
        <v>1.625</v>
      </c>
      <c r="P477">
        <v>1.5625</v>
      </c>
      <c r="Q477">
        <v>2</v>
      </c>
      <c r="R477">
        <v>14</v>
      </c>
      <c r="S477">
        <v>0</v>
      </c>
      <c r="T477">
        <v>0.125</v>
      </c>
      <c r="U477">
        <v>0.46875</v>
      </c>
      <c r="V477">
        <v>0.486328125</v>
      </c>
      <c r="W477" t="s">
        <v>34</v>
      </c>
      <c r="X477">
        <v>4</v>
      </c>
      <c r="Y477" t="s">
        <v>38</v>
      </c>
      <c r="Z477">
        <v>0.36</v>
      </c>
      <c r="AA477">
        <v>0.26923076923076922</v>
      </c>
      <c r="AB477" t="s">
        <v>34</v>
      </c>
      <c r="AC477" t="s">
        <v>34</v>
      </c>
      <c r="AD477">
        <v>0.375</v>
      </c>
      <c r="AE477">
        <v>0.5</v>
      </c>
      <c r="AF477">
        <v>1.929303456031194E-4</v>
      </c>
    </row>
    <row r="478" spans="1:32" x14ac:dyDescent="0.45">
      <c r="A478" t="s">
        <v>562</v>
      </c>
      <c r="B478">
        <v>2014</v>
      </c>
      <c r="C478" t="s">
        <v>106</v>
      </c>
      <c r="D478">
        <v>16</v>
      </c>
      <c r="E478">
        <v>-4.3408455515714408</v>
      </c>
      <c r="F478">
        <v>-1.931504483495859</v>
      </c>
      <c r="G478">
        <v>1.273339502997185</v>
      </c>
      <c r="H478">
        <v>60.0625</v>
      </c>
      <c r="I478">
        <v>0.86363636363636365</v>
      </c>
      <c r="J478">
        <v>-20.375</v>
      </c>
      <c r="K478">
        <v>1</v>
      </c>
      <c r="L478">
        <v>0.25</v>
      </c>
      <c r="M478">
        <v>0.75</v>
      </c>
      <c r="N478">
        <v>13.875</v>
      </c>
      <c r="O478">
        <v>1.375</v>
      </c>
      <c r="P478">
        <v>1</v>
      </c>
      <c r="Q478">
        <v>2</v>
      </c>
      <c r="R478">
        <v>14</v>
      </c>
      <c r="S478">
        <v>0</v>
      </c>
      <c r="T478">
        <v>0.125</v>
      </c>
      <c r="U478">
        <v>0.375</v>
      </c>
      <c r="V478">
        <v>0.505859375</v>
      </c>
      <c r="W478" t="s">
        <v>34</v>
      </c>
      <c r="X478">
        <v>4</v>
      </c>
      <c r="Y478" t="s">
        <v>70</v>
      </c>
      <c r="Z478">
        <v>0.19047619047619049</v>
      </c>
      <c r="AA478">
        <v>0.19230769230769229</v>
      </c>
      <c r="AB478" t="s">
        <v>34</v>
      </c>
      <c r="AC478" t="s">
        <v>34</v>
      </c>
      <c r="AD478">
        <v>0.375</v>
      </c>
      <c r="AE478">
        <v>0.5</v>
      </c>
      <c r="AF478">
        <v>6.125939977199691E-5</v>
      </c>
    </row>
    <row r="479" spans="1:32" x14ac:dyDescent="0.45">
      <c r="A479" t="s">
        <v>563</v>
      </c>
      <c r="B479">
        <v>2014</v>
      </c>
      <c r="C479" t="s">
        <v>108</v>
      </c>
      <c r="D479">
        <v>16</v>
      </c>
      <c r="E479">
        <v>-1.0966558097470791</v>
      </c>
      <c r="F479">
        <v>-2.2770429274670838</v>
      </c>
      <c r="G479">
        <v>4.560125052469199</v>
      </c>
      <c r="H479">
        <v>69.6875</v>
      </c>
      <c r="I479">
        <v>0.88888888888888884</v>
      </c>
      <c r="J479">
        <v>-25.875</v>
      </c>
      <c r="K479">
        <v>1.125</v>
      </c>
      <c r="L479">
        <v>0.75</v>
      </c>
      <c r="M479">
        <v>0.4375</v>
      </c>
      <c r="N479">
        <v>15.0625</v>
      </c>
      <c r="O479">
        <v>1.5625</v>
      </c>
      <c r="P479">
        <v>1.1875</v>
      </c>
      <c r="Q479">
        <v>4</v>
      </c>
      <c r="R479">
        <v>12</v>
      </c>
      <c r="S479">
        <v>0</v>
      </c>
      <c r="T479">
        <v>0.25</v>
      </c>
      <c r="U479">
        <v>0.421875</v>
      </c>
      <c r="V479">
        <v>0.49609375</v>
      </c>
      <c r="W479" t="s">
        <v>34</v>
      </c>
      <c r="X479">
        <v>4</v>
      </c>
      <c r="Y479" t="s">
        <v>58</v>
      </c>
      <c r="Z479">
        <v>0.16666666666666671</v>
      </c>
      <c r="AA479">
        <v>0.1785714285714286</v>
      </c>
      <c r="AB479" t="s">
        <v>34</v>
      </c>
      <c r="AC479" t="s">
        <v>34</v>
      </c>
      <c r="AD479">
        <v>0.4375</v>
      </c>
      <c r="AE479">
        <v>0.5</v>
      </c>
      <c r="AF479">
        <v>4.588887716489262E-4</v>
      </c>
    </row>
    <row r="480" spans="1:32" x14ac:dyDescent="0.45">
      <c r="A480" t="s">
        <v>564</v>
      </c>
      <c r="B480">
        <v>2015</v>
      </c>
      <c r="C480" t="s">
        <v>33</v>
      </c>
      <c r="D480">
        <v>16</v>
      </c>
      <c r="E480">
        <v>8.9040787275618278</v>
      </c>
      <c r="F480">
        <v>-1.734183269495075</v>
      </c>
      <c r="G480">
        <v>11.73804465120292</v>
      </c>
      <c r="H480">
        <v>47.375</v>
      </c>
      <c r="I480">
        <v>0.90322580645161288</v>
      </c>
      <c r="J480">
        <v>-9.9375</v>
      </c>
      <c r="K480">
        <v>0.8125</v>
      </c>
      <c r="L480">
        <v>0.875</v>
      </c>
      <c r="M480">
        <v>1.1875</v>
      </c>
      <c r="N480">
        <v>16.125</v>
      </c>
      <c r="O480">
        <v>1.1875</v>
      </c>
      <c r="P480">
        <v>2.0625</v>
      </c>
      <c r="Q480">
        <v>13</v>
      </c>
      <c r="R480">
        <v>3</v>
      </c>
      <c r="S480">
        <v>0</v>
      </c>
      <c r="T480">
        <v>0.8125</v>
      </c>
      <c r="U480">
        <v>0.45673076923076922</v>
      </c>
      <c r="V480">
        <v>0.4765625</v>
      </c>
      <c r="W480" t="s">
        <v>41</v>
      </c>
      <c r="X480">
        <v>1</v>
      </c>
      <c r="Y480" t="s">
        <v>35</v>
      </c>
      <c r="Z480">
        <v>0.1711711711711712</v>
      </c>
      <c r="AA480">
        <v>0.27522935779816521</v>
      </c>
      <c r="AB480" t="s">
        <v>34</v>
      </c>
      <c r="AC480" t="s">
        <v>34</v>
      </c>
      <c r="AD480">
        <v>0.375</v>
      </c>
      <c r="AE480">
        <v>0.5</v>
      </c>
      <c r="AF480">
        <v>0.24783683875421469</v>
      </c>
    </row>
    <row r="481" spans="1:32" x14ac:dyDescent="0.45">
      <c r="A481" t="s">
        <v>565</v>
      </c>
      <c r="B481">
        <v>2015</v>
      </c>
      <c r="C481" t="s">
        <v>37</v>
      </c>
      <c r="D481">
        <v>16</v>
      </c>
      <c r="E481">
        <v>4.5217776575136819</v>
      </c>
      <c r="F481">
        <v>-4.5653006725256979</v>
      </c>
      <c r="G481">
        <v>8.1057819638162805</v>
      </c>
      <c r="H481">
        <v>60.5625</v>
      </c>
      <c r="I481">
        <v>0.80645161290322576</v>
      </c>
      <c r="J481">
        <v>-13.9375</v>
      </c>
      <c r="K481">
        <v>1.0625</v>
      </c>
      <c r="L481">
        <v>0.5</v>
      </c>
      <c r="M481">
        <v>0.9375</v>
      </c>
      <c r="N481">
        <v>7.3125</v>
      </c>
      <c r="O481">
        <v>1.625</v>
      </c>
      <c r="P481">
        <v>1.4375</v>
      </c>
      <c r="Q481">
        <v>8</v>
      </c>
      <c r="R481">
        <v>8</v>
      </c>
      <c r="S481">
        <v>0</v>
      </c>
      <c r="T481">
        <v>0.5</v>
      </c>
      <c r="U481">
        <v>0.453125</v>
      </c>
      <c r="V481">
        <v>0.48046875</v>
      </c>
      <c r="W481" t="s">
        <v>34</v>
      </c>
      <c r="X481">
        <v>2</v>
      </c>
      <c r="Y481" t="s">
        <v>38</v>
      </c>
      <c r="Z481">
        <v>0.29032258064516131</v>
      </c>
      <c r="AA481">
        <v>0.26666666666666672</v>
      </c>
      <c r="AB481" t="s">
        <v>34</v>
      </c>
      <c r="AC481" t="s">
        <v>34</v>
      </c>
      <c r="AD481">
        <v>0.5625</v>
      </c>
      <c r="AE481">
        <v>0.5</v>
      </c>
      <c r="AF481">
        <v>7.8420957059069721E-3</v>
      </c>
    </row>
    <row r="482" spans="1:32" x14ac:dyDescent="0.45">
      <c r="A482" t="s">
        <v>566</v>
      </c>
      <c r="B482">
        <v>2015</v>
      </c>
      <c r="C482" t="s">
        <v>40</v>
      </c>
      <c r="D482">
        <v>16</v>
      </c>
      <c r="E482">
        <v>-1.1655160867761529</v>
      </c>
      <c r="F482">
        <v>-3.4289091994576402</v>
      </c>
      <c r="G482">
        <v>1.7738099857579339</v>
      </c>
      <c r="H482">
        <v>72.0625</v>
      </c>
      <c r="I482">
        <v>0.82499999999999996</v>
      </c>
      <c r="J482">
        <v>-11.125</v>
      </c>
      <c r="K482">
        <v>1.3125</v>
      </c>
      <c r="L482">
        <v>0.5</v>
      </c>
      <c r="M482">
        <v>0.375</v>
      </c>
      <c r="N482">
        <v>13.75</v>
      </c>
      <c r="O482">
        <v>1.5625</v>
      </c>
      <c r="P482">
        <v>0.875</v>
      </c>
      <c r="Q482">
        <v>5</v>
      </c>
      <c r="R482">
        <v>11</v>
      </c>
      <c r="S482">
        <v>0</v>
      </c>
      <c r="T482">
        <v>0.3125</v>
      </c>
      <c r="U482">
        <v>0.42499999999999999</v>
      </c>
      <c r="V482">
        <v>0.5078125</v>
      </c>
      <c r="W482" t="s">
        <v>34</v>
      </c>
      <c r="X482">
        <v>3</v>
      </c>
      <c r="Y482" t="s">
        <v>42</v>
      </c>
      <c r="Z482">
        <v>0.36363636363636359</v>
      </c>
      <c r="AA482">
        <v>0</v>
      </c>
      <c r="AB482" t="s">
        <v>34</v>
      </c>
      <c r="AC482" t="s">
        <v>34</v>
      </c>
      <c r="AD482">
        <v>0.25</v>
      </c>
      <c r="AE482">
        <v>0.5</v>
      </c>
      <c r="AF482">
        <v>1.339055997237584E-3</v>
      </c>
    </row>
    <row r="483" spans="1:32" x14ac:dyDescent="0.45">
      <c r="A483" t="s">
        <v>567</v>
      </c>
      <c r="B483">
        <v>2015</v>
      </c>
      <c r="C483" t="s">
        <v>45</v>
      </c>
      <c r="D483">
        <v>16</v>
      </c>
      <c r="E483">
        <v>2.720751881584933</v>
      </c>
      <c r="F483">
        <v>0.5066574870705034</v>
      </c>
      <c r="G483">
        <v>6.3271672344756213</v>
      </c>
      <c r="H483">
        <v>78.0625</v>
      </c>
      <c r="I483">
        <v>0.85185185185185186</v>
      </c>
      <c r="J483">
        <v>-16.0625</v>
      </c>
      <c r="K483">
        <v>0.5625</v>
      </c>
      <c r="L483">
        <v>0.5</v>
      </c>
      <c r="M483">
        <v>1.0625</v>
      </c>
      <c r="N483">
        <v>7.8125</v>
      </c>
      <c r="O483">
        <v>0.8125</v>
      </c>
      <c r="P483">
        <v>1.5625</v>
      </c>
      <c r="Q483">
        <v>8</v>
      </c>
      <c r="R483">
        <v>8</v>
      </c>
      <c r="S483">
        <v>0</v>
      </c>
      <c r="T483">
        <v>0.5</v>
      </c>
      <c r="U483">
        <v>0.4375</v>
      </c>
      <c r="V483">
        <v>0.5078125</v>
      </c>
      <c r="W483" t="s">
        <v>34</v>
      </c>
      <c r="X483">
        <v>3</v>
      </c>
      <c r="Y483" t="s">
        <v>46</v>
      </c>
      <c r="Z483">
        <v>0.33333333333333331</v>
      </c>
      <c r="AA483">
        <v>0.12</v>
      </c>
      <c r="AB483" t="s">
        <v>34</v>
      </c>
      <c r="AC483" t="s">
        <v>34</v>
      </c>
      <c r="AD483">
        <v>0.25</v>
      </c>
      <c r="AE483">
        <v>0.5</v>
      </c>
      <c r="AF483">
        <v>1.280599668603895E-2</v>
      </c>
    </row>
    <row r="484" spans="1:32" x14ac:dyDescent="0.45">
      <c r="A484" t="s">
        <v>568</v>
      </c>
      <c r="B484">
        <v>2015</v>
      </c>
      <c r="C484" t="s">
        <v>48</v>
      </c>
      <c r="D484">
        <v>16</v>
      </c>
      <c r="E484">
        <v>5.3666312440749211</v>
      </c>
      <c r="F484">
        <v>0.43244666022742201</v>
      </c>
      <c r="G484">
        <v>8.3577196469185875</v>
      </c>
      <c r="H484">
        <v>55.4375</v>
      </c>
      <c r="I484">
        <v>0.83333333333333337</v>
      </c>
      <c r="J484">
        <v>-17.75</v>
      </c>
      <c r="K484">
        <v>0.625</v>
      </c>
      <c r="L484">
        <v>0.9375</v>
      </c>
      <c r="M484">
        <v>1.5</v>
      </c>
      <c r="N484">
        <v>18.875</v>
      </c>
      <c r="O484">
        <v>1</v>
      </c>
      <c r="P484">
        <v>2.4375</v>
      </c>
      <c r="Q484">
        <v>15</v>
      </c>
      <c r="R484">
        <v>1</v>
      </c>
      <c r="S484">
        <v>0</v>
      </c>
      <c r="T484">
        <v>0.9375</v>
      </c>
      <c r="U484">
        <v>0.4375</v>
      </c>
      <c r="V484">
        <v>0.44140625</v>
      </c>
      <c r="W484" t="s">
        <v>43</v>
      </c>
      <c r="X484">
        <v>1</v>
      </c>
      <c r="Y484" t="s">
        <v>38</v>
      </c>
      <c r="Z484">
        <v>0.2434782608695652</v>
      </c>
      <c r="AA484">
        <v>0.17391304347826089</v>
      </c>
      <c r="AB484" t="s">
        <v>34</v>
      </c>
      <c r="AC484" t="s">
        <v>43</v>
      </c>
      <c r="AD484">
        <v>0.375</v>
      </c>
      <c r="AE484">
        <v>9.5</v>
      </c>
      <c r="AF484">
        <v>0.86582531273201524</v>
      </c>
    </row>
    <row r="485" spans="1:32" x14ac:dyDescent="0.45">
      <c r="A485" t="s">
        <v>569</v>
      </c>
      <c r="B485">
        <v>2015</v>
      </c>
      <c r="C485" t="s">
        <v>50</v>
      </c>
      <c r="D485">
        <v>16</v>
      </c>
      <c r="E485">
        <v>0.32847132470589208</v>
      </c>
      <c r="F485">
        <v>-1.715546417230269</v>
      </c>
      <c r="G485">
        <v>4.7771608827629271</v>
      </c>
      <c r="H485">
        <v>56.8125</v>
      </c>
      <c r="I485">
        <v>0.84615384615384615</v>
      </c>
      <c r="J485">
        <v>-11.4375</v>
      </c>
      <c r="K485">
        <v>0.75</v>
      </c>
      <c r="L485">
        <v>0.5625</v>
      </c>
      <c r="M485">
        <v>0.5</v>
      </c>
      <c r="N485">
        <v>14.8125</v>
      </c>
      <c r="O485">
        <v>1.1875</v>
      </c>
      <c r="P485">
        <v>1.0625</v>
      </c>
      <c r="Q485">
        <v>6</v>
      </c>
      <c r="R485">
        <v>10</v>
      </c>
      <c r="S485">
        <v>0</v>
      </c>
      <c r="T485">
        <v>0.375</v>
      </c>
      <c r="U485">
        <v>0.46875</v>
      </c>
      <c r="V485">
        <v>0.546875</v>
      </c>
      <c r="W485" t="s">
        <v>34</v>
      </c>
      <c r="X485">
        <v>4</v>
      </c>
      <c r="Y485" t="s">
        <v>51</v>
      </c>
      <c r="Z485">
        <v>0.30434782608695649</v>
      </c>
      <c r="AA485">
        <v>0.14285714285714279</v>
      </c>
      <c r="AB485" t="s">
        <v>34</v>
      </c>
      <c r="AC485" t="s">
        <v>34</v>
      </c>
      <c r="AD485">
        <v>0.4375</v>
      </c>
      <c r="AE485">
        <v>0.5</v>
      </c>
      <c r="AF485">
        <v>2.2650572060177129E-3</v>
      </c>
    </row>
    <row r="486" spans="1:32" x14ac:dyDescent="0.45">
      <c r="A486" t="s">
        <v>570</v>
      </c>
      <c r="B486">
        <v>2015</v>
      </c>
      <c r="C486" t="s">
        <v>53</v>
      </c>
      <c r="D486">
        <v>16</v>
      </c>
      <c r="E486">
        <v>7.8552842831171983</v>
      </c>
      <c r="F486">
        <v>-3.4156884896741029</v>
      </c>
      <c r="G486">
        <v>11.328427538918779</v>
      </c>
      <c r="H486">
        <v>57.3125</v>
      </c>
      <c r="I486">
        <v>0.8214285714285714</v>
      </c>
      <c r="J486">
        <v>-11.3125</v>
      </c>
      <c r="K486">
        <v>0.5625</v>
      </c>
      <c r="L486">
        <v>0.4375</v>
      </c>
      <c r="M486">
        <v>1.3125</v>
      </c>
      <c r="N486">
        <v>18</v>
      </c>
      <c r="O486">
        <v>1</v>
      </c>
      <c r="P486">
        <v>1.75</v>
      </c>
      <c r="Q486">
        <v>12</v>
      </c>
      <c r="R486">
        <v>4</v>
      </c>
      <c r="S486">
        <v>0</v>
      </c>
      <c r="T486">
        <v>0.75</v>
      </c>
      <c r="U486">
        <v>0.40625</v>
      </c>
      <c r="V486">
        <v>0.4765625</v>
      </c>
      <c r="W486" t="s">
        <v>84</v>
      </c>
      <c r="X486">
        <v>1</v>
      </c>
      <c r="Y486" t="s">
        <v>42</v>
      </c>
      <c r="Z486">
        <v>0.1764705882352941</v>
      </c>
      <c r="AA486">
        <v>0.1875</v>
      </c>
      <c r="AB486" t="s">
        <v>34</v>
      </c>
      <c r="AC486" t="s">
        <v>34</v>
      </c>
      <c r="AD486">
        <v>0.4375</v>
      </c>
      <c r="AE486">
        <v>0.5</v>
      </c>
      <c r="AF486">
        <v>0.15613612613282779</v>
      </c>
    </row>
    <row r="487" spans="1:32" x14ac:dyDescent="0.45">
      <c r="A487" t="s">
        <v>571</v>
      </c>
      <c r="B487">
        <v>2015</v>
      </c>
      <c r="C487" t="s">
        <v>55</v>
      </c>
      <c r="D487">
        <v>16</v>
      </c>
      <c r="E487">
        <v>-2.3264395425325408</v>
      </c>
      <c r="F487">
        <v>-2.4497327380283349</v>
      </c>
      <c r="G487">
        <v>4.2332800144430971</v>
      </c>
      <c r="H487">
        <v>67.6875</v>
      </c>
      <c r="I487">
        <v>0.875</v>
      </c>
      <c r="J487">
        <v>-23.375</v>
      </c>
      <c r="K487">
        <v>0.75</v>
      </c>
      <c r="L487">
        <v>0.625</v>
      </c>
      <c r="M487">
        <v>0.6875</v>
      </c>
      <c r="N487">
        <v>9.8125</v>
      </c>
      <c r="O487">
        <v>1.5</v>
      </c>
      <c r="P487">
        <v>1.3125</v>
      </c>
      <c r="Q487">
        <v>3</v>
      </c>
      <c r="R487">
        <v>13</v>
      </c>
      <c r="S487">
        <v>0</v>
      </c>
      <c r="T487">
        <v>0.1875</v>
      </c>
      <c r="U487">
        <v>0.27083333333333331</v>
      </c>
      <c r="V487">
        <v>0.53125</v>
      </c>
      <c r="W487" t="s">
        <v>34</v>
      </c>
      <c r="X487">
        <v>4</v>
      </c>
      <c r="Y487" t="s">
        <v>42</v>
      </c>
      <c r="Z487">
        <v>0.1176470588235294</v>
      </c>
      <c r="AA487">
        <v>0.08</v>
      </c>
      <c r="AB487" t="s">
        <v>34</v>
      </c>
      <c r="AC487" t="s">
        <v>34</v>
      </c>
      <c r="AD487">
        <v>0.75</v>
      </c>
      <c r="AE487">
        <v>0.5</v>
      </c>
      <c r="AF487">
        <v>7.9716966047083373E-5</v>
      </c>
    </row>
    <row r="488" spans="1:32" x14ac:dyDescent="0.45">
      <c r="A488" t="s">
        <v>572</v>
      </c>
      <c r="B488">
        <v>2015</v>
      </c>
      <c r="C488" t="s">
        <v>57</v>
      </c>
      <c r="D488">
        <v>16</v>
      </c>
      <c r="E488">
        <v>-2.8834242464591791</v>
      </c>
      <c r="F488">
        <v>-0.62550442387586469</v>
      </c>
      <c r="G488">
        <v>-0.72977607011243228</v>
      </c>
      <c r="H488">
        <v>54.9375</v>
      </c>
      <c r="I488">
        <v>0.9375</v>
      </c>
      <c r="J488">
        <v>-12.875</v>
      </c>
      <c r="K488">
        <v>1.375</v>
      </c>
      <c r="L488">
        <v>0.1875</v>
      </c>
      <c r="M488">
        <v>0.5</v>
      </c>
      <c r="N488">
        <v>14.3125</v>
      </c>
      <c r="O488">
        <v>1.6875</v>
      </c>
      <c r="P488">
        <v>0.6875</v>
      </c>
      <c r="Q488">
        <v>4</v>
      </c>
      <c r="R488">
        <v>12</v>
      </c>
      <c r="S488">
        <v>0</v>
      </c>
      <c r="T488">
        <v>0.25</v>
      </c>
      <c r="U488">
        <v>0.4375</v>
      </c>
      <c r="V488">
        <v>0.53125</v>
      </c>
      <c r="W488" t="s">
        <v>34</v>
      </c>
      <c r="X488">
        <v>4</v>
      </c>
      <c r="Y488" t="s">
        <v>58</v>
      </c>
      <c r="Z488">
        <v>5.5555555555555552E-2</v>
      </c>
      <c r="AA488">
        <v>0.26923076923076922</v>
      </c>
      <c r="AB488" t="s">
        <v>34</v>
      </c>
      <c r="AC488" t="s">
        <v>34</v>
      </c>
      <c r="AD488">
        <v>0.3125</v>
      </c>
      <c r="AE488">
        <v>0.5</v>
      </c>
      <c r="AF488">
        <v>7.6615108543953947E-5</v>
      </c>
    </row>
    <row r="489" spans="1:32" x14ac:dyDescent="0.45">
      <c r="A489" t="s">
        <v>573</v>
      </c>
      <c r="B489">
        <v>2015</v>
      </c>
      <c r="C489" t="s">
        <v>60</v>
      </c>
      <c r="D489">
        <v>16</v>
      </c>
      <c r="E489">
        <v>-1.6780356497705471</v>
      </c>
      <c r="F489">
        <v>-2.8112024821689729</v>
      </c>
      <c r="G489">
        <v>1.4877470702618241</v>
      </c>
      <c r="H489">
        <v>66.4375</v>
      </c>
      <c r="I489">
        <v>0.8571428571428571</v>
      </c>
      <c r="J489">
        <v>-15.375</v>
      </c>
      <c r="K489">
        <v>1.4375</v>
      </c>
      <c r="L489">
        <v>0.8125</v>
      </c>
      <c r="M489">
        <v>0.875</v>
      </c>
      <c r="N489">
        <v>21.9375</v>
      </c>
      <c r="O489">
        <v>1.6875</v>
      </c>
      <c r="P489">
        <v>1.6875</v>
      </c>
      <c r="Q489">
        <v>12</v>
      </c>
      <c r="R489">
        <v>4</v>
      </c>
      <c r="S489">
        <v>0</v>
      </c>
      <c r="T489">
        <v>0.75</v>
      </c>
      <c r="U489">
        <v>0.47916666666666669</v>
      </c>
      <c r="V489">
        <v>0.5</v>
      </c>
      <c r="W489" t="s">
        <v>43</v>
      </c>
      <c r="X489">
        <v>1</v>
      </c>
      <c r="Y489" t="s">
        <v>62</v>
      </c>
      <c r="Z489">
        <v>0.15602836879432619</v>
      </c>
      <c r="AA489">
        <v>0.16778523489932889</v>
      </c>
      <c r="AB489" t="s">
        <v>43</v>
      </c>
      <c r="AC489" t="s">
        <v>43</v>
      </c>
      <c r="AD489">
        <v>0.25</v>
      </c>
      <c r="AE489">
        <v>9.5</v>
      </c>
      <c r="AF489">
        <v>0.22172884193619979</v>
      </c>
    </row>
    <row r="490" spans="1:32" x14ac:dyDescent="0.45">
      <c r="A490" t="s">
        <v>574</v>
      </c>
      <c r="B490">
        <v>2015</v>
      </c>
      <c r="C490" t="s">
        <v>64</v>
      </c>
      <c r="D490">
        <v>16</v>
      </c>
      <c r="E490">
        <v>1.54520799191547</v>
      </c>
      <c r="F490">
        <v>-2.3861159064318018</v>
      </c>
      <c r="G490">
        <v>5.8099592352168559</v>
      </c>
      <c r="H490">
        <v>58.125</v>
      </c>
      <c r="I490">
        <v>0.91666666666666663</v>
      </c>
      <c r="J490">
        <v>-15.6875</v>
      </c>
      <c r="K490">
        <v>0.875</v>
      </c>
      <c r="L490">
        <v>0.5625</v>
      </c>
      <c r="M490">
        <v>0.5625</v>
      </c>
      <c r="N490">
        <v>17.4375</v>
      </c>
      <c r="O490">
        <v>1.1875</v>
      </c>
      <c r="P490">
        <v>1.125</v>
      </c>
      <c r="Q490">
        <v>7</v>
      </c>
      <c r="R490">
        <v>9</v>
      </c>
      <c r="S490">
        <v>0</v>
      </c>
      <c r="T490">
        <v>0.4375</v>
      </c>
      <c r="U490">
        <v>0.42857142857142849</v>
      </c>
      <c r="V490">
        <v>0.53515625</v>
      </c>
      <c r="W490" t="s">
        <v>34</v>
      </c>
      <c r="X490">
        <v>3</v>
      </c>
      <c r="Y490" t="s">
        <v>51</v>
      </c>
      <c r="Z490">
        <v>0.14285714285714279</v>
      </c>
      <c r="AA490">
        <v>0.30434782608695649</v>
      </c>
      <c r="AB490" t="s">
        <v>34</v>
      </c>
      <c r="AC490" t="s">
        <v>34</v>
      </c>
      <c r="AD490">
        <v>0.3125</v>
      </c>
      <c r="AE490">
        <v>0.5</v>
      </c>
      <c r="AF490">
        <v>2.7692502930742849E-3</v>
      </c>
    </row>
    <row r="491" spans="1:32" x14ac:dyDescent="0.45">
      <c r="A491" t="s">
        <v>575</v>
      </c>
      <c r="B491">
        <v>2015</v>
      </c>
      <c r="C491" t="s">
        <v>66</v>
      </c>
      <c r="D491">
        <v>16</v>
      </c>
      <c r="E491">
        <v>-0.46316302301121792</v>
      </c>
      <c r="F491">
        <v>-1.552292442583157</v>
      </c>
      <c r="G491">
        <v>5.6263345921292354</v>
      </c>
      <c r="H491">
        <v>56.625</v>
      </c>
      <c r="I491">
        <v>0.8571428571428571</v>
      </c>
      <c r="J491">
        <v>-20.125</v>
      </c>
      <c r="K491">
        <v>0.5</v>
      </c>
      <c r="L491">
        <v>0.375</v>
      </c>
      <c r="M491">
        <v>1</v>
      </c>
      <c r="N491">
        <v>16</v>
      </c>
      <c r="O491">
        <v>1</v>
      </c>
      <c r="P491">
        <v>1.375</v>
      </c>
      <c r="Q491">
        <v>10</v>
      </c>
      <c r="R491">
        <v>6</v>
      </c>
      <c r="S491">
        <v>0</v>
      </c>
      <c r="T491">
        <v>0.625</v>
      </c>
      <c r="U491">
        <v>0.45</v>
      </c>
      <c r="V491">
        <v>0.53125</v>
      </c>
      <c r="W491" t="s">
        <v>61</v>
      </c>
      <c r="X491">
        <v>2</v>
      </c>
      <c r="Y491" t="s">
        <v>51</v>
      </c>
      <c r="Z491">
        <v>0.16666666666666671</v>
      </c>
      <c r="AA491">
        <v>0.16190476190476191</v>
      </c>
      <c r="AB491" t="s">
        <v>34</v>
      </c>
      <c r="AC491" t="s">
        <v>34</v>
      </c>
      <c r="AD491">
        <v>0.5</v>
      </c>
      <c r="AE491">
        <v>0.5</v>
      </c>
      <c r="AF491">
        <v>4.969620820377027E-2</v>
      </c>
    </row>
    <row r="492" spans="1:32" x14ac:dyDescent="0.45">
      <c r="A492" t="s">
        <v>576</v>
      </c>
      <c r="B492">
        <v>2015</v>
      </c>
      <c r="C492" t="s">
        <v>154</v>
      </c>
      <c r="D492">
        <v>16</v>
      </c>
      <c r="E492">
        <v>0.34645386624570929</v>
      </c>
      <c r="F492">
        <v>-3.6411960087705868</v>
      </c>
      <c r="G492">
        <v>4.297145868237223</v>
      </c>
      <c r="H492">
        <v>56.875</v>
      </c>
      <c r="I492">
        <v>0.85185185185185186</v>
      </c>
      <c r="J492">
        <v>-15.375</v>
      </c>
      <c r="K492">
        <v>0.75</v>
      </c>
      <c r="L492">
        <v>0.6875</v>
      </c>
      <c r="M492">
        <v>0.875</v>
      </c>
      <c r="N492">
        <v>19.4375</v>
      </c>
      <c r="O492">
        <v>1.125</v>
      </c>
      <c r="P492">
        <v>1.5625</v>
      </c>
      <c r="Q492">
        <v>9</v>
      </c>
      <c r="R492">
        <v>7</v>
      </c>
      <c r="S492">
        <v>0</v>
      </c>
      <c r="T492">
        <v>0.5625</v>
      </c>
      <c r="U492">
        <v>0.40972222222222221</v>
      </c>
      <c r="V492">
        <v>0.49609375</v>
      </c>
      <c r="W492" t="s">
        <v>77</v>
      </c>
      <c r="X492">
        <v>1</v>
      </c>
      <c r="Y492" t="s">
        <v>70</v>
      </c>
      <c r="Z492">
        <v>0.23728813559322029</v>
      </c>
      <c r="AA492">
        <v>0.12</v>
      </c>
      <c r="AB492" t="s">
        <v>34</v>
      </c>
      <c r="AC492" t="s">
        <v>34</v>
      </c>
      <c r="AD492">
        <v>0.375</v>
      </c>
      <c r="AE492">
        <v>0.5</v>
      </c>
      <c r="AF492">
        <v>3.222831325513633E-2</v>
      </c>
    </row>
    <row r="493" spans="1:32" x14ac:dyDescent="0.45">
      <c r="A493" t="s">
        <v>577</v>
      </c>
      <c r="B493">
        <v>2015</v>
      </c>
      <c r="C493" t="s">
        <v>68</v>
      </c>
      <c r="D493">
        <v>16</v>
      </c>
      <c r="E493">
        <v>-1.552670974033195</v>
      </c>
      <c r="F493">
        <v>-4.8414765834092988</v>
      </c>
      <c r="G493">
        <v>3.176045211378637</v>
      </c>
      <c r="H493">
        <v>58.1875</v>
      </c>
      <c r="I493">
        <v>0.92592592592592593</v>
      </c>
      <c r="J493">
        <v>-14</v>
      </c>
      <c r="K493">
        <v>1.1875</v>
      </c>
      <c r="L493">
        <v>0.5</v>
      </c>
      <c r="M493">
        <v>1.0625</v>
      </c>
      <c r="N493">
        <v>15.6875</v>
      </c>
      <c r="O493">
        <v>1.625</v>
      </c>
      <c r="P493">
        <v>1.5625</v>
      </c>
      <c r="Q493">
        <v>8</v>
      </c>
      <c r="R493">
        <v>8</v>
      </c>
      <c r="S493">
        <v>0</v>
      </c>
      <c r="T493">
        <v>0.5</v>
      </c>
      <c r="U493">
        <v>0.40625</v>
      </c>
      <c r="V493">
        <v>0.5</v>
      </c>
      <c r="W493" t="s">
        <v>34</v>
      </c>
      <c r="X493">
        <v>2</v>
      </c>
      <c r="Y493" t="s">
        <v>70</v>
      </c>
      <c r="Z493">
        <v>0.2413793103448276</v>
      </c>
      <c r="AA493">
        <v>0.21739130434782611</v>
      </c>
      <c r="AB493" t="s">
        <v>34</v>
      </c>
      <c r="AC493" t="s">
        <v>34</v>
      </c>
      <c r="AD493">
        <v>0.4375</v>
      </c>
      <c r="AE493">
        <v>0.5</v>
      </c>
      <c r="AF493">
        <v>1.0070444545362959E-2</v>
      </c>
    </row>
    <row r="494" spans="1:32" x14ac:dyDescent="0.45">
      <c r="A494" t="s">
        <v>578</v>
      </c>
      <c r="B494">
        <v>2015</v>
      </c>
      <c r="C494" t="s">
        <v>72</v>
      </c>
      <c r="D494">
        <v>16</v>
      </c>
      <c r="E494">
        <v>0.1354596458478638</v>
      </c>
      <c r="F494">
        <v>-4.0550568308868096</v>
      </c>
      <c r="G494">
        <v>5.7311083413053154</v>
      </c>
      <c r="H494">
        <v>55</v>
      </c>
      <c r="I494">
        <v>0.8666666666666667</v>
      </c>
      <c r="J494">
        <v>-20</v>
      </c>
      <c r="K494">
        <v>1.125</v>
      </c>
      <c r="L494">
        <v>0.5625</v>
      </c>
      <c r="M494">
        <v>0.5625</v>
      </c>
      <c r="N494">
        <v>14.8125</v>
      </c>
      <c r="O494">
        <v>1.5625</v>
      </c>
      <c r="P494">
        <v>1.125</v>
      </c>
      <c r="Q494">
        <v>5</v>
      </c>
      <c r="R494">
        <v>11</v>
      </c>
      <c r="S494">
        <v>0</v>
      </c>
      <c r="T494">
        <v>0.3125</v>
      </c>
      <c r="U494">
        <v>0.375</v>
      </c>
      <c r="V494">
        <v>0.47265625</v>
      </c>
      <c r="W494" t="s">
        <v>34</v>
      </c>
      <c r="X494">
        <v>3</v>
      </c>
      <c r="Y494" t="s">
        <v>70</v>
      </c>
      <c r="Z494">
        <v>0.15686274509803921</v>
      </c>
      <c r="AA494">
        <v>0.23529411764705879</v>
      </c>
      <c r="AB494" t="s">
        <v>34</v>
      </c>
      <c r="AC494" t="s">
        <v>34</v>
      </c>
      <c r="AD494">
        <v>0.4375</v>
      </c>
      <c r="AE494">
        <v>0.5</v>
      </c>
      <c r="AF494">
        <v>6.3918658896057196E-4</v>
      </c>
    </row>
    <row r="495" spans="1:32" x14ac:dyDescent="0.45">
      <c r="A495" t="s">
        <v>579</v>
      </c>
      <c r="B495">
        <v>2015</v>
      </c>
      <c r="C495" t="s">
        <v>74</v>
      </c>
      <c r="D495">
        <v>16</v>
      </c>
      <c r="E495">
        <v>1.719598149907267</v>
      </c>
      <c r="F495">
        <v>0.34821132302993463</v>
      </c>
      <c r="G495">
        <v>5.1982018873560607</v>
      </c>
      <c r="H495">
        <v>54.875</v>
      </c>
      <c r="I495">
        <v>0.81081081081081086</v>
      </c>
      <c r="J495">
        <v>-14.875</v>
      </c>
      <c r="K495">
        <v>0.4375</v>
      </c>
      <c r="L495">
        <v>0.4375</v>
      </c>
      <c r="M495">
        <v>1.375</v>
      </c>
      <c r="N495">
        <v>18.125</v>
      </c>
      <c r="O495">
        <v>0.5625</v>
      </c>
      <c r="P495">
        <v>1.8125</v>
      </c>
      <c r="Q495">
        <v>11</v>
      </c>
      <c r="R495">
        <v>5</v>
      </c>
      <c r="S495">
        <v>0</v>
      </c>
      <c r="T495">
        <v>0.6875</v>
      </c>
      <c r="U495">
        <v>0.43181818181818182</v>
      </c>
      <c r="V495">
        <v>0.49609375</v>
      </c>
      <c r="W495" t="s">
        <v>61</v>
      </c>
      <c r="X495">
        <v>2</v>
      </c>
      <c r="Y495" t="s">
        <v>62</v>
      </c>
      <c r="Z495">
        <v>0.25555555555555548</v>
      </c>
      <c r="AA495">
        <v>0.2162162162162162</v>
      </c>
      <c r="AB495" t="s">
        <v>34</v>
      </c>
      <c r="AC495" t="s">
        <v>34</v>
      </c>
      <c r="AD495">
        <v>0.125</v>
      </c>
      <c r="AE495">
        <v>0.5</v>
      </c>
      <c r="AF495">
        <v>0.15367128920732651</v>
      </c>
    </row>
    <row r="496" spans="1:32" x14ac:dyDescent="0.45">
      <c r="A496" t="s">
        <v>580</v>
      </c>
      <c r="B496">
        <v>2015</v>
      </c>
      <c r="C496" t="s">
        <v>192</v>
      </c>
      <c r="D496">
        <v>16</v>
      </c>
      <c r="E496">
        <v>-5.266578763425418</v>
      </c>
      <c r="F496">
        <v>-3.6589062526808558</v>
      </c>
      <c r="G496">
        <v>-3.29253966363127</v>
      </c>
      <c r="H496">
        <v>62.9375</v>
      </c>
      <c r="I496">
        <v>0.67741935483870963</v>
      </c>
      <c r="J496">
        <v>-7.875</v>
      </c>
      <c r="K496">
        <v>0.6875</v>
      </c>
      <c r="L496">
        <v>0.8125</v>
      </c>
      <c r="M496">
        <v>0.8125</v>
      </c>
      <c r="N496">
        <v>14.75</v>
      </c>
      <c r="O496">
        <v>1.125</v>
      </c>
      <c r="P496">
        <v>1.625</v>
      </c>
      <c r="Q496">
        <v>7</v>
      </c>
      <c r="R496">
        <v>9</v>
      </c>
      <c r="S496">
        <v>0</v>
      </c>
      <c r="T496">
        <v>0.4375</v>
      </c>
      <c r="U496">
        <v>0.48214289999999999</v>
      </c>
      <c r="V496">
        <v>0.52734380000000003</v>
      </c>
      <c r="W496" t="s">
        <v>34</v>
      </c>
      <c r="X496">
        <v>3</v>
      </c>
      <c r="Y496" t="s">
        <v>193</v>
      </c>
      <c r="Z496">
        <v>0.15094339622641509</v>
      </c>
      <c r="AA496">
        <v>0.33898305084745761</v>
      </c>
      <c r="AB496" t="s">
        <v>34</v>
      </c>
      <c r="AC496" t="s">
        <v>34</v>
      </c>
      <c r="AD496">
        <v>0.4375</v>
      </c>
      <c r="AE496">
        <v>0.5</v>
      </c>
      <c r="AF496">
        <v>1.3708456720471929E-3</v>
      </c>
    </row>
    <row r="497" spans="1:32" x14ac:dyDescent="0.45">
      <c r="A497" t="s">
        <v>581</v>
      </c>
      <c r="B497">
        <v>2015</v>
      </c>
      <c r="C497" t="s">
        <v>195</v>
      </c>
      <c r="D497">
        <v>16</v>
      </c>
      <c r="E497">
        <v>4.6403857194479619</v>
      </c>
      <c r="F497">
        <v>-4.7671555433885917</v>
      </c>
      <c r="G497">
        <v>8.3427498540829514</v>
      </c>
      <c r="H497">
        <v>58.875</v>
      </c>
      <c r="I497">
        <v>0.8125</v>
      </c>
      <c r="J497">
        <v>-16.5</v>
      </c>
      <c r="K497">
        <v>0.8125</v>
      </c>
      <c r="L497">
        <v>0.5625</v>
      </c>
      <c r="M497">
        <v>0.6875</v>
      </c>
      <c r="N497">
        <v>13.875</v>
      </c>
      <c r="O497">
        <v>1.1875</v>
      </c>
      <c r="P497">
        <v>1.25</v>
      </c>
      <c r="Q497">
        <v>4</v>
      </c>
      <c r="R497">
        <v>12</v>
      </c>
      <c r="S497">
        <v>0</v>
      </c>
      <c r="T497">
        <v>0.25</v>
      </c>
      <c r="U497">
        <v>0.328125</v>
      </c>
      <c r="V497">
        <v>0.52734380000000003</v>
      </c>
      <c r="W497" t="s">
        <v>34</v>
      </c>
      <c r="X497">
        <v>4</v>
      </c>
      <c r="Y497" t="s">
        <v>196</v>
      </c>
      <c r="Z497">
        <v>0.22222222222222221</v>
      </c>
      <c r="AA497">
        <v>0.15625</v>
      </c>
      <c r="AB497" t="s">
        <v>34</v>
      </c>
      <c r="AC497" t="s">
        <v>34</v>
      </c>
      <c r="AD497">
        <v>0.375</v>
      </c>
      <c r="AE497">
        <v>0.5</v>
      </c>
      <c r="AF497">
        <v>3.1507925305487112E-4</v>
      </c>
    </row>
    <row r="498" spans="1:32" x14ac:dyDescent="0.45">
      <c r="A498" t="s">
        <v>582</v>
      </c>
      <c r="B498">
        <v>2015</v>
      </c>
      <c r="C498" t="s">
        <v>230</v>
      </c>
      <c r="D498">
        <v>16</v>
      </c>
      <c r="E498">
        <v>-0.61133065182968604</v>
      </c>
      <c r="F498">
        <v>-2.6016595975037169</v>
      </c>
      <c r="G498">
        <v>3.268311747288358</v>
      </c>
      <c r="H498">
        <v>68.875</v>
      </c>
      <c r="I498">
        <v>0.80769230769230771</v>
      </c>
      <c r="J498">
        <v>-15.625</v>
      </c>
      <c r="K498">
        <v>0.875</v>
      </c>
      <c r="L498">
        <v>0.6875</v>
      </c>
      <c r="M498">
        <v>0.875</v>
      </c>
      <c r="N498">
        <v>13.1875</v>
      </c>
      <c r="O498">
        <v>1.1875</v>
      </c>
      <c r="P498">
        <v>1.5625</v>
      </c>
      <c r="Q498">
        <v>7</v>
      </c>
      <c r="R498">
        <v>9</v>
      </c>
      <c r="S498">
        <v>0</v>
      </c>
      <c r="T498">
        <v>0.4375</v>
      </c>
      <c r="U498">
        <v>0.36607139999999999</v>
      </c>
      <c r="V498">
        <v>0.51171880000000003</v>
      </c>
      <c r="W498" t="s">
        <v>34</v>
      </c>
      <c r="X498">
        <v>3</v>
      </c>
      <c r="Y498" t="s">
        <v>196</v>
      </c>
      <c r="Z498">
        <v>0.17391304347826089</v>
      </c>
      <c r="AA498">
        <v>0.2</v>
      </c>
      <c r="AB498" t="s">
        <v>34</v>
      </c>
      <c r="AC498" t="s">
        <v>34</v>
      </c>
      <c r="AD498">
        <v>0.3125</v>
      </c>
      <c r="AE498">
        <v>0.5</v>
      </c>
      <c r="AF498">
        <v>2.540959561960026E-3</v>
      </c>
    </row>
    <row r="499" spans="1:32" x14ac:dyDescent="0.45">
      <c r="A499" t="s">
        <v>583</v>
      </c>
      <c r="B499">
        <v>2015</v>
      </c>
      <c r="C499" t="s">
        <v>76</v>
      </c>
      <c r="D499">
        <v>16</v>
      </c>
      <c r="E499">
        <v>2.5645542479128262E-2</v>
      </c>
      <c r="F499">
        <v>-2.0625119849622728</v>
      </c>
      <c r="G499">
        <v>4.6337835319949514</v>
      </c>
      <c r="H499">
        <v>68.125</v>
      </c>
      <c r="I499">
        <v>0.8125</v>
      </c>
      <c r="J499">
        <v>-26.25</v>
      </c>
      <c r="K499">
        <v>0.75</v>
      </c>
      <c r="L499">
        <v>0.1875</v>
      </c>
      <c r="M499">
        <v>0.8125</v>
      </c>
      <c r="N499">
        <v>14.0625</v>
      </c>
      <c r="O499">
        <v>1.0625</v>
      </c>
      <c r="P499">
        <v>1</v>
      </c>
      <c r="Q499">
        <v>6</v>
      </c>
      <c r="R499">
        <v>10</v>
      </c>
      <c r="S499">
        <v>0</v>
      </c>
      <c r="T499">
        <v>0.375</v>
      </c>
      <c r="U499">
        <v>0.46875</v>
      </c>
      <c r="V499">
        <v>0.46875</v>
      </c>
      <c r="W499" t="s">
        <v>34</v>
      </c>
      <c r="X499">
        <v>4</v>
      </c>
      <c r="Y499" t="s">
        <v>46</v>
      </c>
      <c r="Z499">
        <v>0.27586206896551718</v>
      </c>
      <c r="AA499">
        <v>0.27272727272727271</v>
      </c>
      <c r="AB499" t="s">
        <v>34</v>
      </c>
      <c r="AC499" t="s">
        <v>34</v>
      </c>
      <c r="AD499">
        <v>0.3125</v>
      </c>
      <c r="AE499">
        <v>0.5</v>
      </c>
      <c r="AF499">
        <v>5.1679891491315227E-3</v>
      </c>
    </row>
    <row r="500" spans="1:32" x14ac:dyDescent="0.45">
      <c r="A500" t="s">
        <v>584</v>
      </c>
      <c r="B500">
        <v>2015</v>
      </c>
      <c r="C500" t="s">
        <v>79</v>
      </c>
      <c r="D500">
        <v>16</v>
      </c>
      <c r="E500">
        <v>-0.37423609278845671</v>
      </c>
      <c r="F500">
        <v>0.23725808092692599</v>
      </c>
      <c r="G500">
        <v>3.9587262967746351</v>
      </c>
      <c r="H500">
        <v>49.8125</v>
      </c>
      <c r="I500">
        <v>0.87179487179487181</v>
      </c>
      <c r="J500">
        <v>-19.875</v>
      </c>
      <c r="K500">
        <v>0.5625</v>
      </c>
      <c r="L500">
        <v>0.5625</v>
      </c>
      <c r="M500">
        <v>0.8125</v>
      </c>
      <c r="N500">
        <v>17.6875</v>
      </c>
      <c r="O500">
        <v>0.9375</v>
      </c>
      <c r="P500">
        <v>1.375</v>
      </c>
      <c r="Q500">
        <v>11</v>
      </c>
      <c r="R500">
        <v>5</v>
      </c>
      <c r="S500">
        <v>0</v>
      </c>
      <c r="T500">
        <v>0.6875</v>
      </c>
      <c r="U500">
        <v>0.44886363636363641</v>
      </c>
      <c r="V500">
        <v>0.50390625</v>
      </c>
      <c r="W500" t="s">
        <v>84</v>
      </c>
      <c r="X500">
        <v>1</v>
      </c>
      <c r="Y500" t="s">
        <v>51</v>
      </c>
      <c r="Z500">
        <v>0.16901408450704231</v>
      </c>
      <c r="AA500">
        <v>0.1153846153846154</v>
      </c>
      <c r="AB500" t="s">
        <v>34</v>
      </c>
      <c r="AC500" t="s">
        <v>34</v>
      </c>
      <c r="AD500">
        <v>0.375</v>
      </c>
      <c r="AE500">
        <v>0.5</v>
      </c>
      <c r="AF500">
        <v>0.1208354784711356</v>
      </c>
    </row>
    <row r="501" spans="1:32" x14ac:dyDescent="0.45">
      <c r="A501" t="s">
        <v>585</v>
      </c>
      <c r="B501">
        <v>2015</v>
      </c>
      <c r="C501" t="s">
        <v>81</v>
      </c>
      <c r="D501">
        <v>16</v>
      </c>
      <c r="E501">
        <v>7.97200474394071</v>
      </c>
      <c r="F501">
        <v>-0.79336129709117709</v>
      </c>
      <c r="G501">
        <v>11.27308632525105</v>
      </c>
      <c r="H501">
        <v>53.6875</v>
      </c>
      <c r="I501">
        <v>0.91666666666666663</v>
      </c>
      <c r="J501">
        <v>-14.0625</v>
      </c>
      <c r="K501">
        <v>0.4375</v>
      </c>
      <c r="L501">
        <v>0.5625</v>
      </c>
      <c r="M501">
        <v>0.75</v>
      </c>
      <c r="N501">
        <v>22.375</v>
      </c>
      <c r="O501">
        <v>0.5625</v>
      </c>
      <c r="P501">
        <v>1.3125</v>
      </c>
      <c r="Q501">
        <v>12</v>
      </c>
      <c r="R501">
        <v>4</v>
      </c>
      <c r="S501">
        <v>0</v>
      </c>
      <c r="T501">
        <v>0.75</v>
      </c>
      <c r="U501">
        <v>0.44791666666666669</v>
      </c>
      <c r="V501">
        <v>0.47265625</v>
      </c>
      <c r="W501" t="s">
        <v>41</v>
      </c>
      <c r="X501">
        <v>1</v>
      </c>
      <c r="Y501" t="s">
        <v>46</v>
      </c>
      <c r="Z501">
        <v>0.189873417721519</v>
      </c>
      <c r="AA501">
        <v>0.32183908045977011</v>
      </c>
      <c r="AB501" t="s">
        <v>34</v>
      </c>
      <c r="AC501" t="s">
        <v>34</v>
      </c>
      <c r="AD501">
        <v>0.125</v>
      </c>
      <c r="AE501">
        <v>0.5</v>
      </c>
      <c r="AF501">
        <v>0.25335113373500251</v>
      </c>
    </row>
    <row r="502" spans="1:32" x14ac:dyDescent="0.45">
      <c r="A502" t="s">
        <v>586</v>
      </c>
      <c r="B502">
        <v>2015</v>
      </c>
      <c r="C502" t="s">
        <v>83</v>
      </c>
      <c r="D502">
        <v>16</v>
      </c>
      <c r="E502">
        <v>7.5130785131941398</v>
      </c>
      <c r="F502">
        <v>-1.981113098637546</v>
      </c>
      <c r="G502">
        <v>9.9587798240560819</v>
      </c>
      <c r="H502">
        <v>69.5</v>
      </c>
      <c r="I502">
        <v>0.69230769230769229</v>
      </c>
      <c r="J502">
        <v>-14.6875</v>
      </c>
      <c r="K502">
        <v>0.75</v>
      </c>
      <c r="L502">
        <v>0.8125</v>
      </c>
      <c r="M502">
        <v>0.5625</v>
      </c>
      <c r="N502">
        <v>12.375</v>
      </c>
      <c r="O502">
        <v>0.9375</v>
      </c>
      <c r="P502">
        <v>1.375</v>
      </c>
      <c r="Q502">
        <v>7</v>
      </c>
      <c r="R502">
        <v>9</v>
      </c>
      <c r="S502">
        <v>0</v>
      </c>
      <c r="T502">
        <v>0.4375</v>
      </c>
      <c r="U502">
        <v>0.4017857142857143</v>
      </c>
      <c r="V502">
        <v>0.50390625</v>
      </c>
      <c r="W502" t="s">
        <v>34</v>
      </c>
      <c r="X502">
        <v>3</v>
      </c>
      <c r="Y502" t="s">
        <v>38</v>
      </c>
      <c r="Z502">
        <v>0.25</v>
      </c>
      <c r="AA502">
        <v>0.25862068965517238</v>
      </c>
      <c r="AB502" t="s">
        <v>34</v>
      </c>
      <c r="AC502" t="s">
        <v>34</v>
      </c>
      <c r="AD502">
        <v>0.1875</v>
      </c>
      <c r="AE502">
        <v>0.5</v>
      </c>
      <c r="AF502">
        <v>3.8339678369397239E-3</v>
      </c>
    </row>
    <row r="503" spans="1:32" x14ac:dyDescent="0.45">
      <c r="A503" t="s">
        <v>587</v>
      </c>
      <c r="B503">
        <v>2015</v>
      </c>
      <c r="C503" t="s">
        <v>86</v>
      </c>
      <c r="D503">
        <v>16</v>
      </c>
      <c r="E503">
        <v>3.9012413230771532</v>
      </c>
      <c r="F503">
        <v>-2.9022437865376109</v>
      </c>
      <c r="G503">
        <v>7.3799022905041269</v>
      </c>
      <c r="H503">
        <v>48.6875</v>
      </c>
      <c r="I503">
        <v>0.9375</v>
      </c>
      <c r="J503">
        <v>-9.8125</v>
      </c>
      <c r="K503">
        <v>0.875</v>
      </c>
      <c r="L503">
        <v>0.75</v>
      </c>
      <c r="M503">
        <v>0.9375</v>
      </c>
      <c r="N503">
        <v>8.5625</v>
      </c>
      <c r="O503">
        <v>1.1875</v>
      </c>
      <c r="P503">
        <v>1.6875</v>
      </c>
      <c r="Q503">
        <v>6</v>
      </c>
      <c r="R503">
        <v>10</v>
      </c>
      <c r="S503">
        <v>0</v>
      </c>
      <c r="T503">
        <v>0.375</v>
      </c>
      <c r="U503">
        <v>0.39583333333333331</v>
      </c>
      <c r="V503">
        <v>0.5</v>
      </c>
      <c r="W503" t="s">
        <v>34</v>
      </c>
      <c r="X503">
        <v>3</v>
      </c>
      <c r="Y503" t="s">
        <v>58</v>
      </c>
      <c r="Z503">
        <v>0.1230769230769231</v>
      </c>
      <c r="AA503">
        <v>0.29629629629629628</v>
      </c>
      <c r="AB503" t="s">
        <v>34</v>
      </c>
      <c r="AC503" t="s">
        <v>34</v>
      </c>
      <c r="AD503">
        <v>0.3125</v>
      </c>
      <c r="AE503">
        <v>0.5</v>
      </c>
      <c r="AF503">
        <v>3.5821541970646657E-4</v>
      </c>
    </row>
    <row r="504" spans="1:32" x14ac:dyDescent="0.45">
      <c r="A504" t="s">
        <v>588</v>
      </c>
      <c r="B504">
        <v>2015</v>
      </c>
      <c r="C504" t="s">
        <v>88</v>
      </c>
      <c r="D504">
        <v>16</v>
      </c>
      <c r="E504">
        <v>4.6143810637569542</v>
      </c>
      <c r="F504">
        <v>-2.5759217269864201</v>
      </c>
      <c r="G504">
        <v>6.1204814287101179</v>
      </c>
      <c r="H504">
        <v>49.1875</v>
      </c>
      <c r="I504">
        <v>0.81818181818181823</v>
      </c>
      <c r="J504">
        <v>-7.0625</v>
      </c>
      <c r="K504">
        <v>1</v>
      </c>
      <c r="L504">
        <v>0.75</v>
      </c>
      <c r="M504">
        <v>1.125</v>
      </c>
      <c r="N504">
        <v>16.875</v>
      </c>
      <c r="O504">
        <v>1.25</v>
      </c>
      <c r="P504">
        <v>1.875</v>
      </c>
      <c r="Q504">
        <v>10</v>
      </c>
      <c r="R504">
        <v>6</v>
      </c>
      <c r="S504">
        <v>0</v>
      </c>
      <c r="T504">
        <v>0.625</v>
      </c>
      <c r="U504">
        <v>0.38750000000000001</v>
      </c>
      <c r="V504">
        <v>0.44140625</v>
      </c>
      <c r="W504" t="s">
        <v>34</v>
      </c>
      <c r="X504">
        <v>2</v>
      </c>
      <c r="Y504" t="s">
        <v>46</v>
      </c>
      <c r="Z504">
        <v>0.12</v>
      </c>
      <c r="AA504">
        <v>0.33333333333333331</v>
      </c>
      <c r="AB504" t="s">
        <v>34</v>
      </c>
      <c r="AC504" t="s">
        <v>34</v>
      </c>
      <c r="AD504">
        <v>0.25</v>
      </c>
      <c r="AE504">
        <v>0.5</v>
      </c>
      <c r="AF504">
        <v>1.5155961648487679E-2</v>
      </c>
    </row>
    <row r="505" spans="1:32" x14ac:dyDescent="0.45">
      <c r="A505" t="s">
        <v>589</v>
      </c>
      <c r="B505">
        <v>2015</v>
      </c>
      <c r="C505" t="s">
        <v>92</v>
      </c>
      <c r="D505">
        <v>16</v>
      </c>
      <c r="E505">
        <v>-0.53780490136542425</v>
      </c>
      <c r="F505">
        <v>-2.6392372361481571</v>
      </c>
      <c r="G505">
        <v>2.747793069672662</v>
      </c>
      <c r="H505">
        <v>51.1875</v>
      </c>
      <c r="I505">
        <v>0.80769230769230771</v>
      </c>
      <c r="J505">
        <v>-15.875</v>
      </c>
      <c r="K505">
        <v>1.125</v>
      </c>
      <c r="L505">
        <v>0.6875</v>
      </c>
      <c r="M505">
        <v>0.9375</v>
      </c>
      <c r="N505">
        <v>15.1875</v>
      </c>
      <c r="O505">
        <v>1.75</v>
      </c>
      <c r="P505">
        <v>1.625</v>
      </c>
      <c r="Q505">
        <v>7</v>
      </c>
      <c r="R505">
        <v>9</v>
      </c>
      <c r="S505">
        <v>0</v>
      </c>
      <c r="T505">
        <v>0.4375</v>
      </c>
      <c r="U505">
        <v>0.4732142857142857</v>
      </c>
      <c r="V505">
        <v>0.5078125</v>
      </c>
      <c r="W505" t="s">
        <v>34</v>
      </c>
      <c r="X505">
        <v>2</v>
      </c>
      <c r="Y505" t="s">
        <v>58</v>
      </c>
      <c r="Z505">
        <v>0.35714285714285721</v>
      </c>
      <c r="AA505">
        <v>0.18421052631578949</v>
      </c>
      <c r="AB505" t="s">
        <v>34</v>
      </c>
      <c r="AC505" t="s">
        <v>34</v>
      </c>
      <c r="AD505">
        <v>0.625</v>
      </c>
      <c r="AE505">
        <v>0.5</v>
      </c>
      <c r="AF505">
        <v>1.082717511400689E-2</v>
      </c>
    </row>
    <row r="506" spans="1:32" x14ac:dyDescent="0.45">
      <c r="A506" t="s">
        <v>590</v>
      </c>
      <c r="B506">
        <v>2015</v>
      </c>
      <c r="C506" t="s">
        <v>94</v>
      </c>
      <c r="D506">
        <v>16</v>
      </c>
      <c r="E506">
        <v>4.2268048627840473</v>
      </c>
      <c r="F506">
        <v>-0.69612022661346007</v>
      </c>
      <c r="G506">
        <v>7.1596852111571003</v>
      </c>
      <c r="H506">
        <v>54.25</v>
      </c>
      <c r="I506">
        <v>0.83333333333333337</v>
      </c>
      <c r="J506">
        <v>-13.6875</v>
      </c>
      <c r="K506">
        <v>1.3125</v>
      </c>
      <c r="L506">
        <v>0.8125</v>
      </c>
      <c r="M506">
        <v>1.0625</v>
      </c>
      <c r="N506">
        <v>18.9375</v>
      </c>
      <c r="O506">
        <v>1.4375</v>
      </c>
      <c r="P506">
        <v>1.875</v>
      </c>
      <c r="Q506">
        <v>10</v>
      </c>
      <c r="R506">
        <v>6</v>
      </c>
      <c r="S506">
        <v>0</v>
      </c>
      <c r="T506">
        <v>0.625</v>
      </c>
      <c r="U506">
        <v>0.46250000000000002</v>
      </c>
      <c r="V506">
        <v>0.50390625</v>
      </c>
      <c r="W506" t="s">
        <v>69</v>
      </c>
      <c r="X506">
        <v>2</v>
      </c>
      <c r="Y506" t="s">
        <v>42</v>
      </c>
      <c r="Z506">
        <v>7.0588235294117646E-2</v>
      </c>
      <c r="AA506">
        <v>0.13541666666666671</v>
      </c>
      <c r="AB506" t="s">
        <v>34</v>
      </c>
      <c r="AC506" t="s">
        <v>34</v>
      </c>
      <c r="AD506">
        <v>0.125</v>
      </c>
      <c r="AE506">
        <v>0.5</v>
      </c>
      <c r="AF506">
        <v>1.9969655361742361E-2</v>
      </c>
    </row>
    <row r="507" spans="1:32" x14ac:dyDescent="0.45">
      <c r="A507" t="s">
        <v>591</v>
      </c>
      <c r="B507">
        <v>2015</v>
      </c>
      <c r="C507" t="s">
        <v>98</v>
      </c>
      <c r="D507">
        <v>16</v>
      </c>
      <c r="E507">
        <v>8.0630549625632195</v>
      </c>
      <c r="F507">
        <v>-1.9852751499076999</v>
      </c>
      <c r="G507">
        <v>13.51820488689471</v>
      </c>
      <c r="H507">
        <v>62.9375</v>
      </c>
      <c r="I507">
        <v>0.93548387096774188</v>
      </c>
      <c r="J507">
        <v>-16.9375</v>
      </c>
      <c r="K507">
        <v>0.5</v>
      </c>
      <c r="L507">
        <v>0.5</v>
      </c>
      <c r="M507">
        <v>0.875</v>
      </c>
      <c r="N507">
        <v>15.9375</v>
      </c>
      <c r="O507">
        <v>0.875</v>
      </c>
      <c r="P507">
        <v>1.375</v>
      </c>
      <c r="Q507">
        <v>10</v>
      </c>
      <c r="R507">
        <v>6</v>
      </c>
      <c r="S507">
        <v>0</v>
      </c>
      <c r="T507">
        <v>0.625</v>
      </c>
      <c r="U507">
        <v>0.43125000000000002</v>
      </c>
      <c r="V507">
        <v>0.51953125</v>
      </c>
      <c r="W507" t="s">
        <v>69</v>
      </c>
      <c r="X507">
        <v>2</v>
      </c>
      <c r="Y507" t="s">
        <v>35</v>
      </c>
      <c r="Z507">
        <v>0.26851851851851849</v>
      </c>
      <c r="AA507">
        <v>0.23157894736842111</v>
      </c>
      <c r="AB507" t="s">
        <v>34</v>
      </c>
      <c r="AC507" t="s">
        <v>34</v>
      </c>
      <c r="AD507">
        <v>0.375</v>
      </c>
      <c r="AE507">
        <v>0.5</v>
      </c>
      <c r="AF507">
        <v>7.8206346649296959E-2</v>
      </c>
    </row>
    <row r="508" spans="1:32" x14ac:dyDescent="0.45">
      <c r="A508" t="s">
        <v>592</v>
      </c>
      <c r="B508">
        <v>2015</v>
      </c>
      <c r="C508" t="s">
        <v>100</v>
      </c>
      <c r="D508">
        <v>16</v>
      </c>
      <c r="E508">
        <v>-3.6341809913598411</v>
      </c>
      <c r="F508">
        <v>-1.362938134644192</v>
      </c>
      <c r="G508">
        <v>0.89264698573179524</v>
      </c>
      <c r="H508">
        <v>51.4375</v>
      </c>
      <c r="I508">
        <v>0.88888888888888884</v>
      </c>
      <c r="J508">
        <v>-20.625</v>
      </c>
      <c r="K508">
        <v>0.75</v>
      </c>
      <c r="L508">
        <v>0.1875</v>
      </c>
      <c r="M508">
        <v>0.5625</v>
      </c>
      <c r="N508">
        <v>12.25</v>
      </c>
      <c r="O508">
        <v>0.875</v>
      </c>
      <c r="P508">
        <v>0.75</v>
      </c>
      <c r="Q508">
        <v>5</v>
      </c>
      <c r="R508">
        <v>11</v>
      </c>
      <c r="S508">
        <v>0</v>
      </c>
      <c r="T508">
        <v>0.3125</v>
      </c>
      <c r="U508">
        <v>0.46250000000000002</v>
      </c>
      <c r="V508">
        <v>0.5390625</v>
      </c>
      <c r="W508" t="s">
        <v>34</v>
      </c>
      <c r="X508">
        <v>4</v>
      </c>
      <c r="Y508" t="s">
        <v>35</v>
      </c>
      <c r="Z508">
        <v>0.3125</v>
      </c>
      <c r="AA508">
        <v>9.375E-2</v>
      </c>
      <c r="AB508" t="s">
        <v>34</v>
      </c>
      <c r="AC508" t="s">
        <v>34</v>
      </c>
      <c r="AD508">
        <v>0.125</v>
      </c>
      <c r="AE508">
        <v>0.5</v>
      </c>
      <c r="AF508">
        <v>1.6777408522104919E-3</v>
      </c>
    </row>
    <row r="509" spans="1:32" x14ac:dyDescent="0.45">
      <c r="A509" t="s">
        <v>593</v>
      </c>
      <c r="B509">
        <v>2015</v>
      </c>
      <c r="C509" t="s">
        <v>104</v>
      </c>
      <c r="D509">
        <v>16</v>
      </c>
      <c r="E509">
        <v>3.0247383625744679</v>
      </c>
      <c r="F509">
        <v>-1.821995539552449</v>
      </c>
      <c r="G509">
        <v>5.7214579482849341</v>
      </c>
      <c r="H509">
        <v>73.75</v>
      </c>
      <c r="I509">
        <v>0.72499999999999998</v>
      </c>
      <c r="J509">
        <v>-11.875</v>
      </c>
      <c r="K509">
        <v>0.9375</v>
      </c>
      <c r="L509">
        <v>0.75</v>
      </c>
      <c r="M509">
        <v>0.6875</v>
      </c>
      <c r="N509">
        <v>14.5</v>
      </c>
      <c r="O509">
        <v>1.375</v>
      </c>
      <c r="P509">
        <v>1.4375</v>
      </c>
      <c r="Q509">
        <v>6</v>
      </c>
      <c r="R509">
        <v>10</v>
      </c>
      <c r="S509">
        <v>0</v>
      </c>
      <c r="T509">
        <v>0.375</v>
      </c>
      <c r="U509">
        <v>0.40625</v>
      </c>
      <c r="V509">
        <v>0.484375</v>
      </c>
      <c r="W509" t="s">
        <v>34</v>
      </c>
      <c r="X509">
        <v>4</v>
      </c>
      <c r="Y509" t="s">
        <v>38</v>
      </c>
      <c r="Z509">
        <v>0.3</v>
      </c>
      <c r="AA509">
        <v>0.25</v>
      </c>
      <c r="AB509" t="s">
        <v>34</v>
      </c>
      <c r="AC509" t="s">
        <v>34</v>
      </c>
      <c r="AD509">
        <v>0.4375</v>
      </c>
      <c r="AE509">
        <v>0.5</v>
      </c>
      <c r="AF509">
        <v>2.2181134080462208E-3</v>
      </c>
    </row>
    <row r="510" spans="1:32" x14ac:dyDescent="0.45">
      <c r="A510" t="s">
        <v>594</v>
      </c>
      <c r="B510">
        <v>2015</v>
      </c>
      <c r="C510" t="s">
        <v>106</v>
      </c>
      <c r="D510">
        <v>16</v>
      </c>
      <c r="E510">
        <v>-3.813099636303928</v>
      </c>
      <c r="F510">
        <v>-3.311075451658541</v>
      </c>
      <c r="G510">
        <v>3.5905556368965792</v>
      </c>
      <c r="H510">
        <v>48.6875</v>
      </c>
      <c r="I510">
        <v>0.875</v>
      </c>
      <c r="J510">
        <v>-24.375</v>
      </c>
      <c r="K510">
        <v>1.0625</v>
      </c>
      <c r="L510">
        <v>0.5</v>
      </c>
      <c r="M510">
        <v>0.6875</v>
      </c>
      <c r="N510">
        <v>16.9375</v>
      </c>
      <c r="O510">
        <v>1.8125</v>
      </c>
      <c r="P510">
        <v>1.1875</v>
      </c>
      <c r="Q510">
        <v>3</v>
      </c>
      <c r="R510">
        <v>13</v>
      </c>
      <c r="S510">
        <v>0</v>
      </c>
      <c r="T510">
        <v>0.1875</v>
      </c>
      <c r="U510">
        <v>0.375</v>
      </c>
      <c r="V510">
        <v>0.4921875</v>
      </c>
      <c r="W510" t="s">
        <v>34</v>
      </c>
      <c r="X510">
        <v>4</v>
      </c>
      <c r="Y510" t="s">
        <v>70</v>
      </c>
      <c r="Z510">
        <v>0.21739130434782611</v>
      </c>
      <c r="AA510">
        <v>0.2413793103448276</v>
      </c>
      <c r="AB510" t="s">
        <v>34</v>
      </c>
      <c r="AC510" t="s">
        <v>34</v>
      </c>
      <c r="AD510">
        <v>0.75</v>
      </c>
      <c r="AE510">
        <v>0.5</v>
      </c>
      <c r="AF510">
        <v>2.8813943563408808E-4</v>
      </c>
    </row>
    <row r="511" spans="1:32" x14ac:dyDescent="0.45">
      <c r="A511" t="s">
        <v>595</v>
      </c>
      <c r="B511">
        <v>2015</v>
      </c>
      <c r="C511" t="s">
        <v>108</v>
      </c>
      <c r="D511">
        <v>16</v>
      </c>
      <c r="E511">
        <v>6.5306637843569062</v>
      </c>
      <c r="F511">
        <v>-4.4347908880945131</v>
      </c>
      <c r="G511">
        <v>9.4885015023460433</v>
      </c>
      <c r="H511">
        <v>51.6875</v>
      </c>
      <c r="I511">
        <v>0.8666666666666667</v>
      </c>
      <c r="J511">
        <v>-12.4375</v>
      </c>
      <c r="K511">
        <v>0.6875</v>
      </c>
      <c r="L511">
        <v>0.9375</v>
      </c>
      <c r="M511">
        <v>0.6875</v>
      </c>
      <c r="N511">
        <v>16.25</v>
      </c>
      <c r="O511">
        <v>1.125</v>
      </c>
      <c r="P511">
        <v>1.625</v>
      </c>
      <c r="Q511">
        <v>9</v>
      </c>
      <c r="R511">
        <v>7</v>
      </c>
      <c r="S511">
        <v>0</v>
      </c>
      <c r="T511">
        <v>0.5625</v>
      </c>
      <c r="U511">
        <v>0.40277777777777779</v>
      </c>
      <c r="V511">
        <v>0.46484375</v>
      </c>
      <c r="W511" t="s">
        <v>77</v>
      </c>
      <c r="X511">
        <v>1</v>
      </c>
      <c r="Y511" t="s">
        <v>58</v>
      </c>
      <c r="Z511">
        <v>0.2181818181818182</v>
      </c>
      <c r="AA511">
        <v>8.8235294117647065E-2</v>
      </c>
      <c r="AB511" t="s">
        <v>34</v>
      </c>
      <c r="AC511" t="s">
        <v>34</v>
      </c>
      <c r="AD511">
        <v>0.4375</v>
      </c>
      <c r="AE511">
        <v>0.5</v>
      </c>
      <c r="AF511">
        <v>1.837148401956307E-2</v>
      </c>
    </row>
    <row r="512" spans="1:32" x14ac:dyDescent="0.45">
      <c r="A512" t="s">
        <v>596</v>
      </c>
      <c r="B512">
        <v>2016</v>
      </c>
      <c r="C512" t="s">
        <v>33</v>
      </c>
      <c r="D512">
        <v>16</v>
      </c>
      <c r="E512">
        <v>1.2079431058280869</v>
      </c>
      <c r="F512">
        <v>-2.071268379481717</v>
      </c>
      <c r="G512">
        <v>5.5121256940272794</v>
      </c>
      <c r="H512">
        <v>55.5625</v>
      </c>
      <c r="I512">
        <v>0.75</v>
      </c>
      <c r="J512">
        <v>-18.0625</v>
      </c>
      <c r="K512">
        <v>1.0625</v>
      </c>
      <c r="L512">
        <v>0.875</v>
      </c>
      <c r="M512">
        <v>0.875</v>
      </c>
      <c r="N512">
        <v>22.5</v>
      </c>
      <c r="O512">
        <v>1.5625</v>
      </c>
      <c r="P512">
        <v>1.75</v>
      </c>
      <c r="Q512">
        <v>7</v>
      </c>
      <c r="R512">
        <v>8</v>
      </c>
      <c r="S512">
        <v>1</v>
      </c>
      <c r="T512">
        <v>0.46875</v>
      </c>
      <c r="U512">
        <v>0.36607142857142849</v>
      </c>
      <c r="V512">
        <v>0.462890625</v>
      </c>
      <c r="W512" t="s">
        <v>34</v>
      </c>
      <c r="X512">
        <v>2</v>
      </c>
      <c r="Y512" t="s">
        <v>35</v>
      </c>
      <c r="Z512">
        <v>8.3333333333333329E-2</v>
      </c>
      <c r="AA512">
        <v>0.1785714285714286</v>
      </c>
      <c r="AB512" t="s">
        <v>34</v>
      </c>
      <c r="AC512" t="s">
        <v>34</v>
      </c>
      <c r="AD512">
        <v>0.5</v>
      </c>
      <c r="AE512">
        <v>0.5</v>
      </c>
      <c r="AF512">
        <v>4.7212428432892037E-3</v>
      </c>
    </row>
    <row r="513" spans="1:32" x14ac:dyDescent="0.45">
      <c r="A513" t="s">
        <v>597</v>
      </c>
      <c r="B513">
        <v>2016</v>
      </c>
      <c r="C513" t="s">
        <v>37</v>
      </c>
      <c r="D513">
        <v>16</v>
      </c>
      <c r="E513">
        <v>10.780870847224961</v>
      </c>
      <c r="F513">
        <v>2.9825597555151878E-4</v>
      </c>
      <c r="G513">
        <v>14.71485450793802</v>
      </c>
      <c r="H513">
        <v>52.9375</v>
      </c>
      <c r="I513">
        <v>0.91891891891891897</v>
      </c>
      <c r="J513">
        <v>-14.6875</v>
      </c>
      <c r="K513">
        <v>0.4375</v>
      </c>
      <c r="L513">
        <v>0.625</v>
      </c>
      <c r="M513">
        <v>0.75</v>
      </c>
      <c r="N513">
        <v>14.25</v>
      </c>
      <c r="O513">
        <v>0.625</v>
      </c>
      <c r="P513">
        <v>1.375</v>
      </c>
      <c r="Q513">
        <v>11</v>
      </c>
      <c r="R513">
        <v>5</v>
      </c>
      <c r="S513">
        <v>0</v>
      </c>
      <c r="T513">
        <v>0.6875</v>
      </c>
      <c r="U513">
        <v>0.45170454545454553</v>
      </c>
      <c r="V513">
        <v>0.48046875</v>
      </c>
      <c r="W513" t="s">
        <v>41</v>
      </c>
      <c r="X513">
        <v>1</v>
      </c>
      <c r="Y513" t="s">
        <v>38</v>
      </c>
      <c r="Z513">
        <v>0.20833333333333329</v>
      </c>
      <c r="AA513">
        <v>0.20454545454545461</v>
      </c>
      <c r="AB513" t="s">
        <v>34</v>
      </c>
      <c r="AC513" t="s">
        <v>43</v>
      </c>
      <c r="AD513">
        <v>0.1875</v>
      </c>
      <c r="AE513">
        <v>9.5</v>
      </c>
      <c r="AF513">
        <v>8.8729575339571237E-2</v>
      </c>
    </row>
    <row r="514" spans="1:32" x14ac:dyDescent="0.45">
      <c r="A514" t="s">
        <v>598</v>
      </c>
      <c r="B514">
        <v>2016</v>
      </c>
      <c r="C514" t="s">
        <v>40</v>
      </c>
      <c r="D514">
        <v>16</v>
      </c>
      <c r="E514">
        <v>-1.95410868197052</v>
      </c>
      <c r="F514">
        <v>-1.5495734410819351</v>
      </c>
      <c r="G514">
        <v>1.991266924823589</v>
      </c>
      <c r="H514">
        <v>69.4375</v>
      </c>
      <c r="I514">
        <v>0.97435897435897434</v>
      </c>
      <c r="J514">
        <v>-15.1875</v>
      </c>
      <c r="K514">
        <v>1</v>
      </c>
      <c r="L514">
        <v>0.625</v>
      </c>
      <c r="M514">
        <v>1.125</v>
      </c>
      <c r="N514">
        <v>13.9375</v>
      </c>
      <c r="O514">
        <v>1.1875</v>
      </c>
      <c r="P514">
        <v>1.75</v>
      </c>
      <c r="Q514">
        <v>8</v>
      </c>
      <c r="R514">
        <v>8</v>
      </c>
      <c r="S514">
        <v>0</v>
      </c>
      <c r="T514">
        <v>0.5</v>
      </c>
      <c r="U514">
        <v>0.36328125</v>
      </c>
      <c r="V514">
        <v>0.498046875</v>
      </c>
      <c r="W514" t="s">
        <v>34</v>
      </c>
      <c r="X514">
        <v>2</v>
      </c>
      <c r="Y514" t="s">
        <v>42</v>
      </c>
      <c r="Z514">
        <v>0.29508196721311469</v>
      </c>
      <c r="AA514">
        <v>6.5573770491803282E-2</v>
      </c>
      <c r="AB514" t="s">
        <v>34</v>
      </c>
      <c r="AC514" t="s">
        <v>34</v>
      </c>
      <c r="AD514">
        <v>0.1875</v>
      </c>
      <c r="AE514">
        <v>0.5</v>
      </c>
      <c r="AF514">
        <v>1.413168508857781E-2</v>
      </c>
    </row>
    <row r="515" spans="1:32" x14ac:dyDescent="0.45">
      <c r="A515" t="s">
        <v>599</v>
      </c>
      <c r="B515">
        <v>2016</v>
      </c>
      <c r="C515" t="s">
        <v>45</v>
      </c>
      <c r="D515">
        <v>16</v>
      </c>
      <c r="E515">
        <v>1.26033234624113</v>
      </c>
      <c r="F515">
        <v>2.7360888311390319</v>
      </c>
      <c r="G515">
        <v>6.0865091767707442</v>
      </c>
      <c r="H515">
        <v>60</v>
      </c>
      <c r="I515">
        <v>0.76</v>
      </c>
      <c r="J515">
        <v>-13.375</v>
      </c>
      <c r="K515">
        <v>0.4375</v>
      </c>
      <c r="L515">
        <v>0.375</v>
      </c>
      <c r="M515">
        <v>0.75</v>
      </c>
      <c r="N515">
        <v>15.8125</v>
      </c>
      <c r="O515">
        <v>0.75</v>
      </c>
      <c r="P515">
        <v>1.125</v>
      </c>
      <c r="Q515">
        <v>7</v>
      </c>
      <c r="R515">
        <v>9</v>
      </c>
      <c r="S515">
        <v>0</v>
      </c>
      <c r="T515">
        <v>0.4375</v>
      </c>
      <c r="U515">
        <v>0.3392857142857143</v>
      </c>
      <c r="V515">
        <v>0.482421875</v>
      </c>
      <c r="W515" t="s">
        <v>34</v>
      </c>
      <c r="X515">
        <v>3</v>
      </c>
      <c r="Y515" t="s">
        <v>46</v>
      </c>
      <c r="Z515">
        <v>0.24</v>
      </c>
      <c r="AA515">
        <v>0.14285714285714279</v>
      </c>
      <c r="AB515" t="s">
        <v>34</v>
      </c>
      <c r="AC515" t="s">
        <v>34</v>
      </c>
      <c r="AD515">
        <v>0.3125</v>
      </c>
      <c r="AE515">
        <v>0.5</v>
      </c>
      <c r="AF515">
        <v>4.1404306909868628E-3</v>
      </c>
    </row>
    <row r="516" spans="1:32" x14ac:dyDescent="0.45">
      <c r="A516" t="s">
        <v>600</v>
      </c>
      <c r="B516">
        <v>2016</v>
      </c>
      <c r="C516" t="s">
        <v>48</v>
      </c>
      <c r="D516">
        <v>16</v>
      </c>
      <c r="E516">
        <v>-1.6740875554451391</v>
      </c>
      <c r="F516">
        <v>-1.9600253362001809</v>
      </c>
      <c r="G516">
        <v>2.7429737641712131</v>
      </c>
      <c r="H516">
        <v>53.125</v>
      </c>
      <c r="I516">
        <v>0.78947368421052633</v>
      </c>
      <c r="J516">
        <v>-17.3125</v>
      </c>
      <c r="K516">
        <v>1.1875</v>
      </c>
      <c r="L516">
        <v>0.625</v>
      </c>
      <c r="M516">
        <v>1.0625</v>
      </c>
      <c r="N516">
        <v>16.875</v>
      </c>
      <c r="O516">
        <v>1.5625</v>
      </c>
      <c r="P516">
        <v>1.6875</v>
      </c>
      <c r="Q516">
        <v>6</v>
      </c>
      <c r="R516">
        <v>10</v>
      </c>
      <c r="S516">
        <v>0</v>
      </c>
      <c r="T516">
        <v>0.375</v>
      </c>
      <c r="U516">
        <v>0.35416666666666669</v>
      </c>
      <c r="V516">
        <v>0.517578125</v>
      </c>
      <c r="W516" t="s">
        <v>34</v>
      </c>
      <c r="X516">
        <v>4</v>
      </c>
      <c r="Y516" t="s">
        <v>38</v>
      </c>
      <c r="Z516">
        <v>0.13793103448275859</v>
      </c>
      <c r="AA516">
        <v>0.14285714285714279</v>
      </c>
      <c r="AB516" t="s">
        <v>34</v>
      </c>
      <c r="AC516" t="s">
        <v>34</v>
      </c>
      <c r="AD516">
        <v>0.375</v>
      </c>
      <c r="AE516">
        <v>0.5</v>
      </c>
      <c r="AF516">
        <v>1.240964236676075E-3</v>
      </c>
    </row>
    <row r="517" spans="1:32" x14ac:dyDescent="0.45">
      <c r="A517" t="s">
        <v>601</v>
      </c>
      <c r="B517">
        <v>2016</v>
      </c>
      <c r="C517" t="s">
        <v>50</v>
      </c>
      <c r="D517">
        <v>16</v>
      </c>
      <c r="E517">
        <v>0.46231340643269531</v>
      </c>
      <c r="F517">
        <v>-2.3663850084349178</v>
      </c>
      <c r="G517">
        <v>4.1340391827583289</v>
      </c>
      <c r="H517">
        <v>60.4375</v>
      </c>
      <c r="I517">
        <v>0.78260869565217395</v>
      </c>
      <c r="J517">
        <v>-10.625</v>
      </c>
      <c r="K517">
        <v>1.1875</v>
      </c>
      <c r="L517">
        <v>0.1875</v>
      </c>
      <c r="M517">
        <v>0.5</v>
      </c>
      <c r="N517">
        <v>14.375</v>
      </c>
      <c r="O517">
        <v>1.6875</v>
      </c>
      <c r="P517">
        <v>0.6875</v>
      </c>
      <c r="Q517">
        <v>3</v>
      </c>
      <c r="R517">
        <v>13</v>
      </c>
      <c r="S517">
        <v>0</v>
      </c>
      <c r="T517">
        <v>0.1875</v>
      </c>
      <c r="U517">
        <v>0.39583333333333331</v>
      </c>
      <c r="V517">
        <v>0.521484375</v>
      </c>
      <c r="W517" t="s">
        <v>34</v>
      </c>
      <c r="X517">
        <v>4</v>
      </c>
      <c r="Y517" t="s">
        <v>51</v>
      </c>
      <c r="Z517">
        <v>7.1428571428571425E-2</v>
      </c>
      <c r="AA517">
        <v>0.24</v>
      </c>
      <c r="AB517" t="s">
        <v>34</v>
      </c>
      <c r="AC517" t="s">
        <v>34</v>
      </c>
      <c r="AD517">
        <v>0.5</v>
      </c>
      <c r="AE517">
        <v>0.5</v>
      </c>
      <c r="AF517">
        <v>3.1281398750691098E-5</v>
      </c>
    </row>
    <row r="518" spans="1:32" x14ac:dyDescent="0.45">
      <c r="A518" t="s">
        <v>602</v>
      </c>
      <c r="B518">
        <v>2016</v>
      </c>
      <c r="C518" t="s">
        <v>53</v>
      </c>
      <c r="D518">
        <v>16</v>
      </c>
      <c r="E518">
        <v>3.980519424421725</v>
      </c>
      <c r="F518">
        <v>-0.62712873714240536</v>
      </c>
      <c r="G518">
        <v>7.7825239289579526</v>
      </c>
      <c r="H518">
        <v>45.375</v>
      </c>
      <c r="I518">
        <v>0.8</v>
      </c>
      <c r="J518">
        <v>-16.5</v>
      </c>
      <c r="K518">
        <v>0.5</v>
      </c>
      <c r="L518">
        <v>0.1875</v>
      </c>
      <c r="M518">
        <v>1.0625</v>
      </c>
      <c r="N518">
        <v>11.5625</v>
      </c>
      <c r="O518">
        <v>0.6875</v>
      </c>
      <c r="P518">
        <v>1.25</v>
      </c>
      <c r="Q518">
        <v>6</v>
      </c>
      <c r="R518">
        <v>9</v>
      </c>
      <c r="S518">
        <v>1</v>
      </c>
      <c r="T518">
        <v>0.40625</v>
      </c>
      <c r="U518">
        <v>0.33333333333333331</v>
      </c>
      <c r="V518">
        <v>0.521484375</v>
      </c>
      <c r="W518" t="s">
        <v>34</v>
      </c>
      <c r="X518">
        <v>3</v>
      </c>
      <c r="Y518" t="s">
        <v>42</v>
      </c>
      <c r="Z518">
        <v>0.13793103448275859</v>
      </c>
      <c r="AA518">
        <v>0.2413793103448276</v>
      </c>
      <c r="AB518" t="s">
        <v>34</v>
      </c>
      <c r="AC518" t="s">
        <v>34</v>
      </c>
      <c r="AD518">
        <v>0.1875</v>
      </c>
      <c r="AE518">
        <v>0.5</v>
      </c>
      <c r="AF518">
        <v>1.2257667077097011E-3</v>
      </c>
    </row>
    <row r="519" spans="1:32" x14ac:dyDescent="0.45">
      <c r="A519" t="s">
        <v>603</v>
      </c>
      <c r="B519">
        <v>2016</v>
      </c>
      <c r="C519" t="s">
        <v>55</v>
      </c>
      <c r="D519">
        <v>16</v>
      </c>
      <c r="E519">
        <v>-2.2939794964206208</v>
      </c>
      <c r="F519">
        <v>-2.205378739026449</v>
      </c>
      <c r="G519">
        <v>5.6268130720148974</v>
      </c>
      <c r="H519">
        <v>46</v>
      </c>
      <c r="I519">
        <v>0.77777777777777779</v>
      </c>
      <c r="J519">
        <v>-26.8125</v>
      </c>
      <c r="K519">
        <v>0.875</v>
      </c>
      <c r="L519">
        <v>0.1875</v>
      </c>
      <c r="M519">
        <v>0.625</v>
      </c>
      <c r="N519">
        <v>11.0625</v>
      </c>
      <c r="O519">
        <v>1.5</v>
      </c>
      <c r="P519">
        <v>0.8125</v>
      </c>
      <c r="Q519">
        <v>1</v>
      </c>
      <c r="R519">
        <v>15</v>
      </c>
      <c r="S519">
        <v>0</v>
      </c>
      <c r="T519">
        <v>6.25E-2</v>
      </c>
      <c r="U519">
        <v>0.3125</v>
      </c>
      <c r="V519">
        <v>0.548828125</v>
      </c>
      <c r="W519" t="s">
        <v>34</v>
      </c>
      <c r="X519">
        <v>4</v>
      </c>
      <c r="Y519" t="s">
        <v>42</v>
      </c>
      <c r="Z519">
        <v>0.27027027027027029</v>
      </c>
      <c r="AA519">
        <v>9.6774193548387094E-2</v>
      </c>
      <c r="AB519" t="s">
        <v>34</v>
      </c>
      <c r="AC519" t="s">
        <v>34</v>
      </c>
      <c r="AD519">
        <v>0.625</v>
      </c>
      <c r="AE519">
        <v>0.5</v>
      </c>
      <c r="AF519">
        <v>6.0520694356837662E-5</v>
      </c>
    </row>
    <row r="520" spans="1:32" x14ac:dyDescent="0.45">
      <c r="A520" t="s">
        <v>604</v>
      </c>
      <c r="B520">
        <v>2016</v>
      </c>
      <c r="C520" t="s">
        <v>57</v>
      </c>
      <c r="D520">
        <v>16</v>
      </c>
      <c r="E520">
        <v>7.0808243358748326</v>
      </c>
      <c r="F520">
        <v>1.417008729441507</v>
      </c>
      <c r="G520">
        <v>9.636263757466244</v>
      </c>
      <c r="H520">
        <v>54.9375</v>
      </c>
      <c r="I520">
        <v>0.84375</v>
      </c>
      <c r="J520">
        <v>-10.5</v>
      </c>
      <c r="K520">
        <v>0.375</v>
      </c>
      <c r="L520">
        <v>0.6875</v>
      </c>
      <c r="M520">
        <v>0.5625</v>
      </c>
      <c r="N520">
        <v>12.3125</v>
      </c>
      <c r="O520">
        <v>0.75</v>
      </c>
      <c r="P520">
        <v>1.25</v>
      </c>
      <c r="Q520">
        <v>13</v>
      </c>
      <c r="R520">
        <v>3</v>
      </c>
      <c r="S520">
        <v>0</v>
      </c>
      <c r="T520">
        <v>0.8125</v>
      </c>
      <c r="U520">
        <v>0.43990384615384609</v>
      </c>
      <c r="V520">
        <v>0.470703125</v>
      </c>
      <c r="W520" t="s">
        <v>43</v>
      </c>
      <c r="X520">
        <v>1</v>
      </c>
      <c r="Y520" t="s">
        <v>58</v>
      </c>
      <c r="Z520">
        <v>0.19047619047619049</v>
      </c>
      <c r="AA520">
        <v>0.20833333333333329</v>
      </c>
      <c r="AB520" t="s">
        <v>34</v>
      </c>
      <c r="AC520" t="s">
        <v>34</v>
      </c>
      <c r="AD520">
        <v>0.375</v>
      </c>
      <c r="AE520">
        <v>0.5</v>
      </c>
      <c r="AF520">
        <v>0.23095444794265929</v>
      </c>
    </row>
    <row r="521" spans="1:32" x14ac:dyDescent="0.45">
      <c r="A521" t="s">
        <v>605</v>
      </c>
      <c r="B521">
        <v>2016</v>
      </c>
      <c r="C521" t="s">
        <v>60</v>
      </c>
      <c r="D521">
        <v>16</v>
      </c>
      <c r="E521">
        <v>0.97042435837891561</v>
      </c>
      <c r="F521">
        <v>-4.2095348830974197</v>
      </c>
      <c r="G521">
        <v>3.726356702898213</v>
      </c>
      <c r="H521">
        <v>61.5625</v>
      </c>
      <c r="I521">
        <v>0.8529411764705882</v>
      </c>
      <c r="J521">
        <v>-14.3125</v>
      </c>
      <c r="K521">
        <v>0.6875</v>
      </c>
      <c r="L521">
        <v>0.8125</v>
      </c>
      <c r="M521">
        <v>0.875</v>
      </c>
      <c r="N521">
        <v>14.25</v>
      </c>
      <c r="O521">
        <v>0.9375</v>
      </c>
      <c r="P521">
        <v>1.6875</v>
      </c>
      <c r="Q521">
        <v>9</v>
      </c>
      <c r="R521">
        <v>7</v>
      </c>
      <c r="S521">
        <v>0</v>
      </c>
      <c r="T521">
        <v>0.5625</v>
      </c>
      <c r="U521">
        <v>0.4548611111111111</v>
      </c>
      <c r="V521">
        <v>0.548828125</v>
      </c>
      <c r="W521" t="s">
        <v>34</v>
      </c>
      <c r="X521">
        <v>3</v>
      </c>
      <c r="Y521" t="s">
        <v>62</v>
      </c>
      <c r="Z521">
        <v>0.21153846153846151</v>
      </c>
      <c r="AA521">
        <v>0.22222222222222221</v>
      </c>
      <c r="AB521" t="s">
        <v>34</v>
      </c>
      <c r="AC521" t="s">
        <v>34</v>
      </c>
      <c r="AD521">
        <v>0.25</v>
      </c>
      <c r="AE521">
        <v>0.5</v>
      </c>
      <c r="AF521">
        <v>1.7457943060516349E-2</v>
      </c>
    </row>
    <row r="522" spans="1:32" x14ac:dyDescent="0.45">
      <c r="A522" t="s">
        <v>606</v>
      </c>
      <c r="B522">
        <v>2016</v>
      </c>
      <c r="C522" t="s">
        <v>64</v>
      </c>
      <c r="D522">
        <v>16</v>
      </c>
      <c r="E522">
        <v>4.6247857049819476</v>
      </c>
      <c r="F522">
        <v>-2.0308850152144462</v>
      </c>
      <c r="G522">
        <v>8.8687019048018794</v>
      </c>
      <c r="H522">
        <v>53.8125</v>
      </c>
      <c r="I522">
        <v>0.86111111111111116</v>
      </c>
      <c r="J522">
        <v>-13.5</v>
      </c>
      <c r="K522">
        <v>0.625</v>
      </c>
      <c r="L522">
        <v>0.25</v>
      </c>
      <c r="M522">
        <v>0.625</v>
      </c>
      <c r="N522">
        <v>10.0625</v>
      </c>
      <c r="O522">
        <v>0.875</v>
      </c>
      <c r="P522">
        <v>0.875</v>
      </c>
      <c r="Q522">
        <v>9</v>
      </c>
      <c r="R522">
        <v>7</v>
      </c>
      <c r="S522">
        <v>0</v>
      </c>
      <c r="T522">
        <v>0.5625</v>
      </c>
      <c r="U522">
        <v>0.3923611111111111</v>
      </c>
      <c r="V522">
        <v>0.474609375</v>
      </c>
      <c r="W522" t="s">
        <v>69</v>
      </c>
      <c r="X522">
        <v>2</v>
      </c>
      <c r="Y522" t="s">
        <v>51</v>
      </c>
      <c r="Z522">
        <v>0.14285714285714279</v>
      </c>
      <c r="AA522">
        <v>0.2197802197802198</v>
      </c>
      <c r="AB522" t="s">
        <v>34</v>
      </c>
      <c r="AC522" t="s">
        <v>34</v>
      </c>
      <c r="AD522">
        <v>0.25</v>
      </c>
      <c r="AE522">
        <v>0.5</v>
      </c>
      <c r="AF522">
        <v>7.5897186726126206E-3</v>
      </c>
    </row>
    <row r="523" spans="1:32" x14ac:dyDescent="0.45">
      <c r="A523" t="s">
        <v>607</v>
      </c>
      <c r="B523">
        <v>2016</v>
      </c>
      <c r="C523" t="s">
        <v>66</v>
      </c>
      <c r="D523">
        <v>16</v>
      </c>
      <c r="E523">
        <v>7.7705822870935499</v>
      </c>
      <c r="F523">
        <v>-0.31641855930157259</v>
      </c>
      <c r="G523">
        <v>11.37433949695729</v>
      </c>
      <c r="H523">
        <v>51.6875</v>
      </c>
      <c r="I523">
        <v>0.8666666666666667</v>
      </c>
      <c r="J523">
        <v>-15.375</v>
      </c>
      <c r="K523">
        <v>0.5</v>
      </c>
      <c r="L523">
        <v>0.5</v>
      </c>
      <c r="M523">
        <v>1.0625</v>
      </c>
      <c r="N523">
        <v>17.8125</v>
      </c>
      <c r="O523">
        <v>0.8125</v>
      </c>
      <c r="P523">
        <v>1.5625</v>
      </c>
      <c r="Q523">
        <v>10</v>
      </c>
      <c r="R523">
        <v>6</v>
      </c>
      <c r="S523">
        <v>0</v>
      </c>
      <c r="T523">
        <v>0.625</v>
      </c>
      <c r="U523">
        <v>0.453125</v>
      </c>
      <c r="V523">
        <v>0.5078125</v>
      </c>
      <c r="W523" t="s">
        <v>77</v>
      </c>
      <c r="X523">
        <v>1</v>
      </c>
      <c r="Y523" t="s">
        <v>51</v>
      </c>
      <c r="Z523">
        <v>0.203125</v>
      </c>
      <c r="AA523">
        <v>0.22950819672131151</v>
      </c>
      <c r="AB523" t="s">
        <v>34</v>
      </c>
      <c r="AC523" t="s">
        <v>34</v>
      </c>
      <c r="AD523">
        <v>0.3125</v>
      </c>
      <c r="AE523">
        <v>0.5</v>
      </c>
      <c r="AF523">
        <v>5.1601139317595822E-2</v>
      </c>
    </row>
    <row r="524" spans="1:32" x14ac:dyDescent="0.45">
      <c r="A524" t="s">
        <v>608</v>
      </c>
      <c r="B524">
        <v>2016</v>
      </c>
      <c r="C524" t="s">
        <v>154</v>
      </c>
      <c r="D524">
        <v>16</v>
      </c>
      <c r="E524">
        <v>-3.5960520217944492</v>
      </c>
      <c r="F524">
        <v>-2.8741836987842051</v>
      </c>
      <c r="G524">
        <v>5.9929000119442112E-2</v>
      </c>
      <c r="H524">
        <v>54.25</v>
      </c>
      <c r="I524">
        <v>0.85365853658536583</v>
      </c>
      <c r="J524">
        <v>-15.125</v>
      </c>
      <c r="K524">
        <v>1</v>
      </c>
      <c r="L524">
        <v>0.375</v>
      </c>
      <c r="M524">
        <v>0.6875</v>
      </c>
      <c r="N524">
        <v>12.375</v>
      </c>
      <c r="O524">
        <v>1.25</v>
      </c>
      <c r="P524">
        <v>1.0625</v>
      </c>
      <c r="Q524">
        <v>9</v>
      </c>
      <c r="R524">
        <v>7</v>
      </c>
      <c r="S524">
        <v>0</v>
      </c>
      <c r="T524">
        <v>0.5625</v>
      </c>
      <c r="U524">
        <v>0.42708333333333331</v>
      </c>
      <c r="V524">
        <v>0.501953125</v>
      </c>
      <c r="W524" t="s">
        <v>77</v>
      </c>
      <c r="X524">
        <v>1</v>
      </c>
      <c r="Y524" t="s">
        <v>70</v>
      </c>
      <c r="Z524">
        <v>0.15929203539823009</v>
      </c>
      <c r="AA524">
        <v>0.23364485981308411</v>
      </c>
      <c r="AB524" t="s">
        <v>34</v>
      </c>
      <c r="AC524" t="s">
        <v>34</v>
      </c>
      <c r="AD524">
        <v>0.25</v>
      </c>
      <c r="AE524">
        <v>0.5</v>
      </c>
      <c r="AF524">
        <v>1.127262946309329E-2</v>
      </c>
    </row>
    <row r="525" spans="1:32" x14ac:dyDescent="0.45">
      <c r="A525" t="s">
        <v>609</v>
      </c>
      <c r="B525">
        <v>2016</v>
      </c>
      <c r="C525" t="s">
        <v>68</v>
      </c>
      <c r="D525">
        <v>16</v>
      </c>
      <c r="E525">
        <v>3.605216026209924</v>
      </c>
      <c r="F525">
        <v>-2.091139989981611</v>
      </c>
      <c r="G525">
        <v>9.0608768124989219</v>
      </c>
      <c r="H525">
        <v>55.1875</v>
      </c>
      <c r="I525">
        <v>0.87096774193548387</v>
      </c>
      <c r="J525">
        <v>-18.0625</v>
      </c>
      <c r="K525">
        <v>0.9375</v>
      </c>
      <c r="L525">
        <v>0.5625</v>
      </c>
      <c r="M525">
        <v>0.5</v>
      </c>
      <c r="N525">
        <v>13.1875</v>
      </c>
      <c r="O525">
        <v>1.3125</v>
      </c>
      <c r="P525">
        <v>1.0625</v>
      </c>
      <c r="Q525">
        <v>8</v>
      </c>
      <c r="R525">
        <v>8</v>
      </c>
      <c r="S525">
        <v>0</v>
      </c>
      <c r="T525">
        <v>0.5</v>
      </c>
      <c r="U525">
        <v>0.40625</v>
      </c>
      <c r="V525">
        <v>0.4921875</v>
      </c>
      <c r="W525" t="s">
        <v>34</v>
      </c>
      <c r="X525">
        <v>3</v>
      </c>
      <c r="Y525" t="s">
        <v>70</v>
      </c>
      <c r="Z525">
        <v>8.8235294117647065E-2</v>
      </c>
      <c r="AA525">
        <v>0.1212121212121212</v>
      </c>
      <c r="AB525" t="s">
        <v>34</v>
      </c>
      <c r="AC525" t="s">
        <v>34</v>
      </c>
      <c r="AD525">
        <v>0.375</v>
      </c>
      <c r="AE525">
        <v>0.5</v>
      </c>
      <c r="AF525">
        <v>3.860575290052961E-3</v>
      </c>
    </row>
    <row r="526" spans="1:32" x14ac:dyDescent="0.45">
      <c r="A526" t="s">
        <v>610</v>
      </c>
      <c r="B526">
        <v>2016</v>
      </c>
      <c r="C526" t="s">
        <v>72</v>
      </c>
      <c r="D526">
        <v>16</v>
      </c>
      <c r="E526">
        <v>-2.8716742138881912</v>
      </c>
      <c r="F526">
        <v>-2.6098786775037079</v>
      </c>
      <c r="G526">
        <v>1.2230927384906971</v>
      </c>
      <c r="H526">
        <v>73.625</v>
      </c>
      <c r="I526">
        <v>0.79411764705882348</v>
      </c>
      <c r="J526">
        <v>-12.3125</v>
      </c>
      <c r="K526">
        <v>1</v>
      </c>
      <c r="L526">
        <v>0.375</v>
      </c>
      <c r="M526">
        <v>0.4375</v>
      </c>
      <c r="N526">
        <v>11.4375</v>
      </c>
      <c r="O526">
        <v>1.625</v>
      </c>
      <c r="P526">
        <v>0.8125</v>
      </c>
      <c r="Q526">
        <v>3</v>
      </c>
      <c r="R526">
        <v>13</v>
      </c>
      <c r="S526">
        <v>0</v>
      </c>
      <c r="T526">
        <v>0.1875</v>
      </c>
      <c r="U526">
        <v>0.41666666666666669</v>
      </c>
      <c r="V526">
        <v>0.52734375</v>
      </c>
      <c r="W526" t="s">
        <v>34</v>
      </c>
      <c r="X526">
        <v>4</v>
      </c>
      <c r="Y526" t="s">
        <v>70</v>
      </c>
      <c r="Z526">
        <v>0.1212121212121212</v>
      </c>
      <c r="AA526">
        <v>8.8235294117647065E-2</v>
      </c>
      <c r="AB526" t="s">
        <v>34</v>
      </c>
      <c r="AC526" t="s">
        <v>34</v>
      </c>
      <c r="AD526">
        <v>0.625</v>
      </c>
      <c r="AE526">
        <v>0.5</v>
      </c>
      <c r="AF526">
        <v>4.0872329281626282E-5</v>
      </c>
    </row>
    <row r="527" spans="1:32" x14ac:dyDescent="0.45">
      <c r="A527" t="s">
        <v>611</v>
      </c>
      <c r="B527">
        <v>2016</v>
      </c>
      <c r="C527" t="s">
        <v>74</v>
      </c>
      <c r="D527">
        <v>16</v>
      </c>
      <c r="E527">
        <v>2.4799047011146489</v>
      </c>
      <c r="F527">
        <v>-1.7167537875758301</v>
      </c>
      <c r="G527">
        <v>6.0848433816538181</v>
      </c>
      <c r="H527">
        <v>52.0625</v>
      </c>
      <c r="I527">
        <v>0.88571428571428568</v>
      </c>
      <c r="J527">
        <v>-10.875</v>
      </c>
      <c r="K527">
        <v>0.5</v>
      </c>
      <c r="L527">
        <v>0.9375</v>
      </c>
      <c r="M527">
        <v>1.125</v>
      </c>
      <c r="N527">
        <v>9.8125</v>
      </c>
      <c r="O527">
        <v>0.9375</v>
      </c>
      <c r="P527">
        <v>2.0625</v>
      </c>
      <c r="Q527">
        <v>12</v>
      </c>
      <c r="R527">
        <v>4</v>
      </c>
      <c r="S527">
        <v>0</v>
      </c>
      <c r="T527">
        <v>0.75</v>
      </c>
      <c r="U527">
        <v>0.47916666666666669</v>
      </c>
      <c r="V527">
        <v>0.5078125</v>
      </c>
      <c r="W527" t="s">
        <v>41</v>
      </c>
      <c r="X527">
        <v>1</v>
      </c>
      <c r="Y527" t="s">
        <v>62</v>
      </c>
      <c r="Z527">
        <v>0.25882352941176467</v>
      </c>
      <c r="AA527">
        <v>0.16666666666666671</v>
      </c>
      <c r="AB527" t="s">
        <v>34</v>
      </c>
      <c r="AC527" t="s">
        <v>34</v>
      </c>
      <c r="AD527">
        <v>0.4375</v>
      </c>
      <c r="AE527">
        <v>0.5</v>
      </c>
      <c r="AF527">
        <v>0.15224428117253949</v>
      </c>
    </row>
    <row r="528" spans="1:32" x14ac:dyDescent="0.45">
      <c r="A528" t="s">
        <v>612</v>
      </c>
      <c r="B528">
        <v>2016</v>
      </c>
      <c r="C528" t="s">
        <v>192</v>
      </c>
      <c r="D528">
        <v>16</v>
      </c>
      <c r="E528">
        <v>-8.9511388024194858</v>
      </c>
      <c r="F528">
        <v>-3.9463175116305931</v>
      </c>
      <c r="G528">
        <v>-3.4320670528240549</v>
      </c>
      <c r="H528">
        <v>67.25</v>
      </c>
      <c r="I528">
        <v>0.86363636363636365</v>
      </c>
      <c r="J528">
        <v>-22.625</v>
      </c>
      <c r="K528">
        <v>1.25</v>
      </c>
      <c r="L528">
        <v>0.5</v>
      </c>
      <c r="M528">
        <v>0.625</v>
      </c>
      <c r="N528">
        <v>12.25</v>
      </c>
      <c r="O528">
        <v>1.5625</v>
      </c>
      <c r="P528">
        <v>1.125</v>
      </c>
      <c r="Q528">
        <v>4</v>
      </c>
      <c r="R528">
        <v>12</v>
      </c>
      <c r="S528">
        <v>0</v>
      </c>
      <c r="T528">
        <v>0.25</v>
      </c>
      <c r="U528">
        <v>0.5</v>
      </c>
      <c r="V528">
        <v>0.50390625</v>
      </c>
      <c r="W528" t="s">
        <v>34</v>
      </c>
      <c r="X528">
        <v>3</v>
      </c>
      <c r="Y528" t="s">
        <v>35</v>
      </c>
      <c r="Z528">
        <v>8.6956521739130432E-2</v>
      </c>
      <c r="AA528">
        <v>0.1333333333333333</v>
      </c>
      <c r="AB528" t="s">
        <v>34</v>
      </c>
      <c r="AC528" t="s">
        <v>34</v>
      </c>
      <c r="AD528">
        <v>0.3125</v>
      </c>
      <c r="AE528">
        <v>0.5</v>
      </c>
      <c r="AF528">
        <v>1.685797942434106E-4</v>
      </c>
    </row>
    <row r="529" spans="1:32" x14ac:dyDescent="0.45">
      <c r="A529" t="s">
        <v>613</v>
      </c>
      <c r="B529">
        <v>2016</v>
      </c>
      <c r="C529" t="s">
        <v>195</v>
      </c>
      <c r="D529">
        <v>16</v>
      </c>
      <c r="E529">
        <v>3.036523717453492</v>
      </c>
      <c r="F529">
        <v>-2.7395214978631368</v>
      </c>
      <c r="G529">
        <v>7.1803717394690052</v>
      </c>
      <c r="H529">
        <v>48.75</v>
      </c>
      <c r="I529">
        <v>0.8125</v>
      </c>
      <c r="J529">
        <v>-11.75</v>
      </c>
      <c r="K529">
        <v>1.3125</v>
      </c>
      <c r="L529">
        <v>0.625</v>
      </c>
      <c r="M529">
        <v>1.125</v>
      </c>
      <c r="N529">
        <v>14.375</v>
      </c>
      <c r="O529">
        <v>1.8125</v>
      </c>
      <c r="P529">
        <v>1.75</v>
      </c>
      <c r="Q529">
        <v>5</v>
      </c>
      <c r="R529">
        <v>11</v>
      </c>
      <c r="S529">
        <v>0</v>
      </c>
      <c r="T529">
        <v>0.3125</v>
      </c>
      <c r="U529">
        <v>0.51249999999999996</v>
      </c>
      <c r="V529">
        <v>0.54296880000000003</v>
      </c>
      <c r="W529" t="s">
        <v>34</v>
      </c>
      <c r="X529">
        <v>4</v>
      </c>
      <c r="Y529" t="s">
        <v>196</v>
      </c>
      <c r="Z529">
        <v>9.375E-2</v>
      </c>
      <c r="AA529">
        <v>0.32258064516129031</v>
      </c>
      <c r="AB529" t="s">
        <v>34</v>
      </c>
      <c r="AC529" t="s">
        <v>34</v>
      </c>
      <c r="AD529">
        <v>0.5</v>
      </c>
      <c r="AE529">
        <v>0.5</v>
      </c>
      <c r="AF529">
        <v>2.1692319455536371E-4</v>
      </c>
    </row>
    <row r="530" spans="1:32" x14ac:dyDescent="0.45">
      <c r="A530" t="s">
        <v>614</v>
      </c>
      <c r="B530">
        <v>2016</v>
      </c>
      <c r="C530" t="s">
        <v>230</v>
      </c>
      <c r="D530">
        <v>16</v>
      </c>
      <c r="E530">
        <v>3.709831485206323</v>
      </c>
      <c r="F530">
        <v>-2.093335035923686</v>
      </c>
      <c r="G530">
        <v>6.5514516239069911</v>
      </c>
      <c r="H530">
        <v>78.1875</v>
      </c>
      <c r="I530">
        <v>0.82857142857142863</v>
      </c>
      <c r="J530">
        <v>-5.375</v>
      </c>
      <c r="K530">
        <v>0.4375</v>
      </c>
      <c r="L530">
        <v>0.875</v>
      </c>
      <c r="M530">
        <v>1</v>
      </c>
      <c r="N530">
        <v>9.1875</v>
      </c>
      <c r="O530">
        <v>0.875</v>
      </c>
      <c r="P530">
        <v>1.875</v>
      </c>
      <c r="Q530">
        <v>12</v>
      </c>
      <c r="R530">
        <v>4</v>
      </c>
      <c r="S530">
        <v>0</v>
      </c>
      <c r="T530">
        <v>0.75</v>
      </c>
      <c r="U530">
        <v>0.4427083</v>
      </c>
      <c r="V530">
        <v>0.50390619999999997</v>
      </c>
      <c r="W530" t="s">
        <v>61</v>
      </c>
      <c r="X530">
        <v>2</v>
      </c>
      <c r="Y530" t="s">
        <v>196</v>
      </c>
      <c r="Z530">
        <v>0.1153846153846154</v>
      </c>
      <c r="AA530">
        <v>0.2068965517241379</v>
      </c>
      <c r="AB530" t="s">
        <v>34</v>
      </c>
      <c r="AC530" t="s">
        <v>34</v>
      </c>
      <c r="AD530">
        <v>0.4375</v>
      </c>
      <c r="AE530">
        <v>0.5</v>
      </c>
      <c r="AF530">
        <v>3.9950558231226042E-2</v>
      </c>
    </row>
    <row r="531" spans="1:32" x14ac:dyDescent="0.45">
      <c r="A531" t="s">
        <v>615</v>
      </c>
      <c r="B531">
        <v>2016</v>
      </c>
      <c r="C531" t="s">
        <v>76</v>
      </c>
      <c r="D531">
        <v>16</v>
      </c>
      <c r="E531">
        <v>2.5034955230069751</v>
      </c>
      <c r="F531">
        <v>-1.596073609743881</v>
      </c>
      <c r="G531">
        <v>5.0838177011861916</v>
      </c>
      <c r="H531">
        <v>71.3125</v>
      </c>
      <c r="I531">
        <v>0.76190476190476186</v>
      </c>
      <c r="J531">
        <v>-13.5</v>
      </c>
      <c r="K531">
        <v>0.9375</v>
      </c>
      <c r="L531">
        <v>0.5625</v>
      </c>
      <c r="M531">
        <v>1</v>
      </c>
      <c r="N531">
        <v>13.75</v>
      </c>
      <c r="O531">
        <v>1.1875</v>
      </c>
      <c r="P531">
        <v>1.5625</v>
      </c>
      <c r="Q531">
        <v>10</v>
      </c>
      <c r="R531">
        <v>6</v>
      </c>
      <c r="S531">
        <v>0</v>
      </c>
      <c r="T531">
        <v>0.625</v>
      </c>
      <c r="U531">
        <v>0.34062500000000001</v>
      </c>
      <c r="V531">
        <v>0.455078125</v>
      </c>
      <c r="W531" t="s">
        <v>69</v>
      </c>
      <c r="X531">
        <v>2</v>
      </c>
      <c r="Y531" t="s">
        <v>46</v>
      </c>
      <c r="Z531">
        <v>0.25490196078431371</v>
      </c>
      <c r="AA531">
        <v>0.23076923076923081</v>
      </c>
      <c r="AB531" t="s">
        <v>34</v>
      </c>
      <c r="AC531" t="s">
        <v>34</v>
      </c>
      <c r="AD531">
        <v>0.25</v>
      </c>
      <c r="AE531">
        <v>0.5</v>
      </c>
      <c r="AF531">
        <v>4.8802942416415203E-2</v>
      </c>
    </row>
    <row r="532" spans="1:32" x14ac:dyDescent="0.45">
      <c r="A532" t="s">
        <v>616</v>
      </c>
      <c r="B532">
        <v>2016</v>
      </c>
      <c r="C532" t="s">
        <v>79</v>
      </c>
      <c r="D532">
        <v>16</v>
      </c>
      <c r="E532">
        <v>2.5565599704163988</v>
      </c>
      <c r="F532">
        <v>-6.1600351696942326</v>
      </c>
      <c r="G532">
        <v>7.717592420761104</v>
      </c>
      <c r="H532">
        <v>55.125</v>
      </c>
      <c r="I532">
        <v>0.87096774193548387</v>
      </c>
      <c r="J532">
        <v>-17.6875</v>
      </c>
      <c r="K532">
        <v>0.3125</v>
      </c>
      <c r="L532">
        <v>0.8125</v>
      </c>
      <c r="M532">
        <v>0.875</v>
      </c>
      <c r="N532">
        <v>19.375</v>
      </c>
      <c r="O532">
        <v>0.75</v>
      </c>
      <c r="P532">
        <v>1.6875</v>
      </c>
      <c r="Q532">
        <v>8</v>
      </c>
      <c r="R532">
        <v>8</v>
      </c>
      <c r="S532">
        <v>0</v>
      </c>
      <c r="T532">
        <v>0.5</v>
      </c>
      <c r="U532">
        <v>0.45703125</v>
      </c>
      <c r="V532">
        <v>0.4921875</v>
      </c>
      <c r="W532" t="s">
        <v>34</v>
      </c>
      <c r="X532">
        <v>3</v>
      </c>
      <c r="Y532" t="s">
        <v>51</v>
      </c>
      <c r="Z532">
        <v>0.24</v>
      </c>
      <c r="AA532">
        <v>7.1428571428571425E-2</v>
      </c>
      <c r="AB532" t="s">
        <v>34</v>
      </c>
      <c r="AC532" t="s">
        <v>34</v>
      </c>
      <c r="AD532">
        <v>0.4375</v>
      </c>
      <c r="AE532">
        <v>0.5</v>
      </c>
      <c r="AF532">
        <v>1.6847921123235569E-2</v>
      </c>
    </row>
    <row r="533" spans="1:32" x14ac:dyDescent="0.45">
      <c r="A533" t="s">
        <v>617</v>
      </c>
      <c r="B533">
        <v>2016</v>
      </c>
      <c r="C533" t="s">
        <v>81</v>
      </c>
      <c r="D533">
        <v>16</v>
      </c>
      <c r="E533">
        <v>10.31687493208667</v>
      </c>
      <c r="F533">
        <v>-1.7573900120565511</v>
      </c>
      <c r="G533">
        <v>11.829139553841861</v>
      </c>
      <c r="H533">
        <v>51.1875</v>
      </c>
      <c r="I533">
        <v>0.84375</v>
      </c>
      <c r="J533">
        <v>-9.25</v>
      </c>
      <c r="K533">
        <v>0.125</v>
      </c>
      <c r="L533">
        <v>0.625</v>
      </c>
      <c r="M533">
        <v>0.8125</v>
      </c>
      <c r="N533">
        <v>14.1875</v>
      </c>
      <c r="O533">
        <v>0.3125</v>
      </c>
      <c r="P533">
        <v>1.4375</v>
      </c>
      <c r="Q533">
        <v>14</v>
      </c>
      <c r="R533">
        <v>2</v>
      </c>
      <c r="S533">
        <v>0</v>
      </c>
      <c r="T533">
        <v>0.875</v>
      </c>
      <c r="U533">
        <v>0.42410714285714279</v>
      </c>
      <c r="V533">
        <v>0.439453125</v>
      </c>
      <c r="W533" t="s">
        <v>43</v>
      </c>
      <c r="X533">
        <v>1</v>
      </c>
      <c r="Y533" t="s">
        <v>46</v>
      </c>
      <c r="Z533">
        <v>0.2537313432835821</v>
      </c>
      <c r="AA533">
        <v>0.20754716981132079</v>
      </c>
      <c r="AB533" t="s">
        <v>43</v>
      </c>
      <c r="AC533" t="s">
        <v>43</v>
      </c>
      <c r="AD533">
        <v>0.1875</v>
      </c>
      <c r="AE533">
        <v>9.5</v>
      </c>
      <c r="AF533">
        <v>0.53368420521824111</v>
      </c>
    </row>
    <row r="534" spans="1:32" x14ac:dyDescent="0.45">
      <c r="A534" t="s">
        <v>618</v>
      </c>
      <c r="B534">
        <v>2016</v>
      </c>
      <c r="C534" t="s">
        <v>83</v>
      </c>
      <c r="D534">
        <v>16</v>
      </c>
      <c r="E534">
        <v>7.2668653673407881</v>
      </c>
      <c r="F534">
        <v>-0.59139443046791274</v>
      </c>
      <c r="G534">
        <v>10.635964040717671</v>
      </c>
      <c r="H534">
        <v>60.5625</v>
      </c>
      <c r="I534">
        <v>0.82352941176470584</v>
      </c>
      <c r="J534">
        <v>-11.5</v>
      </c>
      <c r="K534">
        <v>0.9375</v>
      </c>
      <c r="L534">
        <v>0.75</v>
      </c>
      <c r="M534">
        <v>0.5625</v>
      </c>
      <c r="N534">
        <v>13.3125</v>
      </c>
      <c r="O534">
        <v>1.3125</v>
      </c>
      <c r="P534">
        <v>1.3125</v>
      </c>
      <c r="Q534">
        <v>7</v>
      </c>
      <c r="R534">
        <v>9</v>
      </c>
      <c r="S534">
        <v>0</v>
      </c>
      <c r="T534">
        <v>0.4375</v>
      </c>
      <c r="U534">
        <v>0.39285714285714279</v>
      </c>
      <c r="V534">
        <v>0.5234375</v>
      </c>
      <c r="W534" t="s">
        <v>34</v>
      </c>
      <c r="X534">
        <v>3</v>
      </c>
      <c r="Y534" t="s">
        <v>38</v>
      </c>
      <c r="Z534">
        <v>0.2121212121212121</v>
      </c>
      <c r="AA534">
        <v>0.2</v>
      </c>
      <c r="AB534" t="s">
        <v>34</v>
      </c>
      <c r="AC534" t="s">
        <v>34</v>
      </c>
      <c r="AD534">
        <v>0.375</v>
      </c>
      <c r="AE534">
        <v>0.5</v>
      </c>
      <c r="AF534">
        <v>2.4856423381494682E-3</v>
      </c>
    </row>
    <row r="535" spans="1:32" x14ac:dyDescent="0.45">
      <c r="A535" t="s">
        <v>619</v>
      </c>
      <c r="B535">
        <v>2016</v>
      </c>
      <c r="C535" t="s">
        <v>86</v>
      </c>
      <c r="D535">
        <v>16</v>
      </c>
      <c r="E535">
        <v>-0.43019516721426487</v>
      </c>
      <c r="F535">
        <v>-3.8088155810168751</v>
      </c>
      <c r="G535">
        <v>1.951119595417254</v>
      </c>
      <c r="H535">
        <v>53.5625</v>
      </c>
      <c r="I535">
        <v>0.95454545454545459</v>
      </c>
      <c r="J535">
        <v>-9.25</v>
      </c>
      <c r="K535">
        <v>1</v>
      </c>
      <c r="L535">
        <v>0.5</v>
      </c>
      <c r="M535">
        <v>1.0625</v>
      </c>
      <c r="N535">
        <v>15.125</v>
      </c>
      <c r="O535">
        <v>1.3125</v>
      </c>
      <c r="P535">
        <v>1.5625</v>
      </c>
      <c r="Q535">
        <v>11</v>
      </c>
      <c r="R535">
        <v>5</v>
      </c>
      <c r="S535">
        <v>0</v>
      </c>
      <c r="T535">
        <v>0.6875</v>
      </c>
      <c r="U535">
        <v>0.45454545454545447</v>
      </c>
      <c r="V535">
        <v>0.486328125</v>
      </c>
      <c r="W535" t="s">
        <v>61</v>
      </c>
      <c r="X535">
        <v>2</v>
      </c>
      <c r="Y535" t="s">
        <v>58</v>
      </c>
      <c r="Z535">
        <v>0.20370370370370369</v>
      </c>
      <c r="AA535">
        <v>0.17241379310344829</v>
      </c>
      <c r="AB535" t="s">
        <v>34</v>
      </c>
      <c r="AC535" t="s">
        <v>34</v>
      </c>
      <c r="AD535">
        <v>0.3125</v>
      </c>
      <c r="AE535">
        <v>0.5</v>
      </c>
      <c r="AF535">
        <v>6.3126783147764681E-2</v>
      </c>
    </row>
    <row r="536" spans="1:32" x14ac:dyDescent="0.45">
      <c r="A536" t="s">
        <v>620</v>
      </c>
      <c r="B536">
        <v>2016</v>
      </c>
      <c r="C536" t="s">
        <v>88</v>
      </c>
      <c r="D536">
        <v>16</v>
      </c>
      <c r="E536">
        <v>-3.5174711800431941</v>
      </c>
      <c r="F536">
        <v>-0.98038547347805349</v>
      </c>
      <c r="G536">
        <v>-1.1479374121376711</v>
      </c>
      <c r="H536">
        <v>52.3125</v>
      </c>
      <c r="I536">
        <v>0.87096774193548387</v>
      </c>
      <c r="J536">
        <v>-11.1875</v>
      </c>
      <c r="K536">
        <v>1.5625</v>
      </c>
      <c r="L536">
        <v>0.25</v>
      </c>
      <c r="M536">
        <v>0.5</v>
      </c>
      <c r="N536">
        <v>11.1875</v>
      </c>
      <c r="O536">
        <v>1.875</v>
      </c>
      <c r="P536">
        <v>0.75</v>
      </c>
      <c r="Q536">
        <v>5</v>
      </c>
      <c r="R536">
        <v>11</v>
      </c>
      <c r="S536">
        <v>0</v>
      </c>
      <c r="T536">
        <v>0.3125</v>
      </c>
      <c r="U536">
        <v>0.3125</v>
      </c>
      <c r="V536">
        <v>0.517578125</v>
      </c>
      <c r="W536" t="s">
        <v>34</v>
      </c>
      <c r="X536">
        <v>4</v>
      </c>
      <c r="Y536" t="s">
        <v>46</v>
      </c>
      <c r="Z536">
        <v>0.14285714285714279</v>
      </c>
      <c r="AA536">
        <v>0.24</v>
      </c>
      <c r="AB536" t="s">
        <v>34</v>
      </c>
      <c r="AC536" t="s">
        <v>34</v>
      </c>
      <c r="AD536">
        <v>0.3125</v>
      </c>
      <c r="AE536">
        <v>0.5</v>
      </c>
      <c r="AF536">
        <v>2.3508812234776031E-4</v>
      </c>
    </row>
    <row r="537" spans="1:32" x14ac:dyDescent="0.45">
      <c r="A537" t="s">
        <v>621</v>
      </c>
      <c r="B537">
        <v>2016</v>
      </c>
      <c r="C537" t="s">
        <v>92</v>
      </c>
      <c r="D537">
        <v>16</v>
      </c>
      <c r="E537">
        <v>0.62911921198116938</v>
      </c>
      <c r="F537">
        <v>-1.825720787096178</v>
      </c>
      <c r="G537">
        <v>3.9759794025791071</v>
      </c>
      <c r="H537">
        <v>59.0625</v>
      </c>
      <c r="I537">
        <v>0.85365853658536583</v>
      </c>
      <c r="J537">
        <v>-13.3125</v>
      </c>
      <c r="K537">
        <v>0.875</v>
      </c>
      <c r="L537">
        <v>0.625</v>
      </c>
      <c r="M537">
        <v>1</v>
      </c>
      <c r="N537">
        <v>12.9375</v>
      </c>
      <c r="O537">
        <v>1.25</v>
      </c>
      <c r="P537">
        <v>1.625</v>
      </c>
      <c r="Q537">
        <v>7</v>
      </c>
      <c r="R537">
        <v>9</v>
      </c>
      <c r="S537">
        <v>0</v>
      </c>
      <c r="T537">
        <v>0.4375</v>
      </c>
      <c r="U537">
        <v>0.5178571428571429</v>
      </c>
      <c r="V537">
        <v>0.55859375</v>
      </c>
      <c r="W537" t="s">
        <v>34</v>
      </c>
      <c r="X537">
        <v>4</v>
      </c>
      <c r="Y537" t="s">
        <v>58</v>
      </c>
      <c r="Z537">
        <v>0.21875</v>
      </c>
      <c r="AA537">
        <v>0.2</v>
      </c>
      <c r="AB537" t="s">
        <v>34</v>
      </c>
      <c r="AC537" t="s">
        <v>34</v>
      </c>
      <c r="AD537">
        <v>0.375</v>
      </c>
      <c r="AE537">
        <v>0.5</v>
      </c>
      <c r="AF537">
        <v>2.8948734975620741E-3</v>
      </c>
    </row>
    <row r="538" spans="1:32" x14ac:dyDescent="0.45">
      <c r="A538" t="s">
        <v>622</v>
      </c>
      <c r="B538">
        <v>2016</v>
      </c>
      <c r="C538" t="s">
        <v>94</v>
      </c>
      <c r="D538">
        <v>16</v>
      </c>
      <c r="E538">
        <v>5.5470033447867122</v>
      </c>
      <c r="F538">
        <v>-0.86006173683529075</v>
      </c>
      <c r="G538">
        <v>8.2267814145283857</v>
      </c>
      <c r="H538">
        <v>66.75</v>
      </c>
      <c r="I538">
        <v>0.8571428571428571</v>
      </c>
      <c r="J538">
        <v>-10.9375</v>
      </c>
      <c r="K538">
        <v>0.9375</v>
      </c>
      <c r="L538">
        <v>0.625</v>
      </c>
      <c r="M538">
        <v>0.8125</v>
      </c>
      <c r="N538">
        <v>16.1875</v>
      </c>
      <c r="O538">
        <v>1.125</v>
      </c>
      <c r="P538">
        <v>1.4375</v>
      </c>
      <c r="Q538">
        <v>11</v>
      </c>
      <c r="R538">
        <v>5</v>
      </c>
      <c r="S538">
        <v>0</v>
      </c>
      <c r="T538">
        <v>0.6875</v>
      </c>
      <c r="U538">
        <v>0.42329545454545447</v>
      </c>
      <c r="V538">
        <v>0.494140625</v>
      </c>
      <c r="W538" t="s">
        <v>84</v>
      </c>
      <c r="X538">
        <v>1</v>
      </c>
      <c r="Y538" t="s">
        <v>42</v>
      </c>
      <c r="Z538">
        <v>0.18309859154929581</v>
      </c>
      <c r="AA538">
        <v>0.26845637583892618</v>
      </c>
      <c r="AB538" t="s">
        <v>34</v>
      </c>
      <c r="AC538" t="s">
        <v>34</v>
      </c>
      <c r="AD538">
        <v>0.1875</v>
      </c>
      <c r="AE538">
        <v>0.5</v>
      </c>
      <c r="AF538">
        <v>6.6324626679857696E-2</v>
      </c>
    </row>
    <row r="539" spans="1:32" x14ac:dyDescent="0.45">
      <c r="A539" t="s">
        <v>623</v>
      </c>
      <c r="B539">
        <v>2016</v>
      </c>
      <c r="C539" t="s">
        <v>98</v>
      </c>
      <c r="D539">
        <v>16</v>
      </c>
      <c r="E539">
        <v>3.739667890875757</v>
      </c>
      <c r="F539">
        <v>-2.506702458961616</v>
      </c>
      <c r="G539">
        <v>8.0474140055568544</v>
      </c>
      <c r="H539">
        <v>60.625</v>
      </c>
      <c r="I539">
        <v>0.89189189189189189</v>
      </c>
      <c r="J539">
        <v>-18.625</v>
      </c>
      <c r="K539">
        <v>0.75</v>
      </c>
      <c r="L539">
        <v>0.5</v>
      </c>
      <c r="M539">
        <v>0.6875</v>
      </c>
      <c r="N539">
        <v>17</v>
      </c>
      <c r="O539">
        <v>0.9375</v>
      </c>
      <c r="P539">
        <v>1.1875</v>
      </c>
      <c r="Q539">
        <v>10</v>
      </c>
      <c r="R539">
        <v>5</v>
      </c>
      <c r="S539">
        <v>1</v>
      </c>
      <c r="T539">
        <v>0.65625</v>
      </c>
      <c r="U539">
        <v>0.42499999999999999</v>
      </c>
      <c r="V539">
        <v>0.44140625</v>
      </c>
      <c r="W539" t="s">
        <v>84</v>
      </c>
      <c r="X539">
        <v>1</v>
      </c>
      <c r="Y539" t="s">
        <v>35</v>
      </c>
      <c r="Z539">
        <v>0.22123893805309741</v>
      </c>
      <c r="AA539">
        <v>0.1018518518518518</v>
      </c>
      <c r="AB539" t="s">
        <v>34</v>
      </c>
      <c r="AC539" t="s">
        <v>34</v>
      </c>
      <c r="AD539">
        <v>0.1875</v>
      </c>
      <c r="AE539">
        <v>0.5</v>
      </c>
      <c r="AF539">
        <v>0.101657005819701</v>
      </c>
    </row>
    <row r="540" spans="1:32" x14ac:dyDescent="0.45">
      <c r="A540" t="s">
        <v>624</v>
      </c>
      <c r="B540">
        <v>2016</v>
      </c>
      <c r="C540" t="s">
        <v>100</v>
      </c>
      <c r="D540">
        <v>16</v>
      </c>
      <c r="E540">
        <v>-2.6260869414452181</v>
      </c>
      <c r="F540">
        <v>-1.2299499567862999</v>
      </c>
      <c r="G540">
        <v>0.72282411070084673</v>
      </c>
      <c r="H540">
        <v>51.9375</v>
      </c>
      <c r="I540">
        <v>0.8571428571428571</v>
      </c>
      <c r="J540">
        <v>-15.9375</v>
      </c>
      <c r="K540">
        <v>0.625</v>
      </c>
      <c r="L540">
        <v>0.625</v>
      </c>
      <c r="M540">
        <v>0.625</v>
      </c>
      <c r="N540">
        <v>9.625</v>
      </c>
      <c r="O540">
        <v>1.0625</v>
      </c>
      <c r="P540">
        <v>1.25</v>
      </c>
      <c r="Q540">
        <v>2</v>
      </c>
      <c r="R540">
        <v>14</v>
      </c>
      <c r="S540">
        <v>0</v>
      </c>
      <c r="T540">
        <v>0.125</v>
      </c>
      <c r="U540">
        <v>0.25</v>
      </c>
      <c r="V540">
        <v>0.50390625</v>
      </c>
      <c r="W540" t="s">
        <v>34</v>
      </c>
      <c r="X540">
        <v>4</v>
      </c>
      <c r="Y540" t="s">
        <v>35</v>
      </c>
      <c r="Z540">
        <v>8.6956521739130432E-2</v>
      </c>
      <c r="AA540">
        <v>0.1111111111111111</v>
      </c>
      <c r="AB540" t="s">
        <v>34</v>
      </c>
      <c r="AC540" t="s">
        <v>34</v>
      </c>
      <c r="AD540">
        <v>0.4375</v>
      </c>
      <c r="AE540">
        <v>0.5</v>
      </c>
      <c r="AF540">
        <v>1.5737191724988891E-5</v>
      </c>
    </row>
    <row r="541" spans="1:32" x14ac:dyDescent="0.45">
      <c r="A541" t="s">
        <v>625</v>
      </c>
      <c r="B541">
        <v>2016</v>
      </c>
      <c r="C541" t="s">
        <v>104</v>
      </c>
      <c r="D541">
        <v>16</v>
      </c>
      <c r="E541">
        <v>3.7739717625785372</v>
      </c>
      <c r="F541">
        <v>-4.173476500084413</v>
      </c>
      <c r="G541">
        <v>8.7572376038728059</v>
      </c>
      <c r="H541">
        <v>57.875</v>
      </c>
      <c r="I541">
        <v>0.70967741935483875</v>
      </c>
      <c r="J541">
        <v>-14.9375</v>
      </c>
      <c r="K541">
        <v>1.125</v>
      </c>
      <c r="L541">
        <v>0.75</v>
      </c>
      <c r="M541">
        <v>1.0625</v>
      </c>
      <c r="N541">
        <v>14.625</v>
      </c>
      <c r="O541">
        <v>1.6875</v>
      </c>
      <c r="P541">
        <v>1.8125</v>
      </c>
      <c r="Q541">
        <v>9</v>
      </c>
      <c r="R541">
        <v>7</v>
      </c>
      <c r="S541">
        <v>0</v>
      </c>
      <c r="T541">
        <v>0.5625</v>
      </c>
      <c r="U541">
        <v>0.43402777777777779</v>
      </c>
      <c r="V541">
        <v>0.4921875</v>
      </c>
      <c r="W541" t="s">
        <v>34</v>
      </c>
      <c r="X541">
        <v>2</v>
      </c>
      <c r="Y541" t="s">
        <v>38</v>
      </c>
      <c r="Z541">
        <v>0.14285714285714279</v>
      </c>
      <c r="AA541">
        <v>0.13793103448275859</v>
      </c>
      <c r="AB541" t="s">
        <v>34</v>
      </c>
      <c r="AC541" t="s">
        <v>34</v>
      </c>
      <c r="AD541">
        <v>0.5625</v>
      </c>
      <c r="AE541">
        <v>0.5</v>
      </c>
      <c r="AF541">
        <v>1.160724424926352E-2</v>
      </c>
    </row>
    <row r="542" spans="1:32" x14ac:dyDescent="0.45">
      <c r="A542" t="s">
        <v>626</v>
      </c>
      <c r="B542">
        <v>2016</v>
      </c>
      <c r="C542" t="s">
        <v>106</v>
      </c>
      <c r="D542">
        <v>16</v>
      </c>
      <c r="E542">
        <v>2.951005545352662</v>
      </c>
      <c r="F542">
        <v>-1.2381600844405249</v>
      </c>
      <c r="G542">
        <v>5.803900924778306</v>
      </c>
      <c r="H542">
        <v>63.25</v>
      </c>
      <c r="I542">
        <v>0.91666666666666663</v>
      </c>
      <c r="J542">
        <v>-11.1875</v>
      </c>
      <c r="K542">
        <v>0.6875</v>
      </c>
      <c r="L542">
        <v>0.375</v>
      </c>
      <c r="M542">
        <v>0.75</v>
      </c>
      <c r="N542">
        <v>16.8125</v>
      </c>
      <c r="O542">
        <v>1.0625</v>
      </c>
      <c r="P542">
        <v>1.125</v>
      </c>
      <c r="Q542">
        <v>9</v>
      </c>
      <c r="R542">
        <v>7</v>
      </c>
      <c r="S542">
        <v>0</v>
      </c>
      <c r="T542">
        <v>0.5625</v>
      </c>
      <c r="U542">
        <v>0.45833333333333331</v>
      </c>
      <c r="V542">
        <v>0.46484375</v>
      </c>
      <c r="W542" t="s">
        <v>34</v>
      </c>
      <c r="X542">
        <v>2</v>
      </c>
      <c r="Y542" t="s">
        <v>70</v>
      </c>
      <c r="Z542">
        <v>0.43478260869565222</v>
      </c>
      <c r="AA542">
        <v>0.1071428571428571</v>
      </c>
      <c r="AB542" t="s">
        <v>34</v>
      </c>
      <c r="AC542" t="s">
        <v>34</v>
      </c>
      <c r="AD542">
        <v>0.375</v>
      </c>
      <c r="AE542">
        <v>0.5</v>
      </c>
      <c r="AF542">
        <v>7.6146826229841508E-2</v>
      </c>
    </row>
    <row r="543" spans="1:32" x14ac:dyDescent="0.45">
      <c r="A543" t="s">
        <v>627</v>
      </c>
      <c r="B543">
        <v>2016</v>
      </c>
      <c r="C543" t="s">
        <v>108</v>
      </c>
      <c r="D543">
        <v>16</v>
      </c>
      <c r="E543">
        <v>7.400681709979362</v>
      </c>
      <c r="F543">
        <v>-0.54510674539332382</v>
      </c>
      <c r="G543">
        <v>10.730186513259509</v>
      </c>
      <c r="H543">
        <v>56.8125</v>
      </c>
      <c r="I543">
        <v>0.80952380952380953</v>
      </c>
      <c r="J543">
        <v>-11.875</v>
      </c>
      <c r="K543">
        <v>0.75</v>
      </c>
      <c r="L543">
        <v>0.4375</v>
      </c>
      <c r="M543">
        <v>0.8125</v>
      </c>
      <c r="N543">
        <v>15.8125</v>
      </c>
      <c r="O543">
        <v>1.125</v>
      </c>
      <c r="P543">
        <v>1.25</v>
      </c>
      <c r="Q543">
        <v>8</v>
      </c>
      <c r="R543">
        <v>7</v>
      </c>
      <c r="S543">
        <v>1</v>
      </c>
      <c r="T543">
        <v>0.53125</v>
      </c>
      <c r="U543">
        <v>0.4296875</v>
      </c>
      <c r="V543">
        <v>0.515625</v>
      </c>
      <c r="W543" t="s">
        <v>34</v>
      </c>
      <c r="X543">
        <v>3</v>
      </c>
      <c r="Y543" t="s">
        <v>58</v>
      </c>
      <c r="Z543">
        <v>0.14814814814814811</v>
      </c>
      <c r="AA543">
        <v>0.22222222222222221</v>
      </c>
      <c r="AB543" t="s">
        <v>34</v>
      </c>
      <c r="AC543" t="s">
        <v>34</v>
      </c>
      <c r="AD543">
        <v>0.375</v>
      </c>
      <c r="AE543">
        <v>0.5</v>
      </c>
      <c r="AF543">
        <v>6.890758947325235E-3</v>
      </c>
    </row>
    <row r="544" spans="1:32" x14ac:dyDescent="0.45">
      <c r="A544" t="s">
        <v>628</v>
      </c>
      <c r="B544">
        <v>2017</v>
      </c>
      <c r="C544" t="s">
        <v>33</v>
      </c>
      <c r="D544">
        <v>16</v>
      </c>
      <c r="E544">
        <v>-4.9426031189892337</v>
      </c>
      <c r="F544">
        <v>-5.110813973478086</v>
      </c>
      <c r="G544">
        <v>-0.47605917887960369</v>
      </c>
      <c r="H544">
        <v>55</v>
      </c>
      <c r="I544">
        <v>0.8</v>
      </c>
      <c r="J544">
        <v>-21.1875</v>
      </c>
      <c r="K544">
        <v>1.125</v>
      </c>
      <c r="L544">
        <v>0.375</v>
      </c>
      <c r="M544">
        <v>0.9375</v>
      </c>
      <c r="N544">
        <v>15.9375</v>
      </c>
      <c r="O544">
        <v>1.4375</v>
      </c>
      <c r="P544">
        <v>1.3125</v>
      </c>
      <c r="Q544">
        <v>8</v>
      </c>
      <c r="R544">
        <v>8</v>
      </c>
      <c r="S544">
        <v>0</v>
      </c>
      <c r="T544">
        <v>0.5</v>
      </c>
      <c r="U544">
        <v>0.40625</v>
      </c>
      <c r="V544">
        <v>0.48828125</v>
      </c>
      <c r="W544" t="s">
        <v>34</v>
      </c>
      <c r="X544">
        <v>3</v>
      </c>
      <c r="Y544" t="s">
        <v>35</v>
      </c>
      <c r="Z544">
        <v>0.1864406779661017</v>
      </c>
      <c r="AA544">
        <v>0.04</v>
      </c>
      <c r="AB544" t="s">
        <v>34</v>
      </c>
      <c r="AC544" t="s">
        <v>34</v>
      </c>
      <c r="AD544">
        <v>0.3125</v>
      </c>
      <c r="AE544">
        <v>0.5</v>
      </c>
      <c r="AF544">
        <v>1.172808921227031E-2</v>
      </c>
    </row>
    <row r="545" spans="1:32" x14ac:dyDescent="0.45">
      <c r="A545" t="s">
        <v>629</v>
      </c>
      <c r="B545">
        <v>2017</v>
      </c>
      <c r="C545" t="s">
        <v>37</v>
      </c>
      <c r="D545">
        <v>16</v>
      </c>
      <c r="E545">
        <v>4.6773335312653419</v>
      </c>
      <c r="F545">
        <v>-2.4915478429447089</v>
      </c>
      <c r="G545">
        <v>7.8050210541883986</v>
      </c>
      <c r="H545">
        <v>57.375</v>
      </c>
      <c r="I545">
        <v>0.87179487179487181</v>
      </c>
      <c r="J545">
        <v>-9.75</v>
      </c>
      <c r="K545">
        <v>0.75</v>
      </c>
      <c r="L545">
        <v>0.5</v>
      </c>
      <c r="M545">
        <v>0.5</v>
      </c>
      <c r="N545">
        <v>18.5</v>
      </c>
      <c r="O545">
        <v>1.0625</v>
      </c>
      <c r="P545">
        <v>1</v>
      </c>
      <c r="Q545">
        <v>10</v>
      </c>
      <c r="R545">
        <v>6</v>
      </c>
      <c r="S545">
        <v>0</v>
      </c>
      <c r="T545">
        <v>0.625</v>
      </c>
      <c r="U545">
        <v>0.47499999999999998</v>
      </c>
      <c r="V545">
        <v>0.54296875</v>
      </c>
      <c r="W545" t="s">
        <v>69</v>
      </c>
      <c r="X545">
        <v>3</v>
      </c>
      <c r="Y545" t="s">
        <v>38</v>
      </c>
      <c r="Z545">
        <v>0.1744186046511628</v>
      </c>
      <c r="AA545">
        <v>0.2073170731707317</v>
      </c>
      <c r="AB545" t="s">
        <v>34</v>
      </c>
      <c r="AC545" t="s">
        <v>34</v>
      </c>
      <c r="AD545">
        <v>0.3125</v>
      </c>
      <c r="AE545">
        <v>0.5</v>
      </c>
      <c r="AF545">
        <v>2.997629827354906E-2</v>
      </c>
    </row>
    <row r="546" spans="1:32" x14ac:dyDescent="0.45">
      <c r="A546" t="s">
        <v>630</v>
      </c>
      <c r="B546">
        <v>2017</v>
      </c>
      <c r="C546" t="s">
        <v>40</v>
      </c>
      <c r="D546">
        <v>16</v>
      </c>
      <c r="E546">
        <v>-2.7328402298646659</v>
      </c>
      <c r="F546">
        <v>-2.0196255738851381</v>
      </c>
      <c r="G546">
        <v>4.6578779430738342E-2</v>
      </c>
      <c r="H546">
        <v>46.8125</v>
      </c>
      <c r="I546">
        <v>0.91891891891891897</v>
      </c>
      <c r="J546">
        <v>-12.8125</v>
      </c>
      <c r="K546">
        <v>0.8125</v>
      </c>
      <c r="L546">
        <v>0.75</v>
      </c>
      <c r="M546">
        <v>1.375</v>
      </c>
      <c r="N546">
        <v>17.5</v>
      </c>
      <c r="O546">
        <v>1</v>
      </c>
      <c r="P546">
        <v>2.125</v>
      </c>
      <c r="Q546">
        <v>9</v>
      </c>
      <c r="R546">
        <v>7</v>
      </c>
      <c r="S546">
        <v>0</v>
      </c>
      <c r="T546">
        <v>0.5625</v>
      </c>
      <c r="U546">
        <v>0.2986111111111111</v>
      </c>
      <c r="V546">
        <v>0.44140625</v>
      </c>
      <c r="W546" t="s">
        <v>34</v>
      </c>
      <c r="X546">
        <v>2</v>
      </c>
      <c r="Y546" t="s">
        <v>42</v>
      </c>
      <c r="Z546">
        <v>0.16129032258064521</v>
      </c>
      <c r="AA546">
        <v>0.1875</v>
      </c>
      <c r="AB546" t="s">
        <v>34</v>
      </c>
      <c r="AC546" t="s">
        <v>34</v>
      </c>
      <c r="AD546">
        <v>0.1875</v>
      </c>
      <c r="AE546">
        <v>0.5</v>
      </c>
      <c r="AF546">
        <v>1.3854510486151741E-2</v>
      </c>
    </row>
    <row r="547" spans="1:32" x14ac:dyDescent="0.45">
      <c r="A547" t="s">
        <v>631</v>
      </c>
      <c r="B547">
        <v>2017</v>
      </c>
      <c r="C547" t="s">
        <v>45</v>
      </c>
      <c r="D547">
        <v>16</v>
      </c>
      <c r="E547">
        <v>-1.7670725804671901</v>
      </c>
      <c r="F547">
        <v>-2.1841777061972878</v>
      </c>
      <c r="G547">
        <v>2.434556177239577</v>
      </c>
      <c r="H547">
        <v>54.5</v>
      </c>
      <c r="I547">
        <v>0.87878787878787878</v>
      </c>
      <c r="J547">
        <v>-16.3125</v>
      </c>
      <c r="K547">
        <v>0.625</v>
      </c>
      <c r="L547">
        <v>0.4375</v>
      </c>
      <c r="M547">
        <v>1.125</v>
      </c>
      <c r="N547">
        <v>9.1875</v>
      </c>
      <c r="O547">
        <v>0.875</v>
      </c>
      <c r="P547">
        <v>1.5625</v>
      </c>
      <c r="Q547">
        <v>9</v>
      </c>
      <c r="R547">
        <v>7</v>
      </c>
      <c r="S547">
        <v>0</v>
      </c>
      <c r="T547">
        <v>0.5625</v>
      </c>
      <c r="U547">
        <v>0.39583333333333331</v>
      </c>
      <c r="V547">
        <v>0.4921875</v>
      </c>
      <c r="W547" t="s">
        <v>69</v>
      </c>
      <c r="X547">
        <v>2</v>
      </c>
      <c r="Y547" t="s">
        <v>46</v>
      </c>
      <c r="Z547">
        <v>0.26315789473684209</v>
      </c>
      <c r="AA547">
        <v>0.14545454545454539</v>
      </c>
      <c r="AB547" t="s">
        <v>34</v>
      </c>
      <c r="AC547" t="s">
        <v>34</v>
      </c>
      <c r="AD547">
        <v>0.25</v>
      </c>
      <c r="AE547">
        <v>0.5</v>
      </c>
      <c r="AF547">
        <v>2.0275040827440579E-2</v>
      </c>
    </row>
    <row r="548" spans="1:32" x14ac:dyDescent="0.45">
      <c r="A548" t="s">
        <v>632</v>
      </c>
      <c r="B548">
        <v>2017</v>
      </c>
      <c r="C548" t="s">
        <v>48</v>
      </c>
      <c r="D548">
        <v>16</v>
      </c>
      <c r="E548">
        <v>-0.70131396580420946</v>
      </c>
      <c r="F548">
        <v>-2.3665866698962632</v>
      </c>
      <c r="G548">
        <v>3.1262293933256231</v>
      </c>
      <c r="H548">
        <v>42.625</v>
      </c>
      <c r="I548">
        <v>0.96666666666666667</v>
      </c>
      <c r="J548">
        <v>-15.125</v>
      </c>
      <c r="K548">
        <v>1</v>
      </c>
      <c r="L548">
        <v>0.6875</v>
      </c>
      <c r="M548">
        <v>0.625</v>
      </c>
      <c r="N548">
        <v>19</v>
      </c>
      <c r="O548">
        <v>1.3125</v>
      </c>
      <c r="P548">
        <v>1.3125</v>
      </c>
      <c r="Q548">
        <v>11</v>
      </c>
      <c r="R548">
        <v>5</v>
      </c>
      <c r="S548">
        <v>0</v>
      </c>
      <c r="T548">
        <v>0.6875</v>
      </c>
      <c r="U548">
        <v>0.5</v>
      </c>
      <c r="V548">
        <v>0.5390625</v>
      </c>
      <c r="W548" t="s">
        <v>61</v>
      </c>
      <c r="X548">
        <v>2</v>
      </c>
      <c r="Y548" t="s">
        <v>38</v>
      </c>
      <c r="Z548">
        <v>0.22413793103448279</v>
      </c>
      <c r="AA548">
        <v>0.14035087719298239</v>
      </c>
      <c r="AB548" t="s">
        <v>34</v>
      </c>
      <c r="AC548" t="s">
        <v>34</v>
      </c>
      <c r="AD548">
        <v>0.3125</v>
      </c>
      <c r="AE548">
        <v>0.5</v>
      </c>
      <c r="AF548">
        <v>0.1360823756343951</v>
      </c>
    </row>
    <row r="549" spans="1:32" x14ac:dyDescent="0.45">
      <c r="A549" t="s">
        <v>633</v>
      </c>
      <c r="B549">
        <v>2017</v>
      </c>
      <c r="C549" t="s">
        <v>50</v>
      </c>
      <c r="D549">
        <v>16</v>
      </c>
      <c r="E549">
        <v>-3.8504371414917249</v>
      </c>
      <c r="F549">
        <v>-2.225231462146577</v>
      </c>
      <c r="G549">
        <v>0.81444203639514978</v>
      </c>
      <c r="H549">
        <v>58.9375</v>
      </c>
      <c r="I549">
        <v>0.72727272727272729</v>
      </c>
      <c r="J549">
        <v>-17.125</v>
      </c>
      <c r="K549">
        <v>0.75</v>
      </c>
      <c r="L549">
        <v>0.875</v>
      </c>
      <c r="M549">
        <v>0.5</v>
      </c>
      <c r="N549">
        <v>17.3125</v>
      </c>
      <c r="O549">
        <v>1.25</v>
      </c>
      <c r="P549">
        <v>1.375</v>
      </c>
      <c r="Q549">
        <v>5</v>
      </c>
      <c r="R549">
        <v>11</v>
      </c>
      <c r="S549">
        <v>0</v>
      </c>
      <c r="T549">
        <v>0.3125</v>
      </c>
      <c r="U549">
        <v>0.5</v>
      </c>
      <c r="V549">
        <v>0.55859375</v>
      </c>
      <c r="W549" t="s">
        <v>34</v>
      </c>
      <c r="X549">
        <v>4</v>
      </c>
      <c r="Y549" t="s">
        <v>51</v>
      </c>
      <c r="Z549">
        <v>4.3478260869565223E-2</v>
      </c>
      <c r="AA549">
        <v>0.26666666666666672</v>
      </c>
      <c r="AB549" t="s">
        <v>34</v>
      </c>
      <c r="AC549" t="s">
        <v>34</v>
      </c>
      <c r="AD549">
        <v>0.5</v>
      </c>
      <c r="AE549">
        <v>0.5</v>
      </c>
      <c r="AF549">
        <v>2.7722819514349112E-4</v>
      </c>
    </row>
    <row r="550" spans="1:32" x14ac:dyDescent="0.45">
      <c r="A550" t="s">
        <v>634</v>
      </c>
      <c r="B550">
        <v>2017</v>
      </c>
      <c r="C550" t="s">
        <v>53</v>
      </c>
      <c r="D550">
        <v>16</v>
      </c>
      <c r="E550">
        <v>-2.099235860119435</v>
      </c>
      <c r="F550">
        <v>-3.524481553668537</v>
      </c>
      <c r="G550">
        <v>2.6736790002901611</v>
      </c>
      <c r="H550">
        <v>64.1875</v>
      </c>
      <c r="I550">
        <v>0.9</v>
      </c>
      <c r="J550">
        <v>-16.5</v>
      </c>
      <c r="K550">
        <v>0.75</v>
      </c>
      <c r="L550">
        <v>0.125</v>
      </c>
      <c r="M550">
        <v>0.6875</v>
      </c>
      <c r="N550">
        <v>17.375</v>
      </c>
      <c r="O550">
        <v>1.125</v>
      </c>
      <c r="P550">
        <v>0.8125</v>
      </c>
      <c r="Q550">
        <v>7</v>
      </c>
      <c r="R550">
        <v>9</v>
      </c>
      <c r="S550">
        <v>0</v>
      </c>
      <c r="T550">
        <v>0.4375</v>
      </c>
      <c r="U550">
        <v>0.32142857142857151</v>
      </c>
      <c r="V550">
        <v>0.46484375</v>
      </c>
      <c r="W550" t="s">
        <v>34</v>
      </c>
      <c r="X550">
        <v>3</v>
      </c>
      <c r="Y550" t="s">
        <v>42</v>
      </c>
      <c r="Z550">
        <v>0.1875</v>
      </c>
      <c r="AA550">
        <v>0.16129032258064521</v>
      </c>
      <c r="AB550" t="s">
        <v>34</v>
      </c>
      <c r="AC550" t="s">
        <v>34</v>
      </c>
      <c r="AD550">
        <v>0.375</v>
      </c>
      <c r="AE550">
        <v>0.5</v>
      </c>
      <c r="AF550">
        <v>4.0086379501395814E-3</v>
      </c>
    </row>
    <row r="551" spans="1:32" x14ac:dyDescent="0.45">
      <c r="A551" t="s">
        <v>635</v>
      </c>
      <c r="B551">
        <v>2017</v>
      </c>
      <c r="C551" t="s">
        <v>55</v>
      </c>
      <c r="D551">
        <v>16</v>
      </c>
      <c r="E551">
        <v>-8.929740060825905</v>
      </c>
      <c r="F551">
        <v>-0.22762015440464139</v>
      </c>
      <c r="G551">
        <v>-4.2889983333784851</v>
      </c>
      <c r="H551">
        <v>57.75</v>
      </c>
      <c r="I551">
        <v>0.75</v>
      </c>
      <c r="J551">
        <v>-19.3125</v>
      </c>
      <c r="K551">
        <v>1.75</v>
      </c>
      <c r="L551">
        <v>0.375</v>
      </c>
      <c r="M551">
        <v>0.4375</v>
      </c>
      <c r="N551">
        <v>12.3125</v>
      </c>
      <c r="O551">
        <v>2.1875</v>
      </c>
      <c r="P551">
        <v>0.8125</v>
      </c>
      <c r="Q551">
        <v>0</v>
      </c>
      <c r="R551">
        <v>16</v>
      </c>
      <c r="S551">
        <v>0</v>
      </c>
      <c r="T551">
        <v>0</v>
      </c>
      <c r="U551">
        <v>0</v>
      </c>
      <c r="V551">
        <v>0.51953125</v>
      </c>
      <c r="W551" t="s">
        <v>34</v>
      </c>
      <c r="X551">
        <v>4</v>
      </c>
      <c r="Y551" t="s">
        <v>42</v>
      </c>
      <c r="Z551">
        <v>0.26923076923076922</v>
      </c>
      <c r="AA551">
        <v>0.14285714285714279</v>
      </c>
      <c r="AB551" t="s">
        <v>34</v>
      </c>
      <c r="AC551" t="s">
        <v>34</v>
      </c>
      <c r="AD551">
        <v>0.4375</v>
      </c>
      <c r="AE551">
        <v>0.5</v>
      </c>
      <c r="AF551">
        <v>1.6247747353671159E-5</v>
      </c>
    </row>
    <row r="552" spans="1:32" x14ac:dyDescent="0.45">
      <c r="A552" t="s">
        <v>636</v>
      </c>
      <c r="B552">
        <v>2017</v>
      </c>
      <c r="C552" t="s">
        <v>57</v>
      </c>
      <c r="D552">
        <v>16</v>
      </c>
      <c r="E552">
        <v>-2.2780045555790558</v>
      </c>
      <c r="F552">
        <v>2.0773808007187702</v>
      </c>
      <c r="G552">
        <v>1.3063819153867791</v>
      </c>
      <c r="H552">
        <v>58.6875</v>
      </c>
      <c r="I552">
        <v>0.75862068965517238</v>
      </c>
      <c r="J552">
        <v>-11.5625</v>
      </c>
      <c r="K552">
        <v>0.8125</v>
      </c>
      <c r="L552">
        <v>0.625</v>
      </c>
      <c r="M552">
        <v>0.625</v>
      </c>
      <c r="N552">
        <v>20.0625</v>
      </c>
      <c r="O552">
        <v>1.0625</v>
      </c>
      <c r="P552">
        <v>1.25</v>
      </c>
      <c r="Q552">
        <v>9</v>
      </c>
      <c r="R552">
        <v>7</v>
      </c>
      <c r="S552">
        <v>0</v>
      </c>
      <c r="T552">
        <v>0.5625</v>
      </c>
      <c r="U552">
        <v>0.4375</v>
      </c>
      <c r="V552">
        <v>0.49609375</v>
      </c>
      <c r="W552" t="s">
        <v>34</v>
      </c>
      <c r="X552">
        <v>2</v>
      </c>
      <c r="Y552" t="s">
        <v>58</v>
      </c>
      <c r="Z552">
        <v>0.22413793103448279</v>
      </c>
      <c r="AA552">
        <v>0.13043478260869559</v>
      </c>
      <c r="AB552" t="s">
        <v>34</v>
      </c>
      <c r="AC552" t="s">
        <v>34</v>
      </c>
      <c r="AD552">
        <v>0.25</v>
      </c>
      <c r="AE552">
        <v>0.5</v>
      </c>
      <c r="AF552">
        <v>2.343961226246917E-2</v>
      </c>
    </row>
    <row r="553" spans="1:32" x14ac:dyDescent="0.45">
      <c r="A553" t="s">
        <v>637</v>
      </c>
      <c r="B553">
        <v>2017</v>
      </c>
      <c r="C553" t="s">
        <v>60</v>
      </c>
      <c r="D553">
        <v>16</v>
      </c>
      <c r="E553">
        <v>-5.6187986673652883</v>
      </c>
      <c r="F553">
        <v>-2.301507197221321</v>
      </c>
      <c r="G553">
        <v>-0.67268189537212542</v>
      </c>
      <c r="H553">
        <v>55.3125</v>
      </c>
      <c r="I553">
        <v>0.75</v>
      </c>
      <c r="J553">
        <v>-20.9375</v>
      </c>
      <c r="K553">
        <v>1.375</v>
      </c>
      <c r="L553">
        <v>0.4375</v>
      </c>
      <c r="M553">
        <v>0.625</v>
      </c>
      <c r="N553">
        <v>10.9375</v>
      </c>
      <c r="O553">
        <v>1.8125</v>
      </c>
      <c r="P553">
        <v>1.0625</v>
      </c>
      <c r="Q553">
        <v>5</v>
      </c>
      <c r="R553">
        <v>11</v>
      </c>
      <c r="S553">
        <v>0</v>
      </c>
      <c r="T553">
        <v>0.3125</v>
      </c>
      <c r="U553">
        <v>0.41249999999999998</v>
      </c>
      <c r="V553">
        <v>0.4921875</v>
      </c>
      <c r="W553" t="s">
        <v>34</v>
      </c>
      <c r="X553">
        <v>4</v>
      </c>
      <c r="Y553" t="s">
        <v>62</v>
      </c>
      <c r="Z553">
        <v>0.17241379310344829</v>
      </c>
      <c r="AA553">
        <v>0.16129032258064521</v>
      </c>
      <c r="AB553" t="s">
        <v>34</v>
      </c>
      <c r="AC553" t="s">
        <v>34</v>
      </c>
      <c r="AD553">
        <v>0.4375</v>
      </c>
      <c r="AE553">
        <v>0.5</v>
      </c>
      <c r="AF553">
        <v>5.8050492086817557E-4</v>
      </c>
    </row>
    <row r="554" spans="1:32" x14ac:dyDescent="0.45">
      <c r="A554" t="s">
        <v>638</v>
      </c>
      <c r="B554">
        <v>2017</v>
      </c>
      <c r="C554" t="s">
        <v>64</v>
      </c>
      <c r="D554">
        <v>16</v>
      </c>
      <c r="E554">
        <v>1.990917918164437</v>
      </c>
      <c r="F554">
        <v>-5.1674619795121899</v>
      </c>
      <c r="G554">
        <v>8.1817148880606307</v>
      </c>
      <c r="H554">
        <v>60.5</v>
      </c>
      <c r="I554">
        <v>0.8571428571428571</v>
      </c>
      <c r="J554">
        <v>-17.9375</v>
      </c>
      <c r="K554">
        <v>0.6875</v>
      </c>
      <c r="L554">
        <v>0.8125</v>
      </c>
      <c r="M554">
        <v>1.1875</v>
      </c>
      <c r="N554">
        <v>14.25</v>
      </c>
      <c r="O554">
        <v>1.25</v>
      </c>
      <c r="P554">
        <v>2</v>
      </c>
      <c r="Q554">
        <v>9</v>
      </c>
      <c r="R554">
        <v>7</v>
      </c>
      <c r="S554">
        <v>0</v>
      </c>
      <c r="T554">
        <v>0.5625</v>
      </c>
      <c r="U554">
        <v>0.36805555555555558</v>
      </c>
      <c r="V554">
        <v>0.49609375</v>
      </c>
      <c r="W554" t="s">
        <v>34</v>
      </c>
      <c r="X554">
        <v>2</v>
      </c>
      <c r="Y554" t="s">
        <v>51</v>
      </c>
      <c r="Z554">
        <v>0.15384615384615391</v>
      </c>
      <c r="AA554">
        <v>0.17241379310344829</v>
      </c>
      <c r="AB554" t="s">
        <v>34</v>
      </c>
      <c r="AC554" t="s">
        <v>34</v>
      </c>
      <c r="AD554">
        <v>0.5625</v>
      </c>
      <c r="AE554">
        <v>0.5</v>
      </c>
      <c r="AF554">
        <v>1.515808632735428E-2</v>
      </c>
    </row>
    <row r="555" spans="1:32" x14ac:dyDescent="0.45">
      <c r="A555" t="s">
        <v>639</v>
      </c>
      <c r="B555">
        <v>2017</v>
      </c>
      <c r="C555" t="s">
        <v>66</v>
      </c>
      <c r="D555">
        <v>16</v>
      </c>
      <c r="E555">
        <v>-3.5354653942030358</v>
      </c>
      <c r="F555">
        <v>0.93965833880030813</v>
      </c>
      <c r="G555">
        <v>2.4910585883688472</v>
      </c>
      <c r="H555">
        <v>49.3125</v>
      </c>
      <c r="I555">
        <v>0.78947368421052633</v>
      </c>
      <c r="J555">
        <v>-22.8125</v>
      </c>
      <c r="K555">
        <v>1.125</v>
      </c>
      <c r="L555">
        <v>0.625</v>
      </c>
      <c r="M555">
        <v>0.6875</v>
      </c>
      <c r="N555">
        <v>15.75</v>
      </c>
      <c r="O555">
        <v>1.375</v>
      </c>
      <c r="P555">
        <v>1.3125</v>
      </c>
      <c r="Q555">
        <v>7</v>
      </c>
      <c r="R555">
        <v>9</v>
      </c>
      <c r="S555">
        <v>0</v>
      </c>
      <c r="T555">
        <v>0.4375</v>
      </c>
      <c r="U555">
        <v>0.35714285714285721</v>
      </c>
      <c r="V555">
        <v>0.5390625</v>
      </c>
      <c r="W555" t="s">
        <v>34</v>
      </c>
      <c r="X555">
        <v>3</v>
      </c>
      <c r="Y555" t="s">
        <v>51</v>
      </c>
      <c r="Z555">
        <v>0.17241379310344829</v>
      </c>
      <c r="AA555">
        <v>0.15384615384615391</v>
      </c>
      <c r="AB555" t="s">
        <v>34</v>
      </c>
      <c r="AC555" t="s">
        <v>34</v>
      </c>
      <c r="AD555">
        <v>0.25</v>
      </c>
      <c r="AE555">
        <v>0.5</v>
      </c>
      <c r="AF555">
        <v>5.0866931997188107E-3</v>
      </c>
    </row>
    <row r="556" spans="1:32" x14ac:dyDescent="0.45">
      <c r="A556" t="s">
        <v>640</v>
      </c>
      <c r="B556">
        <v>2017</v>
      </c>
      <c r="C556" t="s">
        <v>154</v>
      </c>
      <c r="D556">
        <v>16</v>
      </c>
      <c r="E556">
        <v>-3.351251346532591</v>
      </c>
      <c r="F556">
        <v>-1.8462799237312779</v>
      </c>
      <c r="G556">
        <v>3.913750296713141</v>
      </c>
      <c r="H556">
        <v>65.625</v>
      </c>
      <c r="I556">
        <v>0.8</v>
      </c>
      <c r="J556">
        <v>-22.875</v>
      </c>
      <c r="K556">
        <v>1.0625</v>
      </c>
      <c r="L556">
        <v>0.3125</v>
      </c>
      <c r="M556">
        <v>0.6875</v>
      </c>
      <c r="N556">
        <v>12.5</v>
      </c>
      <c r="O556">
        <v>1.6875</v>
      </c>
      <c r="P556">
        <v>1</v>
      </c>
      <c r="Q556">
        <v>4</v>
      </c>
      <c r="R556">
        <v>12</v>
      </c>
      <c r="S556">
        <v>0</v>
      </c>
      <c r="T556">
        <v>0.25</v>
      </c>
      <c r="U556">
        <v>0.375</v>
      </c>
      <c r="V556">
        <v>0.515625</v>
      </c>
      <c r="W556" t="s">
        <v>34</v>
      </c>
      <c r="X556">
        <v>4</v>
      </c>
      <c r="Y556" t="s">
        <v>70</v>
      </c>
      <c r="Z556">
        <v>0.22222222222222221</v>
      </c>
      <c r="AA556">
        <v>0.28846153846153838</v>
      </c>
      <c r="AB556" t="s">
        <v>34</v>
      </c>
      <c r="AC556" t="s">
        <v>34</v>
      </c>
      <c r="AD556">
        <v>0.625</v>
      </c>
      <c r="AE556">
        <v>0.5</v>
      </c>
      <c r="AF556">
        <v>4.5536354017417131E-4</v>
      </c>
    </row>
    <row r="557" spans="1:32" x14ac:dyDescent="0.45">
      <c r="A557" t="s">
        <v>641</v>
      </c>
      <c r="B557">
        <v>2017</v>
      </c>
      <c r="C557" t="s">
        <v>68</v>
      </c>
      <c r="D557">
        <v>16</v>
      </c>
      <c r="E557">
        <v>-4.2242378423750937</v>
      </c>
      <c r="F557">
        <v>-2.4113891511048058</v>
      </c>
      <c r="G557">
        <v>1.1453487691298621</v>
      </c>
      <c r="H557">
        <v>48.6875</v>
      </c>
      <c r="I557">
        <v>0.8529411764705882</v>
      </c>
      <c r="J557">
        <v>-20.875</v>
      </c>
      <c r="K557">
        <v>0.5625</v>
      </c>
      <c r="L557">
        <v>0.4375</v>
      </c>
      <c r="M557">
        <v>0.8125</v>
      </c>
      <c r="N557">
        <v>11.0625</v>
      </c>
      <c r="O557">
        <v>0.75</v>
      </c>
      <c r="P557">
        <v>1.25</v>
      </c>
      <c r="Q557">
        <v>4</v>
      </c>
      <c r="R557">
        <v>12</v>
      </c>
      <c r="S557">
        <v>0</v>
      </c>
      <c r="T557">
        <v>0.25</v>
      </c>
      <c r="U557">
        <v>0.21875</v>
      </c>
      <c r="V557">
        <v>0.48046875</v>
      </c>
      <c r="W557" t="s">
        <v>34</v>
      </c>
      <c r="X557">
        <v>3</v>
      </c>
      <c r="Y557" t="s">
        <v>70</v>
      </c>
      <c r="Z557">
        <v>0.25925925925925919</v>
      </c>
      <c r="AA557">
        <v>0.30434782608695649</v>
      </c>
      <c r="AB557" t="s">
        <v>34</v>
      </c>
      <c r="AC557" t="s">
        <v>34</v>
      </c>
      <c r="AD557">
        <v>0.1875</v>
      </c>
      <c r="AE557">
        <v>0.5</v>
      </c>
      <c r="AF557">
        <v>4.6181661802245302E-4</v>
      </c>
    </row>
    <row r="558" spans="1:32" x14ac:dyDescent="0.45">
      <c r="A558" t="s">
        <v>642</v>
      </c>
      <c r="B558">
        <v>2017</v>
      </c>
      <c r="C558" t="s">
        <v>72</v>
      </c>
      <c r="D558">
        <v>16</v>
      </c>
      <c r="E558">
        <v>2.0562081135766892</v>
      </c>
      <c r="F558">
        <v>-1.4782765312213351</v>
      </c>
      <c r="G558">
        <v>5.0507914508447147</v>
      </c>
      <c r="H558">
        <v>58.5</v>
      </c>
      <c r="I558">
        <v>0.8571428571428571</v>
      </c>
      <c r="J558">
        <v>-7.6875</v>
      </c>
      <c r="K558">
        <v>0.8125</v>
      </c>
      <c r="L558">
        <v>0.75</v>
      </c>
      <c r="M558">
        <v>1.3125</v>
      </c>
      <c r="N558">
        <v>22.25</v>
      </c>
      <c r="O558">
        <v>1.1875</v>
      </c>
      <c r="P558">
        <v>2.0625</v>
      </c>
      <c r="Q558">
        <v>10</v>
      </c>
      <c r="R558">
        <v>6</v>
      </c>
      <c r="S558">
        <v>0</v>
      </c>
      <c r="T558">
        <v>0.625</v>
      </c>
      <c r="U558">
        <v>0.39374999999999999</v>
      </c>
      <c r="V558">
        <v>0.43359375</v>
      </c>
      <c r="W558" t="s">
        <v>84</v>
      </c>
      <c r="X558">
        <v>1</v>
      </c>
      <c r="Y558" t="s">
        <v>70</v>
      </c>
      <c r="Z558">
        <v>0.19310344827586209</v>
      </c>
      <c r="AA558">
        <v>0.2162162162162162</v>
      </c>
      <c r="AB558" t="s">
        <v>34</v>
      </c>
      <c r="AC558" t="s">
        <v>34</v>
      </c>
      <c r="AD558">
        <v>0.375</v>
      </c>
      <c r="AE558">
        <v>0.5</v>
      </c>
      <c r="AF558">
        <v>3.8081403132003727E-2</v>
      </c>
    </row>
    <row r="559" spans="1:32" x14ac:dyDescent="0.45">
      <c r="A559" t="s">
        <v>643</v>
      </c>
      <c r="B559">
        <v>2017</v>
      </c>
      <c r="C559" t="s">
        <v>74</v>
      </c>
      <c r="D559">
        <v>16</v>
      </c>
      <c r="E559">
        <v>5.6056859235152832</v>
      </c>
      <c r="F559">
        <v>-0.57906105073554015</v>
      </c>
      <c r="G559">
        <v>9.6230588416216936</v>
      </c>
      <c r="H559">
        <v>65.25</v>
      </c>
      <c r="I559">
        <v>0.91111111111111109</v>
      </c>
      <c r="J559">
        <v>-13.875</v>
      </c>
      <c r="K559">
        <v>0.5</v>
      </c>
      <c r="L559">
        <v>0.625</v>
      </c>
      <c r="M559">
        <v>1</v>
      </c>
      <c r="N559">
        <v>11.1875</v>
      </c>
      <c r="O559">
        <v>0.6875</v>
      </c>
      <c r="P559">
        <v>1.625</v>
      </c>
      <c r="Q559">
        <v>10</v>
      </c>
      <c r="R559">
        <v>6</v>
      </c>
      <c r="S559">
        <v>0</v>
      </c>
      <c r="T559">
        <v>0.625</v>
      </c>
      <c r="U559">
        <v>0.48125000000000001</v>
      </c>
      <c r="V559">
        <v>0.4765625</v>
      </c>
      <c r="W559" t="s">
        <v>77</v>
      </c>
      <c r="X559">
        <v>1</v>
      </c>
      <c r="Y559" t="s">
        <v>62</v>
      </c>
      <c r="Z559">
        <v>0.15789473684210531</v>
      </c>
      <c r="AA559">
        <v>0.23636363636363639</v>
      </c>
      <c r="AB559" t="s">
        <v>34</v>
      </c>
      <c r="AC559" t="s">
        <v>34</v>
      </c>
      <c r="AD559">
        <v>0.1875</v>
      </c>
      <c r="AE559">
        <v>0.5</v>
      </c>
      <c r="AF559">
        <v>2.1638718372620689E-2</v>
      </c>
    </row>
    <row r="560" spans="1:32" x14ac:dyDescent="0.45">
      <c r="A560" t="s">
        <v>644</v>
      </c>
      <c r="B560">
        <v>2017</v>
      </c>
      <c r="C560" t="s">
        <v>192</v>
      </c>
      <c r="D560">
        <v>16</v>
      </c>
      <c r="E560">
        <v>4.878100362993588</v>
      </c>
      <c r="F560">
        <v>-1.3614621039135191</v>
      </c>
      <c r="G560">
        <v>7.2580141291777656</v>
      </c>
      <c r="H560">
        <v>57.625</v>
      </c>
      <c r="I560">
        <v>0.93023255813953487</v>
      </c>
      <c r="J560">
        <v>-12</v>
      </c>
      <c r="K560">
        <v>0.4375</v>
      </c>
      <c r="L560">
        <v>0.625</v>
      </c>
      <c r="M560">
        <v>1.125</v>
      </c>
      <c r="N560">
        <v>20.25</v>
      </c>
      <c r="O560">
        <v>0.8125</v>
      </c>
      <c r="P560">
        <v>1.75</v>
      </c>
      <c r="Q560">
        <v>11</v>
      </c>
      <c r="R560">
        <v>5</v>
      </c>
      <c r="S560">
        <v>0</v>
      </c>
      <c r="T560">
        <v>0.6875</v>
      </c>
      <c r="U560">
        <v>0.46022727272727271</v>
      </c>
      <c r="V560">
        <v>0.50390625</v>
      </c>
      <c r="W560" t="s">
        <v>84</v>
      </c>
      <c r="X560">
        <v>1</v>
      </c>
      <c r="Y560" t="s">
        <v>35</v>
      </c>
      <c r="Z560">
        <v>0.22641509433962259</v>
      </c>
      <c r="AA560">
        <v>0.18032786885245899</v>
      </c>
      <c r="AB560" t="s">
        <v>34</v>
      </c>
      <c r="AC560" t="s">
        <v>34</v>
      </c>
      <c r="AD560">
        <v>0.375</v>
      </c>
      <c r="AE560">
        <v>0.5</v>
      </c>
      <c r="AF560">
        <v>0.12219510015535311</v>
      </c>
    </row>
    <row r="561" spans="1:32" x14ac:dyDescent="0.45">
      <c r="A561" t="s">
        <v>645</v>
      </c>
      <c r="B561">
        <v>2017</v>
      </c>
      <c r="C561" t="s">
        <v>195</v>
      </c>
      <c r="D561">
        <v>16</v>
      </c>
      <c r="E561">
        <v>6.6787929461302156</v>
      </c>
      <c r="F561">
        <v>-2.3991014578555059</v>
      </c>
      <c r="G561">
        <v>8.4805995347487482</v>
      </c>
      <c r="H561">
        <v>57.9375</v>
      </c>
      <c r="I561">
        <v>0.66666666666666663</v>
      </c>
      <c r="J561">
        <v>-7.5</v>
      </c>
      <c r="K561">
        <v>0.6875</v>
      </c>
      <c r="L561">
        <v>0.5625</v>
      </c>
      <c r="M561">
        <v>1.125</v>
      </c>
      <c r="N561">
        <v>16.3125</v>
      </c>
      <c r="O561">
        <v>0.8125</v>
      </c>
      <c r="P561">
        <v>1.6875</v>
      </c>
      <c r="Q561">
        <v>9</v>
      </c>
      <c r="R561">
        <v>7</v>
      </c>
      <c r="S561">
        <v>0</v>
      </c>
      <c r="T561">
        <v>0.5625</v>
      </c>
      <c r="U561">
        <v>0.34722222222222221</v>
      </c>
      <c r="V561">
        <v>0.45703125</v>
      </c>
      <c r="W561" t="s">
        <v>34</v>
      </c>
      <c r="X561">
        <v>2</v>
      </c>
      <c r="Y561" t="s">
        <v>62</v>
      </c>
      <c r="Z561">
        <v>0.25806451612903231</v>
      </c>
      <c r="AA561">
        <v>0.17391304347826089</v>
      </c>
      <c r="AB561" t="s">
        <v>34</v>
      </c>
      <c r="AC561" t="s">
        <v>34</v>
      </c>
      <c r="AD561">
        <v>0.125</v>
      </c>
      <c r="AE561">
        <v>0.5</v>
      </c>
      <c r="AF561">
        <v>1.7082876176076942E-2</v>
      </c>
    </row>
    <row r="562" spans="1:32" x14ac:dyDescent="0.45">
      <c r="A562" t="s">
        <v>646</v>
      </c>
      <c r="B562">
        <v>2017</v>
      </c>
      <c r="C562" t="s">
        <v>230</v>
      </c>
      <c r="D562">
        <v>16</v>
      </c>
      <c r="E562">
        <v>1.4394622046169361</v>
      </c>
      <c r="F562">
        <v>-2.4529208310523192</v>
      </c>
      <c r="G562">
        <v>2.3849539943533271</v>
      </c>
      <c r="H562">
        <v>63.0625</v>
      </c>
      <c r="I562">
        <v>0.76190476190476186</v>
      </c>
      <c r="J562">
        <v>-8.125</v>
      </c>
      <c r="K562">
        <v>0.875</v>
      </c>
      <c r="L562">
        <v>0.5625</v>
      </c>
      <c r="M562">
        <v>0.3125</v>
      </c>
      <c r="N562">
        <v>11.75</v>
      </c>
      <c r="O562">
        <v>1.1875</v>
      </c>
      <c r="P562">
        <v>0.875</v>
      </c>
      <c r="Q562">
        <v>6</v>
      </c>
      <c r="R562">
        <v>10</v>
      </c>
      <c r="S562">
        <v>0</v>
      </c>
      <c r="T562">
        <v>0.375</v>
      </c>
      <c r="U562">
        <v>0.3958333</v>
      </c>
      <c r="V562">
        <v>0.51171880000000003</v>
      </c>
      <c r="W562" t="s">
        <v>34</v>
      </c>
      <c r="X562">
        <v>3</v>
      </c>
      <c r="Y562" t="s">
        <v>196</v>
      </c>
      <c r="Z562">
        <v>0.18367346938775511</v>
      </c>
      <c r="AA562">
        <v>0.1964285714285714</v>
      </c>
      <c r="AB562" t="s">
        <v>34</v>
      </c>
      <c r="AC562" t="s">
        <v>34</v>
      </c>
      <c r="AD562">
        <v>0.3125</v>
      </c>
      <c r="AE562">
        <v>0.5</v>
      </c>
      <c r="AF562">
        <v>6.0966055312174365E-4</v>
      </c>
    </row>
    <row r="563" spans="1:32" x14ac:dyDescent="0.45">
      <c r="A563" t="s">
        <v>647</v>
      </c>
      <c r="B563">
        <v>2017</v>
      </c>
      <c r="C563" t="s">
        <v>76</v>
      </c>
      <c r="D563">
        <v>16</v>
      </c>
      <c r="E563">
        <v>-3.117172207031119</v>
      </c>
      <c r="F563">
        <v>-3.5092491666143579</v>
      </c>
      <c r="G563">
        <v>-0.54490997623123583</v>
      </c>
      <c r="H563">
        <v>72.125</v>
      </c>
      <c r="I563">
        <v>0.91304347826086951</v>
      </c>
      <c r="J563">
        <v>-16.0625</v>
      </c>
      <c r="K563">
        <v>1.3125</v>
      </c>
      <c r="L563">
        <v>0.375</v>
      </c>
      <c r="M563">
        <v>0.5625</v>
      </c>
      <c r="N563">
        <v>11.5625</v>
      </c>
      <c r="O563">
        <v>1.5</v>
      </c>
      <c r="P563">
        <v>0.9375</v>
      </c>
      <c r="Q563">
        <v>6</v>
      </c>
      <c r="R563">
        <v>10</v>
      </c>
      <c r="S563">
        <v>0</v>
      </c>
      <c r="T563">
        <v>0.375</v>
      </c>
      <c r="U563">
        <v>0.53125</v>
      </c>
      <c r="V563">
        <v>0.54296875</v>
      </c>
      <c r="W563" t="s">
        <v>34</v>
      </c>
      <c r="X563">
        <v>3</v>
      </c>
      <c r="Y563" t="s">
        <v>46</v>
      </c>
      <c r="Z563">
        <v>0.2</v>
      </c>
      <c r="AA563">
        <v>0.22222222222222221</v>
      </c>
      <c r="AB563" t="s">
        <v>34</v>
      </c>
      <c r="AC563" t="s">
        <v>34</v>
      </c>
      <c r="AD563">
        <v>0.1875</v>
      </c>
      <c r="AE563">
        <v>0.5</v>
      </c>
      <c r="AF563">
        <v>1.2057278306635199E-3</v>
      </c>
    </row>
    <row r="564" spans="1:32" x14ac:dyDescent="0.45">
      <c r="A564" t="s">
        <v>648</v>
      </c>
      <c r="B564">
        <v>2017</v>
      </c>
      <c r="C564" t="s">
        <v>79</v>
      </c>
      <c r="D564">
        <v>16</v>
      </c>
      <c r="E564">
        <v>3.830292541212911</v>
      </c>
      <c r="F564">
        <v>-4.0959804741336514</v>
      </c>
      <c r="G564">
        <v>6.820331925086502</v>
      </c>
      <c r="H564">
        <v>59.3125</v>
      </c>
      <c r="I564">
        <v>0.84210526315789469</v>
      </c>
      <c r="J564">
        <v>-11</v>
      </c>
      <c r="K564">
        <v>0.5</v>
      </c>
      <c r="L564">
        <v>0.3125</v>
      </c>
      <c r="M564">
        <v>0.875</v>
      </c>
      <c r="N564">
        <v>14.1875</v>
      </c>
      <c r="O564">
        <v>0.75</v>
      </c>
      <c r="P564">
        <v>1.1875</v>
      </c>
      <c r="Q564">
        <v>13</v>
      </c>
      <c r="R564">
        <v>3</v>
      </c>
      <c r="S564">
        <v>0</v>
      </c>
      <c r="T564">
        <v>0.8125</v>
      </c>
      <c r="U564">
        <v>0.44711538461538458</v>
      </c>
      <c r="V564">
        <v>0.4921875</v>
      </c>
      <c r="W564" t="s">
        <v>41</v>
      </c>
      <c r="X564">
        <v>1</v>
      </c>
      <c r="Y564" t="s">
        <v>51</v>
      </c>
      <c r="Z564">
        <v>0.2608695652173913</v>
      </c>
      <c r="AA564">
        <v>0.15476190476190479</v>
      </c>
      <c r="AB564" t="s">
        <v>34</v>
      </c>
      <c r="AC564" t="s">
        <v>34</v>
      </c>
      <c r="AD564">
        <v>0.25</v>
      </c>
      <c r="AE564">
        <v>0.5</v>
      </c>
      <c r="AF564">
        <v>0.36940302102990341</v>
      </c>
    </row>
    <row r="565" spans="1:32" x14ac:dyDescent="0.45">
      <c r="A565" t="s">
        <v>649</v>
      </c>
      <c r="B565">
        <v>2017</v>
      </c>
      <c r="C565" t="s">
        <v>81</v>
      </c>
      <c r="D565">
        <v>16</v>
      </c>
      <c r="E565">
        <v>8.6793037889600448</v>
      </c>
      <c r="F565">
        <v>-1.227333814537638</v>
      </c>
      <c r="G565">
        <v>12.81143392363183</v>
      </c>
      <c r="H565">
        <v>52.1875</v>
      </c>
      <c r="I565">
        <v>0.92500000000000004</v>
      </c>
      <c r="J565">
        <v>-12.5625</v>
      </c>
      <c r="K565">
        <v>0.5</v>
      </c>
      <c r="L565">
        <v>0.3125</v>
      </c>
      <c r="M565">
        <v>0.75</v>
      </c>
      <c r="N565">
        <v>17.4375</v>
      </c>
      <c r="O565">
        <v>0.75</v>
      </c>
      <c r="P565">
        <v>1.0625</v>
      </c>
      <c r="Q565">
        <v>13</v>
      </c>
      <c r="R565">
        <v>3</v>
      </c>
      <c r="S565">
        <v>0</v>
      </c>
      <c r="T565">
        <v>0.8125</v>
      </c>
      <c r="U565">
        <v>0.46634615384615391</v>
      </c>
      <c r="V565">
        <v>0.484375</v>
      </c>
      <c r="W565" t="s">
        <v>43</v>
      </c>
      <c r="X565">
        <v>1</v>
      </c>
      <c r="Y565" t="s">
        <v>46</v>
      </c>
      <c r="Z565">
        <v>0.19565217391304349</v>
      </c>
      <c r="AA565">
        <v>0.20183486238532111</v>
      </c>
      <c r="AB565" t="s">
        <v>34</v>
      </c>
      <c r="AC565" t="s">
        <v>43</v>
      </c>
      <c r="AD565">
        <v>0.25</v>
      </c>
      <c r="AE565">
        <v>9.5</v>
      </c>
      <c r="AF565">
        <v>0.34258999882825097</v>
      </c>
    </row>
    <row r="566" spans="1:32" x14ac:dyDescent="0.45">
      <c r="A566" t="s">
        <v>650</v>
      </c>
      <c r="B566">
        <v>2017</v>
      </c>
      <c r="C566" t="s">
        <v>83</v>
      </c>
      <c r="D566">
        <v>16</v>
      </c>
      <c r="E566">
        <v>6.6654030887792146</v>
      </c>
      <c r="F566">
        <v>0.40826677623817681</v>
      </c>
      <c r="G566">
        <v>7.9248081507744317</v>
      </c>
      <c r="H566">
        <v>60.125</v>
      </c>
      <c r="I566">
        <v>0.86111111111111116</v>
      </c>
      <c r="J566">
        <v>-9.0625</v>
      </c>
      <c r="K566">
        <v>0.5</v>
      </c>
      <c r="L566">
        <v>0.3125</v>
      </c>
      <c r="M566">
        <v>1.25</v>
      </c>
      <c r="N566">
        <v>17.9375</v>
      </c>
      <c r="O566">
        <v>0.6875</v>
      </c>
      <c r="P566">
        <v>1.5625</v>
      </c>
      <c r="Q566">
        <v>11</v>
      </c>
      <c r="R566">
        <v>5</v>
      </c>
      <c r="S566">
        <v>0</v>
      </c>
      <c r="T566">
        <v>0.6875</v>
      </c>
      <c r="U566">
        <v>0.48295454545454553</v>
      </c>
      <c r="V566">
        <v>0.53515625</v>
      </c>
      <c r="W566" t="s">
        <v>77</v>
      </c>
      <c r="X566">
        <v>1</v>
      </c>
      <c r="Y566" t="s">
        <v>38</v>
      </c>
      <c r="Z566">
        <v>0.1204819277108434</v>
      </c>
      <c r="AA566">
        <v>0.31313131313131309</v>
      </c>
      <c r="AB566" t="s">
        <v>34</v>
      </c>
      <c r="AC566" t="s">
        <v>34</v>
      </c>
      <c r="AD566">
        <v>0.1875</v>
      </c>
      <c r="AE566">
        <v>0.5</v>
      </c>
      <c r="AF566">
        <v>4.3071082278486543E-2</v>
      </c>
    </row>
    <row r="567" spans="1:32" x14ac:dyDescent="0.45">
      <c r="A567" t="s">
        <v>651</v>
      </c>
      <c r="B567">
        <v>2017</v>
      </c>
      <c r="C567" t="s">
        <v>86</v>
      </c>
      <c r="D567">
        <v>16</v>
      </c>
      <c r="E567">
        <v>-4.7813643398122601</v>
      </c>
      <c r="F567">
        <v>-3.2885508320238261</v>
      </c>
      <c r="G567">
        <v>0.56384693185153933</v>
      </c>
      <c r="H567">
        <v>55.9375</v>
      </c>
      <c r="I567">
        <v>0.72</v>
      </c>
      <c r="J567">
        <v>-12.5625</v>
      </c>
      <c r="K567">
        <v>0.875</v>
      </c>
      <c r="L567">
        <v>0.375</v>
      </c>
      <c r="M567">
        <v>0.8125</v>
      </c>
      <c r="N567">
        <v>10.0625</v>
      </c>
      <c r="O567">
        <v>1.375</v>
      </c>
      <c r="P567">
        <v>1.1875</v>
      </c>
      <c r="Q567">
        <v>3</v>
      </c>
      <c r="R567">
        <v>13</v>
      </c>
      <c r="S567">
        <v>0</v>
      </c>
      <c r="T567">
        <v>0.1875</v>
      </c>
      <c r="U567">
        <v>0.45833333333333331</v>
      </c>
      <c r="V567">
        <v>0.53125</v>
      </c>
      <c r="W567" t="s">
        <v>34</v>
      </c>
      <c r="X567">
        <v>4</v>
      </c>
      <c r="Y567" t="s">
        <v>58</v>
      </c>
      <c r="Z567">
        <v>0.1090909090909091</v>
      </c>
      <c r="AA567">
        <v>0.13207547169811321</v>
      </c>
      <c r="AB567" t="s">
        <v>34</v>
      </c>
      <c r="AC567" t="s">
        <v>34</v>
      </c>
      <c r="AD567">
        <v>0.5</v>
      </c>
      <c r="AE567">
        <v>0.5</v>
      </c>
      <c r="AF567">
        <v>3.4650207526005138E-5</v>
      </c>
    </row>
    <row r="568" spans="1:32" x14ac:dyDescent="0.45">
      <c r="A568" t="s">
        <v>652</v>
      </c>
      <c r="B568">
        <v>2017</v>
      </c>
      <c r="C568" t="s">
        <v>88</v>
      </c>
      <c r="D568">
        <v>16</v>
      </c>
      <c r="E568">
        <v>-1.248695193340704</v>
      </c>
      <c r="F568">
        <v>-2.850373181737679</v>
      </c>
      <c r="G568">
        <v>4.2566969330594953</v>
      </c>
      <c r="H568">
        <v>64.6875</v>
      </c>
      <c r="I568">
        <v>0.83333333333333337</v>
      </c>
      <c r="J568">
        <v>-19.9375</v>
      </c>
      <c r="K568">
        <v>0.75</v>
      </c>
      <c r="L568">
        <v>0.5625</v>
      </c>
      <c r="M568">
        <v>0.6875</v>
      </c>
      <c r="N568">
        <v>9.6875</v>
      </c>
      <c r="O568">
        <v>1.125</v>
      </c>
      <c r="P568">
        <v>1.25</v>
      </c>
      <c r="Q568">
        <v>5</v>
      </c>
      <c r="R568">
        <v>11</v>
      </c>
      <c r="S568">
        <v>0</v>
      </c>
      <c r="T568">
        <v>0.3125</v>
      </c>
      <c r="U568">
        <v>0.4375</v>
      </c>
      <c r="V568">
        <v>0.51953125</v>
      </c>
      <c r="W568" t="s">
        <v>34</v>
      </c>
      <c r="X568">
        <v>4</v>
      </c>
      <c r="Y568" t="s">
        <v>46</v>
      </c>
      <c r="Z568">
        <v>0</v>
      </c>
      <c r="AA568">
        <v>0.1891891891891892</v>
      </c>
      <c r="AB568" t="s">
        <v>34</v>
      </c>
      <c r="AC568" t="s">
        <v>34</v>
      </c>
      <c r="AD568">
        <v>0.375</v>
      </c>
      <c r="AE568">
        <v>0.5</v>
      </c>
      <c r="AF568">
        <v>1.4568973802426069E-4</v>
      </c>
    </row>
    <row r="569" spans="1:32" x14ac:dyDescent="0.45">
      <c r="A569" t="s">
        <v>653</v>
      </c>
      <c r="B569">
        <v>2017</v>
      </c>
      <c r="C569" t="s">
        <v>92</v>
      </c>
      <c r="D569">
        <v>16</v>
      </c>
      <c r="E569">
        <v>4.3751856314801838</v>
      </c>
      <c r="F569">
        <v>-1.7204727456746809</v>
      </c>
      <c r="G569">
        <v>8.8394023433991542</v>
      </c>
      <c r="H569">
        <v>60.125</v>
      </c>
      <c r="I569">
        <v>0.8529411764705882</v>
      </c>
      <c r="J569">
        <v>-14.375</v>
      </c>
      <c r="K569">
        <v>0.5625</v>
      </c>
      <c r="L569">
        <v>0.6875</v>
      </c>
      <c r="M569">
        <v>1.1875</v>
      </c>
      <c r="N569">
        <v>15.375</v>
      </c>
      <c r="O569">
        <v>1</v>
      </c>
      <c r="P569">
        <v>1.875</v>
      </c>
      <c r="Q569">
        <v>13</v>
      </c>
      <c r="R569">
        <v>3</v>
      </c>
      <c r="S569">
        <v>0</v>
      </c>
      <c r="T569">
        <v>0.8125</v>
      </c>
      <c r="U569">
        <v>0.43269230769230771</v>
      </c>
      <c r="V569">
        <v>0.4609375</v>
      </c>
      <c r="W569" t="s">
        <v>43</v>
      </c>
      <c r="X569">
        <v>1</v>
      </c>
      <c r="Y569" t="s">
        <v>58</v>
      </c>
      <c r="Z569">
        <v>0.2318840579710145</v>
      </c>
      <c r="AA569">
        <v>0.1888111888111888</v>
      </c>
      <c r="AB569" t="s">
        <v>43</v>
      </c>
      <c r="AC569" t="s">
        <v>43</v>
      </c>
      <c r="AD569">
        <v>0.4375</v>
      </c>
      <c r="AE569">
        <v>9.5</v>
      </c>
      <c r="AF569">
        <v>0.39913533025291098</v>
      </c>
    </row>
    <row r="570" spans="1:32" x14ac:dyDescent="0.45">
      <c r="A570" t="s">
        <v>654</v>
      </c>
      <c r="B570">
        <v>2017</v>
      </c>
      <c r="C570" t="s">
        <v>94</v>
      </c>
      <c r="D570">
        <v>16</v>
      </c>
      <c r="E570">
        <v>5.4901679518470683</v>
      </c>
      <c r="F570">
        <v>-2.3290617280377091</v>
      </c>
      <c r="G570">
        <v>8.1537138357659646</v>
      </c>
      <c r="H570">
        <v>56</v>
      </c>
      <c r="I570">
        <v>0.92105263157894735</v>
      </c>
      <c r="J570">
        <v>-9.625</v>
      </c>
      <c r="K570">
        <v>0.9375</v>
      </c>
      <c r="L570">
        <v>0.375</v>
      </c>
      <c r="M570">
        <v>1</v>
      </c>
      <c r="N570">
        <v>24.5625</v>
      </c>
      <c r="O570">
        <v>1.1875</v>
      </c>
      <c r="P570">
        <v>1.375</v>
      </c>
      <c r="Q570">
        <v>13</v>
      </c>
      <c r="R570">
        <v>3</v>
      </c>
      <c r="S570">
        <v>0</v>
      </c>
      <c r="T570">
        <v>0.8125</v>
      </c>
      <c r="U570">
        <v>0.42307692307692307</v>
      </c>
      <c r="V570">
        <v>0.453125</v>
      </c>
      <c r="W570" t="s">
        <v>41</v>
      </c>
      <c r="X570">
        <v>1</v>
      </c>
      <c r="Y570" t="s">
        <v>42</v>
      </c>
      <c r="Z570">
        <v>0.21839080459770119</v>
      </c>
      <c r="AA570">
        <v>0.24324324324324331</v>
      </c>
      <c r="AB570" t="s">
        <v>34</v>
      </c>
      <c r="AC570" t="s">
        <v>34</v>
      </c>
      <c r="AD570">
        <v>0.25</v>
      </c>
      <c r="AE570">
        <v>0.5</v>
      </c>
      <c r="AF570">
        <v>0.45021982416172163</v>
      </c>
    </row>
    <row r="571" spans="1:32" x14ac:dyDescent="0.45">
      <c r="A571" t="s">
        <v>655</v>
      </c>
      <c r="B571">
        <v>2017</v>
      </c>
      <c r="C571" t="s">
        <v>98</v>
      </c>
      <c r="D571">
        <v>16</v>
      </c>
      <c r="E571">
        <v>1.4169175708591271</v>
      </c>
      <c r="F571">
        <v>-2.735732338017038</v>
      </c>
      <c r="G571">
        <v>7.0630097069113909</v>
      </c>
      <c r="H571">
        <v>83.875</v>
      </c>
      <c r="I571">
        <v>0.72413793103448276</v>
      </c>
      <c r="J571">
        <v>-20.125</v>
      </c>
      <c r="K571">
        <v>0.75</v>
      </c>
      <c r="L571">
        <v>0.5625</v>
      </c>
      <c r="M571">
        <v>0.875</v>
      </c>
      <c r="N571">
        <v>16.8125</v>
      </c>
      <c r="O571">
        <v>1</v>
      </c>
      <c r="P571">
        <v>1.4375</v>
      </c>
      <c r="Q571">
        <v>9</v>
      </c>
      <c r="R571">
        <v>7</v>
      </c>
      <c r="S571">
        <v>0</v>
      </c>
      <c r="T571">
        <v>0.5625</v>
      </c>
      <c r="U571">
        <v>0.44444444444444442</v>
      </c>
      <c r="V571">
        <v>0.4921875</v>
      </c>
      <c r="W571" t="s">
        <v>34</v>
      </c>
      <c r="X571">
        <v>2</v>
      </c>
      <c r="Y571" t="s">
        <v>35</v>
      </c>
      <c r="Z571">
        <v>0.108695652173913</v>
      </c>
      <c r="AA571">
        <v>0.19354838709677419</v>
      </c>
      <c r="AB571" t="s">
        <v>34</v>
      </c>
      <c r="AC571" t="s">
        <v>34</v>
      </c>
      <c r="AD571">
        <v>0.25</v>
      </c>
      <c r="AE571">
        <v>0.5</v>
      </c>
      <c r="AF571">
        <v>1.5490221271780879E-2</v>
      </c>
    </row>
    <row r="572" spans="1:32" x14ac:dyDescent="0.45">
      <c r="A572" t="s">
        <v>656</v>
      </c>
      <c r="B572">
        <v>2017</v>
      </c>
      <c r="C572" t="s">
        <v>100</v>
      </c>
      <c r="D572">
        <v>16</v>
      </c>
      <c r="E572">
        <v>-0.78920289153411105</v>
      </c>
      <c r="F572">
        <v>-1.3619575025463659</v>
      </c>
      <c r="G572">
        <v>3.8965721668386011</v>
      </c>
      <c r="H572">
        <v>61.75</v>
      </c>
      <c r="I572">
        <v>0.95121951219512191</v>
      </c>
      <c r="J572">
        <v>-19.375</v>
      </c>
      <c r="K572">
        <v>0.9375</v>
      </c>
      <c r="L572">
        <v>0.625</v>
      </c>
      <c r="M572">
        <v>0.625</v>
      </c>
      <c r="N572">
        <v>11.1875</v>
      </c>
      <c r="O572">
        <v>1.25</v>
      </c>
      <c r="P572">
        <v>1.25</v>
      </c>
      <c r="Q572">
        <v>6</v>
      </c>
      <c r="R572">
        <v>10</v>
      </c>
      <c r="S572">
        <v>0</v>
      </c>
      <c r="T572">
        <v>0.375</v>
      </c>
      <c r="U572">
        <v>0.4375</v>
      </c>
      <c r="V572">
        <v>0.51171875</v>
      </c>
      <c r="W572" t="s">
        <v>34</v>
      </c>
      <c r="X572">
        <v>4</v>
      </c>
      <c r="Y572" t="s">
        <v>35</v>
      </c>
      <c r="Z572">
        <v>0.25806451612903231</v>
      </c>
      <c r="AA572">
        <v>0.203125</v>
      </c>
      <c r="AB572" t="s">
        <v>34</v>
      </c>
      <c r="AC572" t="s">
        <v>34</v>
      </c>
      <c r="AD572">
        <v>0.3125</v>
      </c>
      <c r="AE572">
        <v>0.5</v>
      </c>
      <c r="AF572">
        <v>2.25414396792338E-3</v>
      </c>
    </row>
    <row r="573" spans="1:32" x14ac:dyDescent="0.45">
      <c r="A573" t="s">
        <v>657</v>
      </c>
      <c r="B573">
        <v>2017</v>
      </c>
      <c r="C573" t="s">
        <v>104</v>
      </c>
      <c r="D573">
        <v>16</v>
      </c>
      <c r="E573">
        <v>3.552243468538077</v>
      </c>
      <c r="F573">
        <v>-2.717894023163467</v>
      </c>
      <c r="G573">
        <v>8.1068730127175819</v>
      </c>
      <c r="H573">
        <v>49.6875</v>
      </c>
      <c r="I573">
        <v>0.73529411764705888</v>
      </c>
      <c r="J573">
        <v>-15.0625</v>
      </c>
      <c r="K573">
        <v>0.875</v>
      </c>
      <c r="L573">
        <v>0.8125</v>
      </c>
      <c r="M573">
        <v>0.8125</v>
      </c>
      <c r="N573">
        <v>8.5625</v>
      </c>
      <c r="O573">
        <v>1.4375</v>
      </c>
      <c r="P573">
        <v>1.625</v>
      </c>
      <c r="Q573">
        <v>5</v>
      </c>
      <c r="R573">
        <v>11</v>
      </c>
      <c r="S573">
        <v>0</v>
      </c>
      <c r="T573">
        <v>0.3125</v>
      </c>
      <c r="U573">
        <v>0.375</v>
      </c>
      <c r="V573">
        <v>0.5546875</v>
      </c>
      <c r="W573" t="s">
        <v>34</v>
      </c>
      <c r="X573">
        <v>4</v>
      </c>
      <c r="Y573" t="s">
        <v>38</v>
      </c>
      <c r="Z573">
        <v>0.38235294117647062</v>
      </c>
      <c r="AA573">
        <v>0.24</v>
      </c>
      <c r="AB573" t="s">
        <v>34</v>
      </c>
      <c r="AC573" t="s">
        <v>34</v>
      </c>
      <c r="AD573">
        <v>0.5625</v>
      </c>
      <c r="AE573">
        <v>0.5</v>
      </c>
      <c r="AF573">
        <v>1.410715402618082E-3</v>
      </c>
    </row>
    <row r="574" spans="1:32" x14ac:dyDescent="0.45">
      <c r="A574" t="s">
        <v>658</v>
      </c>
      <c r="B574">
        <v>2017</v>
      </c>
      <c r="C574" t="s">
        <v>106</v>
      </c>
      <c r="D574">
        <v>16</v>
      </c>
      <c r="E574">
        <v>-2.9167397023197039</v>
      </c>
      <c r="F574">
        <v>-2.2534232119918558</v>
      </c>
      <c r="G574">
        <v>-2.7556789660645221E-2</v>
      </c>
      <c r="H574">
        <v>49.0625</v>
      </c>
      <c r="I574">
        <v>0.83333333333333337</v>
      </c>
      <c r="J574">
        <v>-12.6875</v>
      </c>
      <c r="K574">
        <v>1.0625</v>
      </c>
      <c r="L574">
        <v>0.5625</v>
      </c>
      <c r="M574">
        <v>0.75</v>
      </c>
      <c r="N574">
        <v>16.0625</v>
      </c>
      <c r="O574">
        <v>1.3125</v>
      </c>
      <c r="P574">
        <v>1.3125</v>
      </c>
      <c r="Q574">
        <v>9</v>
      </c>
      <c r="R574">
        <v>7</v>
      </c>
      <c r="S574">
        <v>0</v>
      </c>
      <c r="T574">
        <v>0.5625</v>
      </c>
      <c r="U574">
        <v>0.39583333333333331</v>
      </c>
      <c r="V574">
        <v>0.43359375</v>
      </c>
      <c r="W574" t="s">
        <v>61</v>
      </c>
      <c r="X574">
        <v>2</v>
      </c>
      <c r="Y574" t="s">
        <v>70</v>
      </c>
      <c r="Z574">
        <v>0.23287671232876711</v>
      </c>
      <c r="AA574">
        <v>0.2413793103448276</v>
      </c>
      <c r="AB574" t="s">
        <v>34</v>
      </c>
      <c r="AC574" t="s">
        <v>34</v>
      </c>
      <c r="AD574">
        <v>0.25</v>
      </c>
      <c r="AE574">
        <v>0.5</v>
      </c>
      <c r="AF574">
        <v>2.0444671642716739E-2</v>
      </c>
    </row>
    <row r="575" spans="1:32" x14ac:dyDescent="0.45">
      <c r="A575" t="s">
        <v>659</v>
      </c>
      <c r="B575">
        <v>2017</v>
      </c>
      <c r="C575" t="s">
        <v>108</v>
      </c>
      <c r="D575">
        <v>16</v>
      </c>
      <c r="E575">
        <v>1.0280812273356801</v>
      </c>
      <c r="F575">
        <v>-3.7799560958561509</v>
      </c>
      <c r="G575">
        <v>5.0753980301884791</v>
      </c>
      <c r="H575">
        <v>45.75</v>
      </c>
      <c r="I575">
        <v>0.8571428571428571</v>
      </c>
      <c r="J575">
        <v>-21.375</v>
      </c>
      <c r="K575">
        <v>0.8125</v>
      </c>
      <c r="L575">
        <v>0.4375</v>
      </c>
      <c r="M575">
        <v>1</v>
      </c>
      <c r="N575">
        <v>15.875</v>
      </c>
      <c r="O575">
        <v>1.25</v>
      </c>
      <c r="P575">
        <v>1.4375</v>
      </c>
      <c r="Q575">
        <v>7</v>
      </c>
      <c r="R575">
        <v>9</v>
      </c>
      <c r="S575">
        <v>0</v>
      </c>
      <c r="T575">
        <v>0.4375</v>
      </c>
      <c r="U575">
        <v>0.42857142857142849</v>
      </c>
      <c r="V575">
        <v>0.5390625</v>
      </c>
      <c r="W575" t="s">
        <v>34</v>
      </c>
      <c r="X575">
        <v>3</v>
      </c>
      <c r="Y575" t="s">
        <v>58</v>
      </c>
      <c r="Z575">
        <v>4.1666666666666657E-2</v>
      </c>
      <c r="AA575">
        <v>0.17241379310344829</v>
      </c>
      <c r="AB575" t="s">
        <v>34</v>
      </c>
      <c r="AC575" t="s">
        <v>34</v>
      </c>
      <c r="AD575">
        <v>0.4375</v>
      </c>
      <c r="AE575">
        <v>0.5</v>
      </c>
      <c r="AF575">
        <v>1.836253779045815E-3</v>
      </c>
    </row>
    <row r="576" spans="1:32" x14ac:dyDescent="0.45">
      <c r="A576" t="s">
        <v>660</v>
      </c>
      <c r="B576">
        <v>2018</v>
      </c>
      <c r="C576" t="s">
        <v>33</v>
      </c>
      <c r="D576">
        <v>16</v>
      </c>
      <c r="E576">
        <v>-10.67665891477721</v>
      </c>
      <c r="F576">
        <v>-3.4759498623173442</v>
      </c>
      <c r="G576">
        <v>-3.6349425155588091</v>
      </c>
      <c r="H576">
        <v>49.125</v>
      </c>
      <c r="I576">
        <v>0.70588235294117652</v>
      </c>
      <c r="J576">
        <v>-22.5625</v>
      </c>
      <c r="K576">
        <v>1.125</v>
      </c>
      <c r="L576">
        <v>0.5625</v>
      </c>
      <c r="M576">
        <v>0.4375</v>
      </c>
      <c r="N576">
        <v>20.8125</v>
      </c>
      <c r="O576">
        <v>1.6875</v>
      </c>
      <c r="P576">
        <v>1</v>
      </c>
      <c r="Q576">
        <v>3</v>
      </c>
      <c r="R576">
        <v>13</v>
      </c>
      <c r="S576">
        <v>0</v>
      </c>
      <c r="T576">
        <v>0.1875</v>
      </c>
      <c r="U576">
        <v>0.30208333333333331</v>
      </c>
      <c r="V576">
        <v>0.52734375</v>
      </c>
      <c r="W576" t="s">
        <v>34</v>
      </c>
      <c r="X576">
        <v>4</v>
      </c>
      <c r="Y576" t="s">
        <v>35</v>
      </c>
      <c r="Z576">
        <v>0.13043478260869559</v>
      </c>
      <c r="AA576">
        <v>0.19354838709677419</v>
      </c>
      <c r="AB576" t="s">
        <v>34</v>
      </c>
      <c r="AC576" t="s">
        <v>34</v>
      </c>
      <c r="AD576">
        <v>0.5625</v>
      </c>
      <c r="AE576">
        <v>0.5</v>
      </c>
      <c r="AF576">
        <v>1.795140335200053E-4</v>
      </c>
    </row>
    <row r="577" spans="1:32" x14ac:dyDescent="0.45">
      <c r="A577" t="s">
        <v>661</v>
      </c>
      <c r="B577">
        <v>2018</v>
      </c>
      <c r="C577" t="s">
        <v>37</v>
      </c>
      <c r="D577">
        <v>16</v>
      </c>
      <c r="E577">
        <v>7.454989257111877</v>
      </c>
      <c r="F577">
        <v>-2.0616305352086912</v>
      </c>
      <c r="G577">
        <v>12.535178022337149</v>
      </c>
      <c r="H577">
        <v>56.1875</v>
      </c>
      <c r="I577">
        <v>0.96153846153846156</v>
      </c>
      <c r="J577">
        <v>-18.5</v>
      </c>
      <c r="K577">
        <v>0.4375</v>
      </c>
      <c r="L577">
        <v>0.25</v>
      </c>
      <c r="M577">
        <v>0.9375</v>
      </c>
      <c r="N577">
        <v>15.9375</v>
      </c>
      <c r="O577">
        <v>0.8125</v>
      </c>
      <c r="P577">
        <v>1.1875</v>
      </c>
      <c r="Q577">
        <v>7</v>
      </c>
      <c r="R577">
        <v>9</v>
      </c>
      <c r="S577">
        <v>0</v>
      </c>
      <c r="T577">
        <v>0.4375</v>
      </c>
      <c r="U577">
        <v>0.3482142857142857</v>
      </c>
      <c r="V577">
        <v>0.482421875</v>
      </c>
      <c r="W577" t="s">
        <v>34</v>
      </c>
      <c r="X577">
        <v>2</v>
      </c>
      <c r="Y577" t="s">
        <v>38</v>
      </c>
      <c r="Z577">
        <v>0.1714285714285714</v>
      </c>
      <c r="AA577">
        <v>0.16666666666666671</v>
      </c>
      <c r="AB577" t="s">
        <v>34</v>
      </c>
      <c r="AC577" t="s">
        <v>34</v>
      </c>
      <c r="AD577">
        <v>0.375</v>
      </c>
      <c r="AE577">
        <v>0.5</v>
      </c>
      <c r="AF577">
        <v>3.7399624637962461E-3</v>
      </c>
    </row>
    <row r="578" spans="1:32" x14ac:dyDescent="0.45">
      <c r="A578" t="s">
        <v>662</v>
      </c>
      <c r="B578">
        <v>2018</v>
      </c>
      <c r="C578" t="s">
        <v>40</v>
      </c>
      <c r="D578">
        <v>16</v>
      </c>
      <c r="E578">
        <v>0.91768649859830576</v>
      </c>
      <c r="F578">
        <v>-0.2213795529687631</v>
      </c>
      <c r="G578">
        <v>4.817784847425469</v>
      </c>
      <c r="H578">
        <v>58.75</v>
      </c>
      <c r="I578">
        <v>0.89743589743589747</v>
      </c>
      <c r="J578">
        <v>-9.375</v>
      </c>
      <c r="K578">
        <v>0.5625</v>
      </c>
      <c r="L578">
        <v>0.3125</v>
      </c>
      <c r="M578">
        <v>0.75</v>
      </c>
      <c r="N578">
        <v>17.4375</v>
      </c>
      <c r="O578">
        <v>1.125</v>
      </c>
      <c r="P578">
        <v>1.0625</v>
      </c>
      <c r="Q578">
        <v>10</v>
      </c>
      <c r="R578">
        <v>6</v>
      </c>
      <c r="S578">
        <v>0</v>
      </c>
      <c r="T578">
        <v>0.625</v>
      </c>
      <c r="U578">
        <v>0.45</v>
      </c>
      <c r="V578">
        <v>0.49609375</v>
      </c>
      <c r="W578" t="s">
        <v>77</v>
      </c>
      <c r="X578">
        <v>1</v>
      </c>
      <c r="Y578" t="s">
        <v>42</v>
      </c>
      <c r="Z578">
        <v>0.16363636363636361</v>
      </c>
      <c r="AA578">
        <v>0.21153846153846151</v>
      </c>
      <c r="AB578" t="s">
        <v>34</v>
      </c>
      <c r="AC578" t="s">
        <v>34</v>
      </c>
      <c r="AD578">
        <v>0.5625</v>
      </c>
      <c r="AE578">
        <v>0.5</v>
      </c>
      <c r="AF578">
        <v>2.518267278949448E-2</v>
      </c>
    </row>
    <row r="579" spans="1:32" x14ac:dyDescent="0.45">
      <c r="A579" t="s">
        <v>663</v>
      </c>
      <c r="B579">
        <v>2018</v>
      </c>
      <c r="C579" t="s">
        <v>45</v>
      </c>
      <c r="D579">
        <v>16</v>
      </c>
      <c r="E579">
        <v>-6.9605310973405512</v>
      </c>
      <c r="F579">
        <v>-1.7647184996784799</v>
      </c>
      <c r="G579">
        <v>-2.7309785229815229</v>
      </c>
      <c r="H579">
        <v>62</v>
      </c>
      <c r="I579">
        <v>0.7857142857142857</v>
      </c>
      <c r="J579">
        <v>-18</v>
      </c>
      <c r="K579">
        <v>1.4375</v>
      </c>
      <c r="L579">
        <v>0.6875</v>
      </c>
      <c r="M579">
        <v>1</v>
      </c>
      <c r="N579">
        <v>13.5625</v>
      </c>
      <c r="O579">
        <v>1.6875</v>
      </c>
      <c r="P579">
        <v>1.6875</v>
      </c>
      <c r="Q579">
        <v>6</v>
      </c>
      <c r="R579">
        <v>10</v>
      </c>
      <c r="S579">
        <v>0</v>
      </c>
      <c r="T579">
        <v>0.375</v>
      </c>
      <c r="U579">
        <v>0.41145833333333331</v>
      </c>
      <c r="V579">
        <v>0.5234375</v>
      </c>
      <c r="W579" t="s">
        <v>34</v>
      </c>
      <c r="X579">
        <v>3</v>
      </c>
      <c r="Y579" t="s">
        <v>46</v>
      </c>
      <c r="Z579">
        <v>0.1785714285714286</v>
      </c>
      <c r="AA579">
        <v>0.1111111111111111</v>
      </c>
      <c r="AB579" t="s">
        <v>34</v>
      </c>
      <c r="AC579" t="s">
        <v>34</v>
      </c>
      <c r="AD579">
        <v>0.25</v>
      </c>
      <c r="AE579">
        <v>0.5</v>
      </c>
      <c r="AF579">
        <v>1.3753778066068951E-3</v>
      </c>
    </row>
    <row r="580" spans="1:32" x14ac:dyDescent="0.45">
      <c r="A580" t="s">
        <v>664</v>
      </c>
      <c r="B580">
        <v>2018</v>
      </c>
      <c r="C580" t="s">
        <v>48</v>
      </c>
      <c r="D580">
        <v>16</v>
      </c>
      <c r="E580">
        <v>2.152530020445663</v>
      </c>
      <c r="F580">
        <v>1.6094028969322649</v>
      </c>
      <c r="G580">
        <v>5.6586087234700093</v>
      </c>
      <c r="H580">
        <v>51.125</v>
      </c>
      <c r="I580">
        <v>0.90476190476190477</v>
      </c>
      <c r="J580">
        <v>-14.6875</v>
      </c>
      <c r="K580">
        <v>1</v>
      </c>
      <c r="L580">
        <v>0.5625</v>
      </c>
      <c r="M580">
        <v>0.8125</v>
      </c>
      <c r="N580">
        <v>12.8125</v>
      </c>
      <c r="O580">
        <v>1.125</v>
      </c>
      <c r="P580">
        <v>1.375</v>
      </c>
      <c r="Q580">
        <v>7</v>
      </c>
      <c r="R580">
        <v>9</v>
      </c>
      <c r="S580">
        <v>0</v>
      </c>
      <c r="T580">
        <v>0.4375</v>
      </c>
      <c r="U580">
        <v>0.5178571428571429</v>
      </c>
      <c r="V580">
        <v>0.5078125</v>
      </c>
      <c r="W580" t="s">
        <v>34</v>
      </c>
      <c r="X580">
        <v>3</v>
      </c>
      <c r="Y580" t="s">
        <v>38</v>
      </c>
      <c r="Z580">
        <v>0.29032258064516131</v>
      </c>
      <c r="AA580">
        <v>0.16</v>
      </c>
      <c r="AB580" t="s">
        <v>34</v>
      </c>
      <c r="AC580" t="s">
        <v>34</v>
      </c>
      <c r="AD580">
        <v>0.125</v>
      </c>
      <c r="AE580">
        <v>0.5</v>
      </c>
      <c r="AF580">
        <v>5.2545249585939299E-3</v>
      </c>
    </row>
    <row r="581" spans="1:32" x14ac:dyDescent="0.45">
      <c r="A581" t="s">
        <v>665</v>
      </c>
      <c r="B581">
        <v>2018</v>
      </c>
      <c r="C581" t="s">
        <v>50</v>
      </c>
      <c r="D581">
        <v>16</v>
      </c>
      <c r="E581">
        <v>3.3134247609692991</v>
      </c>
      <c r="F581">
        <v>-1.0602657295474991</v>
      </c>
      <c r="G581">
        <v>5.9413683915911486</v>
      </c>
      <c r="H581">
        <v>49.75</v>
      </c>
      <c r="I581">
        <v>0.76666666666666672</v>
      </c>
      <c r="J581">
        <v>-11.4375</v>
      </c>
      <c r="K581">
        <v>0.875</v>
      </c>
      <c r="L581">
        <v>0.5625</v>
      </c>
      <c r="M581">
        <v>1.6875</v>
      </c>
      <c r="N581">
        <v>21.1875</v>
      </c>
      <c r="O581">
        <v>1.25</v>
      </c>
      <c r="P581">
        <v>2.25</v>
      </c>
      <c r="Q581">
        <v>12</v>
      </c>
      <c r="R581">
        <v>4</v>
      </c>
      <c r="S581">
        <v>0</v>
      </c>
      <c r="T581">
        <v>0.75</v>
      </c>
      <c r="U581">
        <v>0.41927083333333331</v>
      </c>
      <c r="V581">
        <v>0.4296875</v>
      </c>
      <c r="W581" t="s">
        <v>84</v>
      </c>
      <c r="X581">
        <v>1</v>
      </c>
      <c r="Y581" t="s">
        <v>51</v>
      </c>
      <c r="Z581">
        <v>0.2857142857142857</v>
      </c>
      <c r="AA581">
        <v>0.24324324324324331</v>
      </c>
      <c r="AB581" t="s">
        <v>34</v>
      </c>
      <c r="AC581" t="s">
        <v>34</v>
      </c>
      <c r="AD581">
        <v>0.375</v>
      </c>
      <c r="AE581">
        <v>0.5</v>
      </c>
      <c r="AF581">
        <v>0.33665584099087342</v>
      </c>
    </row>
    <row r="582" spans="1:32" x14ac:dyDescent="0.45">
      <c r="A582" t="s">
        <v>666</v>
      </c>
      <c r="B582">
        <v>2018</v>
      </c>
      <c r="C582" t="s">
        <v>53</v>
      </c>
      <c r="D582">
        <v>16</v>
      </c>
      <c r="E582">
        <v>0.67601352381595647</v>
      </c>
      <c r="F582">
        <v>-1.207634917152177</v>
      </c>
      <c r="G582">
        <v>5.1607906501147278</v>
      </c>
      <c r="H582">
        <v>59.8125</v>
      </c>
      <c r="I582">
        <v>0.82608695652173914</v>
      </c>
      <c r="J582">
        <v>-17.4375</v>
      </c>
      <c r="K582">
        <v>0.8125</v>
      </c>
      <c r="L582">
        <v>0.375</v>
      </c>
      <c r="M582">
        <v>0.75</v>
      </c>
      <c r="N582">
        <v>10.8125</v>
      </c>
      <c r="O582">
        <v>0.875</v>
      </c>
      <c r="P582">
        <v>1.125</v>
      </c>
      <c r="Q582">
        <v>6</v>
      </c>
      <c r="R582">
        <v>10</v>
      </c>
      <c r="S582">
        <v>0</v>
      </c>
      <c r="T582">
        <v>0.375</v>
      </c>
      <c r="U582">
        <v>0.44791666666666669</v>
      </c>
      <c r="V582">
        <v>0.53515625</v>
      </c>
      <c r="W582" t="s">
        <v>34</v>
      </c>
      <c r="X582">
        <v>4</v>
      </c>
      <c r="Y582" t="s">
        <v>42</v>
      </c>
      <c r="Z582">
        <v>0.16666666666666671</v>
      </c>
      <c r="AA582">
        <v>0.1851851851851852</v>
      </c>
      <c r="AB582" t="s">
        <v>34</v>
      </c>
      <c r="AC582" t="s">
        <v>34</v>
      </c>
      <c r="AD582">
        <v>6.25E-2</v>
      </c>
      <c r="AE582">
        <v>0.5</v>
      </c>
      <c r="AF582">
        <v>9.9850442046001066E-4</v>
      </c>
    </row>
    <row r="583" spans="1:32" x14ac:dyDescent="0.45">
      <c r="A583" t="s">
        <v>667</v>
      </c>
      <c r="B583">
        <v>2018</v>
      </c>
      <c r="C583" t="s">
        <v>55</v>
      </c>
      <c r="D583">
        <v>16</v>
      </c>
      <c r="E583">
        <v>0.19916834974969561</v>
      </c>
      <c r="F583">
        <v>-0.90809376442636358</v>
      </c>
      <c r="G583">
        <v>4.1118089768435784</v>
      </c>
      <c r="H583">
        <v>55.875</v>
      </c>
      <c r="I583">
        <v>0.76</v>
      </c>
      <c r="J583">
        <v>-15.875</v>
      </c>
      <c r="K583">
        <v>1.0625</v>
      </c>
      <c r="L583">
        <v>0.875</v>
      </c>
      <c r="M583">
        <v>1.0625</v>
      </c>
      <c r="N583">
        <v>15.3125</v>
      </c>
      <c r="O583">
        <v>1.25</v>
      </c>
      <c r="P583">
        <v>1.9375</v>
      </c>
      <c r="Q583">
        <v>7</v>
      </c>
      <c r="R583">
        <v>8</v>
      </c>
      <c r="S583">
        <v>1</v>
      </c>
      <c r="T583">
        <v>0.46875</v>
      </c>
      <c r="U583">
        <v>0.4107142857142857</v>
      </c>
      <c r="V583">
        <v>0.515625</v>
      </c>
      <c r="W583" t="s">
        <v>34</v>
      </c>
      <c r="X583">
        <v>3</v>
      </c>
      <c r="Y583" t="s">
        <v>42</v>
      </c>
      <c r="Z583">
        <v>0.14814814814814811</v>
      </c>
      <c r="AA583">
        <v>0.1212121212121212</v>
      </c>
      <c r="AB583" t="s">
        <v>34</v>
      </c>
      <c r="AC583" t="s">
        <v>34</v>
      </c>
      <c r="AD583">
        <v>0.1875</v>
      </c>
      <c r="AE583">
        <v>0.5</v>
      </c>
      <c r="AF583">
        <v>3.8265859138892598E-3</v>
      </c>
    </row>
    <row r="584" spans="1:32" x14ac:dyDescent="0.45">
      <c r="A584" t="s">
        <v>668</v>
      </c>
      <c r="B584">
        <v>2018</v>
      </c>
      <c r="C584" t="s">
        <v>57</v>
      </c>
      <c r="D584">
        <v>16</v>
      </c>
      <c r="E584">
        <v>1.4969019241287751</v>
      </c>
      <c r="F584">
        <v>-0.25508906915911178</v>
      </c>
      <c r="G584">
        <v>7.0861638015841031</v>
      </c>
      <c r="H584">
        <v>55.3125</v>
      </c>
      <c r="I584">
        <v>0.80555555555555558</v>
      </c>
      <c r="J584">
        <v>-21.6875</v>
      </c>
      <c r="K584">
        <v>0.5</v>
      </c>
      <c r="L584">
        <v>0.6875</v>
      </c>
      <c r="M584">
        <v>0.5625</v>
      </c>
      <c r="N584">
        <v>14.3125</v>
      </c>
      <c r="O584">
        <v>0.9375</v>
      </c>
      <c r="P584">
        <v>1.25</v>
      </c>
      <c r="Q584">
        <v>10</v>
      </c>
      <c r="R584">
        <v>6</v>
      </c>
      <c r="S584">
        <v>0</v>
      </c>
      <c r="T584">
        <v>0.625</v>
      </c>
      <c r="U584">
        <v>0.44374999999999998</v>
      </c>
      <c r="V584">
        <v>0.48828125</v>
      </c>
      <c r="W584" t="s">
        <v>77</v>
      </c>
      <c r="X584">
        <v>1</v>
      </c>
      <c r="Y584" t="s">
        <v>58</v>
      </c>
      <c r="Z584">
        <v>0.21951219512195119</v>
      </c>
      <c r="AA584">
        <v>0.18072289156626509</v>
      </c>
      <c r="AB584" t="s">
        <v>34</v>
      </c>
      <c r="AC584" t="s">
        <v>34</v>
      </c>
      <c r="AD584">
        <v>0.4375</v>
      </c>
      <c r="AE584">
        <v>0.5</v>
      </c>
      <c r="AF584">
        <v>7.0296078292834102E-2</v>
      </c>
    </row>
    <row r="585" spans="1:32" x14ac:dyDescent="0.45">
      <c r="A585" t="s">
        <v>669</v>
      </c>
      <c r="B585">
        <v>2018</v>
      </c>
      <c r="C585" t="s">
        <v>60</v>
      </c>
      <c r="D585">
        <v>16</v>
      </c>
      <c r="E585">
        <v>-0.91809655792673739</v>
      </c>
      <c r="F585">
        <v>-7.8115878271534475E-2</v>
      </c>
      <c r="G585">
        <v>3.2681328430660468</v>
      </c>
      <c r="H585">
        <v>61.5625</v>
      </c>
      <c r="I585">
        <v>0.8</v>
      </c>
      <c r="J585">
        <v>-14.6875</v>
      </c>
      <c r="K585">
        <v>0.9375</v>
      </c>
      <c r="L585">
        <v>0.625</v>
      </c>
      <c r="M585">
        <v>1.0625</v>
      </c>
      <c r="N585">
        <v>18.4375</v>
      </c>
      <c r="O585">
        <v>1.125</v>
      </c>
      <c r="P585">
        <v>1.6875</v>
      </c>
      <c r="Q585">
        <v>6</v>
      </c>
      <c r="R585">
        <v>10</v>
      </c>
      <c r="S585">
        <v>0</v>
      </c>
      <c r="T585">
        <v>0.375</v>
      </c>
      <c r="U585">
        <v>0.46354166666666669</v>
      </c>
      <c r="V585">
        <v>0.5234375</v>
      </c>
      <c r="W585" t="s">
        <v>34</v>
      </c>
      <c r="X585">
        <v>3</v>
      </c>
      <c r="Y585" t="s">
        <v>62</v>
      </c>
      <c r="Z585">
        <v>0.18965517241379309</v>
      </c>
      <c r="AA585">
        <v>0.22448979591836729</v>
      </c>
      <c r="AB585" t="s">
        <v>34</v>
      </c>
      <c r="AC585" t="s">
        <v>34</v>
      </c>
      <c r="AD585">
        <v>0.1875</v>
      </c>
      <c r="AE585">
        <v>0.5</v>
      </c>
      <c r="AF585">
        <v>1.6500468318143731E-3</v>
      </c>
    </row>
    <row r="586" spans="1:32" x14ac:dyDescent="0.45">
      <c r="A586" t="s">
        <v>670</v>
      </c>
      <c r="B586">
        <v>2018</v>
      </c>
      <c r="C586" t="s">
        <v>64</v>
      </c>
      <c r="D586">
        <v>16</v>
      </c>
      <c r="E586">
        <v>-0.36673390097490899</v>
      </c>
      <c r="F586">
        <v>-2.491782677646639</v>
      </c>
      <c r="G586">
        <v>4.6036280738639803</v>
      </c>
      <c r="H586">
        <v>53.25</v>
      </c>
      <c r="I586">
        <v>0.875</v>
      </c>
      <c r="J586">
        <v>-16.75</v>
      </c>
      <c r="K586">
        <v>0.75</v>
      </c>
      <c r="L586">
        <v>0.4375</v>
      </c>
      <c r="M586">
        <v>0.4375</v>
      </c>
      <c r="N586">
        <v>18.625</v>
      </c>
      <c r="O586">
        <v>1.0625</v>
      </c>
      <c r="P586">
        <v>0.875</v>
      </c>
      <c r="Q586">
        <v>6</v>
      </c>
      <c r="R586">
        <v>10</v>
      </c>
      <c r="S586">
        <v>0</v>
      </c>
      <c r="T586">
        <v>0.375</v>
      </c>
      <c r="U586">
        <v>0.42708333333333331</v>
      </c>
      <c r="V586">
        <v>0.50390625</v>
      </c>
      <c r="W586" t="s">
        <v>34</v>
      </c>
      <c r="X586">
        <v>4</v>
      </c>
      <c r="Y586" t="s">
        <v>51</v>
      </c>
      <c r="Z586">
        <v>0.27586206896551718</v>
      </c>
      <c r="AA586">
        <v>0.26315789473684209</v>
      </c>
      <c r="AB586" t="s">
        <v>34</v>
      </c>
      <c r="AC586" t="s">
        <v>34</v>
      </c>
      <c r="AD586">
        <v>0.3125</v>
      </c>
      <c r="AE586">
        <v>0.5</v>
      </c>
      <c r="AF586">
        <v>3.57322124370408E-3</v>
      </c>
    </row>
    <row r="587" spans="1:32" x14ac:dyDescent="0.45">
      <c r="A587" t="s">
        <v>671</v>
      </c>
      <c r="B587">
        <v>2018</v>
      </c>
      <c r="C587" t="s">
        <v>66</v>
      </c>
      <c r="D587">
        <v>16</v>
      </c>
      <c r="E587">
        <v>1.650709359150855</v>
      </c>
      <c r="F587">
        <v>1.464481920897871</v>
      </c>
      <c r="G587">
        <v>9.1145005116157662</v>
      </c>
      <c r="H587">
        <v>58.5625</v>
      </c>
      <c r="I587">
        <v>0.81081081081081086</v>
      </c>
      <c r="J587">
        <v>-24.4375</v>
      </c>
      <c r="K587">
        <v>0.25</v>
      </c>
      <c r="L587">
        <v>0.5</v>
      </c>
      <c r="M587">
        <v>0.4375</v>
      </c>
      <c r="N587">
        <v>18.5625</v>
      </c>
      <c r="O587">
        <v>0.5625</v>
      </c>
      <c r="P587">
        <v>0.9375</v>
      </c>
      <c r="Q587">
        <v>6</v>
      </c>
      <c r="R587">
        <v>9</v>
      </c>
      <c r="S587">
        <v>1</v>
      </c>
      <c r="T587">
        <v>0.40625</v>
      </c>
      <c r="U587">
        <v>0.41666666666666669</v>
      </c>
      <c r="V587">
        <v>0.48828125</v>
      </c>
      <c r="W587" t="s">
        <v>34</v>
      </c>
      <c r="X587">
        <v>3</v>
      </c>
      <c r="Y587" t="s">
        <v>51</v>
      </c>
      <c r="Z587">
        <v>0.26315789473684209</v>
      </c>
      <c r="AA587">
        <v>0.27586206896551718</v>
      </c>
      <c r="AB587" t="s">
        <v>34</v>
      </c>
      <c r="AC587" t="s">
        <v>34</v>
      </c>
      <c r="AD587">
        <v>0.3125</v>
      </c>
      <c r="AE587">
        <v>0.5</v>
      </c>
      <c r="AF587">
        <v>8.6708718376995886E-3</v>
      </c>
    </row>
    <row r="588" spans="1:32" x14ac:dyDescent="0.45">
      <c r="A588" t="s">
        <v>672</v>
      </c>
      <c r="B588">
        <v>2018</v>
      </c>
      <c r="C588" t="s">
        <v>154</v>
      </c>
      <c r="D588">
        <v>16</v>
      </c>
      <c r="E588">
        <v>3.7318780867462511</v>
      </c>
      <c r="F588">
        <v>-2.6795333522757359</v>
      </c>
      <c r="G588">
        <v>9.4883600813550988</v>
      </c>
      <c r="H588">
        <v>49.1875</v>
      </c>
      <c r="I588">
        <v>0.88095238095238093</v>
      </c>
      <c r="J588">
        <v>-24</v>
      </c>
      <c r="K588">
        <v>0.5625</v>
      </c>
      <c r="L588">
        <v>0.875</v>
      </c>
      <c r="M588">
        <v>0.9375</v>
      </c>
      <c r="N588">
        <v>19.375</v>
      </c>
      <c r="O588">
        <v>0.75</v>
      </c>
      <c r="P588">
        <v>1.8125</v>
      </c>
      <c r="Q588">
        <v>11</v>
      </c>
      <c r="R588">
        <v>5</v>
      </c>
      <c r="S588">
        <v>0</v>
      </c>
      <c r="T588">
        <v>0.6875</v>
      </c>
      <c r="U588">
        <v>0.43465909090909088</v>
      </c>
      <c r="V588">
        <v>0.470703125</v>
      </c>
      <c r="W588" t="s">
        <v>84</v>
      </c>
      <c r="X588">
        <v>1</v>
      </c>
      <c r="Y588" t="s">
        <v>70</v>
      </c>
      <c r="Z588">
        <v>0.15</v>
      </c>
      <c r="AA588">
        <v>0.26530612244897961</v>
      </c>
      <c r="AB588" t="s">
        <v>34</v>
      </c>
      <c r="AC588" t="s">
        <v>34</v>
      </c>
      <c r="AD588">
        <v>0.1875</v>
      </c>
      <c r="AE588">
        <v>0.5</v>
      </c>
      <c r="AF588">
        <v>0.15473910675857061</v>
      </c>
    </row>
    <row r="589" spans="1:32" x14ac:dyDescent="0.45">
      <c r="A589" t="s">
        <v>673</v>
      </c>
      <c r="B589">
        <v>2018</v>
      </c>
      <c r="C589" t="s">
        <v>68</v>
      </c>
      <c r="D589">
        <v>16</v>
      </c>
      <c r="E589">
        <v>6.8772864359427359</v>
      </c>
      <c r="F589">
        <v>-1.5204129554351971</v>
      </c>
      <c r="G589">
        <v>8.2838756703212848</v>
      </c>
      <c r="H589">
        <v>59.5625</v>
      </c>
      <c r="I589">
        <v>0.85185185185185186</v>
      </c>
      <c r="J589">
        <v>-8.375</v>
      </c>
      <c r="K589">
        <v>0.9375</v>
      </c>
      <c r="L589">
        <v>0.6875</v>
      </c>
      <c r="M589">
        <v>0.9375</v>
      </c>
      <c r="N589">
        <v>14.25</v>
      </c>
      <c r="O589">
        <v>1.1875</v>
      </c>
      <c r="P589">
        <v>1.625</v>
      </c>
      <c r="Q589">
        <v>10</v>
      </c>
      <c r="R589">
        <v>6</v>
      </c>
      <c r="S589">
        <v>0</v>
      </c>
      <c r="T589">
        <v>0.625</v>
      </c>
      <c r="U589">
        <v>0.45624999999999999</v>
      </c>
      <c r="V589">
        <v>0.46484375</v>
      </c>
      <c r="W589" t="s">
        <v>69</v>
      </c>
      <c r="X589">
        <v>2</v>
      </c>
      <c r="Y589" t="s">
        <v>70</v>
      </c>
      <c r="Z589">
        <v>0.1818181818181818</v>
      </c>
      <c r="AA589">
        <v>0.1071428571428571</v>
      </c>
      <c r="AB589" t="s">
        <v>34</v>
      </c>
      <c r="AC589" t="s">
        <v>34</v>
      </c>
      <c r="AD589">
        <v>0.25</v>
      </c>
      <c r="AE589">
        <v>0.5</v>
      </c>
      <c r="AF589">
        <v>2.131803716498179E-2</v>
      </c>
    </row>
    <row r="590" spans="1:32" x14ac:dyDescent="0.45">
      <c r="A590" t="s">
        <v>674</v>
      </c>
      <c r="B590">
        <v>2018</v>
      </c>
      <c r="C590" t="s">
        <v>72</v>
      </c>
      <c r="D590">
        <v>16</v>
      </c>
      <c r="E590">
        <v>-3.8648696213226201</v>
      </c>
      <c r="F590">
        <v>-2.3947103507276108</v>
      </c>
      <c r="G590">
        <v>0.72331399071374491</v>
      </c>
      <c r="H590">
        <v>69.5</v>
      </c>
      <c r="I590">
        <v>0.88461538461538458</v>
      </c>
      <c r="J590">
        <v>-20.125</v>
      </c>
      <c r="K590">
        <v>0.8125</v>
      </c>
      <c r="L590">
        <v>0.375</v>
      </c>
      <c r="M590">
        <v>0.6875</v>
      </c>
      <c r="N590">
        <v>15.0625</v>
      </c>
      <c r="O590">
        <v>1.375</v>
      </c>
      <c r="P590">
        <v>1.0625</v>
      </c>
      <c r="Q590">
        <v>5</v>
      </c>
      <c r="R590">
        <v>11</v>
      </c>
      <c r="S590">
        <v>0</v>
      </c>
      <c r="T590">
        <v>0.3125</v>
      </c>
      <c r="U590">
        <v>0.46250000000000002</v>
      </c>
      <c r="V590">
        <v>0.548828125</v>
      </c>
      <c r="W590" t="s">
        <v>34</v>
      </c>
      <c r="X590">
        <v>4</v>
      </c>
      <c r="Y590" t="s">
        <v>70</v>
      </c>
      <c r="Z590">
        <v>0.16666666666666671</v>
      </c>
      <c r="AA590">
        <v>0.1875</v>
      </c>
      <c r="AB590" t="s">
        <v>34</v>
      </c>
      <c r="AC590" t="s">
        <v>34</v>
      </c>
      <c r="AD590">
        <v>0.5625</v>
      </c>
      <c r="AE590">
        <v>0.5</v>
      </c>
      <c r="AF590">
        <v>7.0376458912917801E-4</v>
      </c>
    </row>
    <row r="591" spans="1:32" x14ac:dyDescent="0.45">
      <c r="A591" t="s">
        <v>675</v>
      </c>
      <c r="B591">
        <v>2018</v>
      </c>
      <c r="C591" t="s">
        <v>74</v>
      </c>
      <c r="D591">
        <v>16</v>
      </c>
      <c r="E591">
        <v>13.88364749357952</v>
      </c>
      <c r="F591">
        <v>1.303786452064118</v>
      </c>
      <c r="G591">
        <v>16.983861696637941</v>
      </c>
      <c r="H591">
        <v>72</v>
      </c>
      <c r="I591">
        <v>0.88888888888888884</v>
      </c>
      <c r="J591">
        <v>-10.6875</v>
      </c>
      <c r="K591">
        <v>0.75</v>
      </c>
      <c r="L591">
        <v>0.75</v>
      </c>
      <c r="M591">
        <v>0.9375</v>
      </c>
      <c r="N591">
        <v>21.6875</v>
      </c>
      <c r="O591">
        <v>0.9375</v>
      </c>
      <c r="P591">
        <v>1.6875</v>
      </c>
      <c r="Q591">
        <v>12</v>
      </c>
      <c r="R591">
        <v>4</v>
      </c>
      <c r="S591">
        <v>0</v>
      </c>
      <c r="T591">
        <v>0.75</v>
      </c>
      <c r="U591">
        <v>0.40104166666666669</v>
      </c>
      <c r="V591">
        <v>0.48046875</v>
      </c>
      <c r="W591" t="s">
        <v>43</v>
      </c>
      <c r="X591">
        <v>1</v>
      </c>
      <c r="Y591" t="s">
        <v>62</v>
      </c>
      <c r="Z591">
        <v>0.1785714285714286</v>
      </c>
      <c r="AA591">
        <v>0.1954887218045113</v>
      </c>
      <c r="AB591" t="s">
        <v>34</v>
      </c>
      <c r="AC591" t="s">
        <v>34</v>
      </c>
      <c r="AD591">
        <v>0.1875</v>
      </c>
      <c r="AE591">
        <v>0.5</v>
      </c>
      <c r="AF591">
        <v>0.18902481933497439</v>
      </c>
    </row>
    <row r="592" spans="1:32" x14ac:dyDescent="0.45">
      <c r="A592" t="s">
        <v>676</v>
      </c>
      <c r="B592">
        <v>2018</v>
      </c>
      <c r="C592" t="s">
        <v>192</v>
      </c>
      <c r="D592">
        <v>16</v>
      </c>
      <c r="E592">
        <v>7.5136738284723474</v>
      </c>
      <c r="F592">
        <v>1.8016463538738381</v>
      </c>
      <c r="G592">
        <v>12.90301996669581</v>
      </c>
      <c r="H592">
        <v>54.875</v>
      </c>
      <c r="I592">
        <v>0.82926829268292679</v>
      </c>
      <c r="J592">
        <v>-13.9375</v>
      </c>
      <c r="K592">
        <v>0.75</v>
      </c>
      <c r="L592">
        <v>0.75</v>
      </c>
      <c r="M592">
        <v>1.125</v>
      </c>
      <c r="N592">
        <v>20.375</v>
      </c>
      <c r="O592">
        <v>1.0625</v>
      </c>
      <c r="P592">
        <v>1.875</v>
      </c>
      <c r="Q592">
        <v>13</v>
      </c>
      <c r="R592">
        <v>3</v>
      </c>
      <c r="S592">
        <v>0</v>
      </c>
      <c r="T592">
        <v>0.8125</v>
      </c>
      <c r="U592">
        <v>0.42788461538461542</v>
      </c>
      <c r="V592">
        <v>0.48046875</v>
      </c>
      <c r="W592" t="s">
        <v>41</v>
      </c>
      <c r="X592">
        <v>1</v>
      </c>
      <c r="Y592" t="s">
        <v>35</v>
      </c>
      <c r="Z592">
        <v>0.20886075949367089</v>
      </c>
      <c r="AA592">
        <v>0.1212121212121212</v>
      </c>
      <c r="AB592" t="s">
        <v>34</v>
      </c>
      <c r="AC592" t="s">
        <v>43</v>
      </c>
      <c r="AD592">
        <v>0.3125</v>
      </c>
      <c r="AE592">
        <v>9.5</v>
      </c>
      <c r="AF592">
        <v>0.43801111739959953</v>
      </c>
    </row>
    <row r="593" spans="1:32" x14ac:dyDescent="0.45">
      <c r="A593" t="s">
        <v>677</v>
      </c>
      <c r="B593">
        <v>2018</v>
      </c>
      <c r="C593" t="s">
        <v>195</v>
      </c>
      <c r="D593">
        <v>16</v>
      </c>
      <c r="E593">
        <v>8.2904388122111463</v>
      </c>
      <c r="F593">
        <v>-0.25754166112706189</v>
      </c>
      <c r="G593">
        <v>11.16037674965265</v>
      </c>
      <c r="H593">
        <v>60.4375</v>
      </c>
      <c r="I593">
        <v>0.82758620689655171</v>
      </c>
      <c r="J593">
        <v>-14.1875</v>
      </c>
      <c r="K593">
        <v>0.75</v>
      </c>
      <c r="L593">
        <v>0.4375</v>
      </c>
      <c r="M593">
        <v>0.8125</v>
      </c>
      <c r="N593">
        <v>15</v>
      </c>
      <c r="O593">
        <v>0.875</v>
      </c>
      <c r="P593">
        <v>1.25</v>
      </c>
      <c r="Q593">
        <v>12</v>
      </c>
      <c r="R593">
        <v>4</v>
      </c>
      <c r="S593">
        <v>0</v>
      </c>
      <c r="T593">
        <v>0.75</v>
      </c>
      <c r="U593">
        <v>0.421875</v>
      </c>
      <c r="V593">
        <v>0.4765625</v>
      </c>
      <c r="W593" t="s">
        <v>61</v>
      </c>
      <c r="X593">
        <v>2</v>
      </c>
      <c r="Y593" t="s">
        <v>62</v>
      </c>
      <c r="Z593">
        <v>0.22500000000000001</v>
      </c>
      <c r="AA593">
        <v>0.21590909090909091</v>
      </c>
      <c r="AB593" t="s">
        <v>34</v>
      </c>
      <c r="AC593" t="s">
        <v>34</v>
      </c>
      <c r="AD593">
        <v>0.125</v>
      </c>
      <c r="AE593">
        <v>0.5</v>
      </c>
      <c r="AF593">
        <v>0.20646979213017499</v>
      </c>
    </row>
    <row r="594" spans="1:32" x14ac:dyDescent="0.45">
      <c r="A594" t="s">
        <v>678</v>
      </c>
      <c r="B594">
        <v>2018</v>
      </c>
      <c r="C594" t="s">
        <v>230</v>
      </c>
      <c r="D594">
        <v>16</v>
      </c>
      <c r="E594">
        <v>-0.17237985100445391</v>
      </c>
      <c r="F594">
        <v>-3.1851775166254401</v>
      </c>
      <c r="G594">
        <v>6.7027968060428673</v>
      </c>
      <c r="H594">
        <v>60.3125</v>
      </c>
      <c r="I594">
        <v>0.84375</v>
      </c>
      <c r="J594">
        <v>-19.125</v>
      </c>
      <c r="K594">
        <v>0.625</v>
      </c>
      <c r="L594">
        <v>0.1875</v>
      </c>
      <c r="M594">
        <v>0.875</v>
      </c>
      <c r="N594">
        <v>5</v>
      </c>
      <c r="O594">
        <v>1.4375</v>
      </c>
      <c r="P594">
        <v>1.0625</v>
      </c>
      <c r="Q594">
        <v>4</v>
      </c>
      <c r="R594">
        <v>12</v>
      </c>
      <c r="S594">
        <v>0</v>
      </c>
      <c r="T594">
        <v>0.25</v>
      </c>
      <c r="U594">
        <v>0.40625</v>
      </c>
      <c r="V594">
        <v>0.546875</v>
      </c>
      <c r="W594" t="s">
        <v>34</v>
      </c>
      <c r="X594">
        <v>4</v>
      </c>
      <c r="Y594" t="s">
        <v>196</v>
      </c>
      <c r="Z594">
        <v>0.18867924528301891</v>
      </c>
      <c r="AA594">
        <v>0.22</v>
      </c>
      <c r="AB594" t="s">
        <v>34</v>
      </c>
      <c r="AC594" t="s">
        <v>34</v>
      </c>
      <c r="AD594">
        <v>0.8125</v>
      </c>
      <c r="AE594">
        <v>0.5</v>
      </c>
      <c r="AF594">
        <v>1.6036074596808959E-4</v>
      </c>
    </row>
    <row r="595" spans="1:32" x14ac:dyDescent="0.45">
      <c r="A595" t="s">
        <v>679</v>
      </c>
      <c r="B595">
        <v>2018</v>
      </c>
      <c r="C595" t="s">
        <v>76</v>
      </c>
      <c r="D595">
        <v>16</v>
      </c>
      <c r="E595">
        <v>-3.385500371318519</v>
      </c>
      <c r="F595">
        <v>-2.451880206627564</v>
      </c>
      <c r="G595">
        <v>3.9193581652057401</v>
      </c>
      <c r="H595">
        <v>61.125</v>
      </c>
      <c r="I595">
        <v>0.9</v>
      </c>
      <c r="J595">
        <v>-25.5625</v>
      </c>
      <c r="K595">
        <v>0.8125</v>
      </c>
      <c r="L595">
        <v>0.4375</v>
      </c>
      <c r="M595">
        <v>1.3125</v>
      </c>
      <c r="N595">
        <v>13</v>
      </c>
      <c r="O595">
        <v>1.3125</v>
      </c>
      <c r="P595">
        <v>1.75</v>
      </c>
      <c r="Q595">
        <v>7</v>
      </c>
      <c r="R595">
        <v>9</v>
      </c>
      <c r="S595">
        <v>0</v>
      </c>
      <c r="T595">
        <v>0.4375</v>
      </c>
      <c r="U595">
        <v>0.44642857142857151</v>
      </c>
      <c r="V595">
        <v>0.46875</v>
      </c>
      <c r="W595" t="s">
        <v>34</v>
      </c>
      <c r="X595">
        <v>2</v>
      </c>
      <c r="Y595" t="s">
        <v>46</v>
      </c>
      <c r="Z595">
        <v>0.1111111111111111</v>
      </c>
      <c r="AA595">
        <v>0.1785714285714286</v>
      </c>
      <c r="AB595" t="s">
        <v>34</v>
      </c>
      <c r="AC595" t="s">
        <v>34</v>
      </c>
      <c r="AD595">
        <v>0.5</v>
      </c>
      <c r="AE595">
        <v>0.5</v>
      </c>
      <c r="AF595">
        <v>3.3204442926972758E-3</v>
      </c>
    </row>
    <row r="596" spans="1:32" x14ac:dyDescent="0.45">
      <c r="A596" t="s">
        <v>680</v>
      </c>
      <c r="B596">
        <v>2018</v>
      </c>
      <c r="C596" t="s">
        <v>79</v>
      </c>
      <c r="D596">
        <v>16</v>
      </c>
      <c r="E596">
        <v>-0.67479245258014564</v>
      </c>
      <c r="F596">
        <v>-4.3690175800816986</v>
      </c>
      <c r="G596">
        <v>5.2987607114632089</v>
      </c>
      <c r="H596">
        <v>48.6875</v>
      </c>
      <c r="I596">
        <v>0.6875</v>
      </c>
      <c r="J596">
        <v>-16.375</v>
      </c>
      <c r="K596">
        <v>0.625</v>
      </c>
      <c r="L596">
        <v>0.5</v>
      </c>
      <c r="M596">
        <v>0.75</v>
      </c>
      <c r="N596">
        <v>22.5625</v>
      </c>
      <c r="O596">
        <v>1.1875</v>
      </c>
      <c r="P596">
        <v>1.25</v>
      </c>
      <c r="Q596">
        <v>8</v>
      </c>
      <c r="R596">
        <v>7</v>
      </c>
      <c r="S596">
        <v>1</v>
      </c>
      <c r="T596">
        <v>0.53125</v>
      </c>
      <c r="U596">
        <v>0.35546875</v>
      </c>
      <c r="V596">
        <v>0.50390625</v>
      </c>
      <c r="W596" t="s">
        <v>34</v>
      </c>
      <c r="X596">
        <v>2</v>
      </c>
      <c r="Y596" t="s">
        <v>51</v>
      </c>
      <c r="Z596">
        <v>0.19047619047619049</v>
      </c>
      <c r="AA596">
        <v>0.41666666666666669</v>
      </c>
      <c r="AB596" t="s">
        <v>34</v>
      </c>
      <c r="AC596" t="s">
        <v>34</v>
      </c>
      <c r="AD596">
        <v>0.5625</v>
      </c>
      <c r="AE596">
        <v>0.5</v>
      </c>
      <c r="AF596">
        <v>2.0575096818356581E-2</v>
      </c>
    </row>
    <row r="597" spans="1:32" x14ac:dyDescent="0.45">
      <c r="A597" t="s">
        <v>681</v>
      </c>
      <c r="B597">
        <v>2018</v>
      </c>
      <c r="C597" t="s">
        <v>81</v>
      </c>
      <c r="D597">
        <v>16</v>
      </c>
      <c r="E597">
        <v>5.7361382088527204</v>
      </c>
      <c r="F597">
        <v>-0.10855402361541661</v>
      </c>
      <c r="G597">
        <v>8.5171430725204136</v>
      </c>
      <c r="H597">
        <v>46.5</v>
      </c>
      <c r="I597">
        <v>0.84375</v>
      </c>
      <c r="J597">
        <v>-9.1875</v>
      </c>
      <c r="K597">
        <v>0.6875</v>
      </c>
      <c r="L597">
        <v>0.625</v>
      </c>
      <c r="M597">
        <v>1.125</v>
      </c>
      <c r="N597">
        <v>14.875</v>
      </c>
      <c r="O597">
        <v>0.875</v>
      </c>
      <c r="P597">
        <v>1.75</v>
      </c>
      <c r="Q597">
        <v>11</v>
      </c>
      <c r="R597">
        <v>5</v>
      </c>
      <c r="S597">
        <v>0</v>
      </c>
      <c r="T597">
        <v>0.6875</v>
      </c>
      <c r="U597">
        <v>0.49431818181818182</v>
      </c>
      <c r="V597">
        <v>0.482421875</v>
      </c>
      <c r="W597" t="s">
        <v>41</v>
      </c>
      <c r="X597">
        <v>1</v>
      </c>
      <c r="Y597" t="s">
        <v>46</v>
      </c>
      <c r="Z597">
        <v>0.22142857142857139</v>
      </c>
      <c r="AA597">
        <v>0.18269230769230771</v>
      </c>
      <c r="AB597" t="s">
        <v>43</v>
      </c>
      <c r="AC597" t="s">
        <v>43</v>
      </c>
      <c r="AD597">
        <v>0.1875</v>
      </c>
      <c r="AE597">
        <v>9.5</v>
      </c>
      <c r="AF597">
        <v>6.9513503050487299E-2</v>
      </c>
    </row>
    <row r="598" spans="1:32" x14ac:dyDescent="0.45">
      <c r="A598" t="s">
        <v>682</v>
      </c>
      <c r="B598">
        <v>2018</v>
      </c>
      <c r="C598" t="s">
        <v>83</v>
      </c>
      <c r="D598">
        <v>16</v>
      </c>
      <c r="E598">
        <v>9.2866178233670276</v>
      </c>
      <c r="F598">
        <v>-0.40179052040423768</v>
      </c>
      <c r="G598">
        <v>10.447065190415101</v>
      </c>
      <c r="H598">
        <v>58.6875</v>
      </c>
      <c r="I598">
        <v>0.93333333333333335</v>
      </c>
      <c r="J598">
        <v>-8.25</v>
      </c>
      <c r="K598">
        <v>0.4375</v>
      </c>
      <c r="L598">
        <v>0.75</v>
      </c>
      <c r="M598">
        <v>0.75</v>
      </c>
      <c r="N598">
        <v>20.0625</v>
      </c>
      <c r="O598">
        <v>0.75</v>
      </c>
      <c r="P598">
        <v>1.5</v>
      </c>
      <c r="Q598">
        <v>13</v>
      </c>
      <c r="R598">
        <v>3</v>
      </c>
      <c r="S598">
        <v>0</v>
      </c>
      <c r="T598">
        <v>0.8125</v>
      </c>
      <c r="U598">
        <v>0.48798076923076922</v>
      </c>
      <c r="V598">
        <v>0.482421875</v>
      </c>
      <c r="W598" t="s">
        <v>43</v>
      </c>
      <c r="X598">
        <v>1</v>
      </c>
      <c r="Y598" t="s">
        <v>38</v>
      </c>
      <c r="Z598">
        <v>0.2105263157894737</v>
      </c>
      <c r="AA598">
        <v>0.2192982456140351</v>
      </c>
      <c r="AB598" t="s">
        <v>34</v>
      </c>
      <c r="AC598" t="s">
        <v>34</v>
      </c>
      <c r="AD598">
        <v>0.3125</v>
      </c>
      <c r="AE598">
        <v>0.5</v>
      </c>
      <c r="AF598">
        <v>0.33729633513975132</v>
      </c>
    </row>
    <row r="599" spans="1:32" x14ac:dyDescent="0.45">
      <c r="A599" t="s">
        <v>683</v>
      </c>
      <c r="B599">
        <v>2018</v>
      </c>
      <c r="C599" t="s">
        <v>86</v>
      </c>
      <c r="D599">
        <v>16</v>
      </c>
      <c r="E599">
        <v>1.992151826100266</v>
      </c>
      <c r="F599">
        <v>-0.55005336794635895</v>
      </c>
      <c r="G599">
        <v>7.5574408086189138</v>
      </c>
      <c r="H599">
        <v>59.4375</v>
      </c>
      <c r="I599">
        <v>0.96969696969696972</v>
      </c>
      <c r="J599">
        <v>-22.375</v>
      </c>
      <c r="K599">
        <v>0.75</v>
      </c>
      <c r="L599">
        <v>0.3125</v>
      </c>
      <c r="M599">
        <v>1</v>
      </c>
      <c r="N599">
        <v>11.5625</v>
      </c>
      <c r="O599">
        <v>1</v>
      </c>
      <c r="P599">
        <v>1.3125</v>
      </c>
      <c r="Q599">
        <v>5</v>
      </c>
      <c r="R599">
        <v>11</v>
      </c>
      <c r="S599">
        <v>0</v>
      </c>
      <c r="T599">
        <v>0.3125</v>
      </c>
      <c r="U599">
        <v>0.48749999999999999</v>
      </c>
      <c r="V599">
        <v>0.52734375</v>
      </c>
      <c r="W599" t="s">
        <v>34</v>
      </c>
      <c r="X599">
        <v>4</v>
      </c>
      <c r="Y599" t="s">
        <v>58</v>
      </c>
      <c r="Z599">
        <v>0.25925925925925919</v>
      </c>
      <c r="AA599">
        <v>0.39285714285714279</v>
      </c>
      <c r="AB599" t="s">
        <v>34</v>
      </c>
      <c r="AC599" t="s">
        <v>34</v>
      </c>
      <c r="AD599">
        <v>0.25</v>
      </c>
      <c r="AE599">
        <v>0.5</v>
      </c>
      <c r="AF599">
        <v>1.246021404421377E-3</v>
      </c>
    </row>
    <row r="600" spans="1:32" x14ac:dyDescent="0.45">
      <c r="A600" t="s">
        <v>684</v>
      </c>
      <c r="B600">
        <v>2018</v>
      </c>
      <c r="C600" t="s">
        <v>88</v>
      </c>
      <c r="D600">
        <v>16</v>
      </c>
      <c r="E600">
        <v>-2.9065308120501698</v>
      </c>
      <c r="F600">
        <v>-4.12284102244252</v>
      </c>
      <c r="G600">
        <v>0.35296667947753529</v>
      </c>
      <c r="H600">
        <v>59.25</v>
      </c>
      <c r="I600">
        <v>0.91666666666666663</v>
      </c>
      <c r="J600">
        <v>-14.9375</v>
      </c>
      <c r="K600">
        <v>1.1875</v>
      </c>
      <c r="L600">
        <v>0.4375</v>
      </c>
      <c r="M600">
        <v>0.8125</v>
      </c>
      <c r="N600">
        <v>18.3125</v>
      </c>
      <c r="O600">
        <v>1.5625</v>
      </c>
      <c r="P600">
        <v>1.25</v>
      </c>
      <c r="Q600">
        <v>4</v>
      </c>
      <c r="R600">
        <v>12</v>
      </c>
      <c r="S600">
        <v>0</v>
      </c>
      <c r="T600">
        <v>0.25</v>
      </c>
      <c r="U600">
        <v>0.4375</v>
      </c>
      <c r="V600">
        <v>0.505859375</v>
      </c>
      <c r="W600" t="s">
        <v>34</v>
      </c>
      <c r="X600">
        <v>4</v>
      </c>
      <c r="Y600" t="s">
        <v>46</v>
      </c>
      <c r="Z600">
        <v>0.16666666666666671</v>
      </c>
      <c r="AA600">
        <v>0.2</v>
      </c>
      <c r="AB600" t="s">
        <v>34</v>
      </c>
      <c r="AC600" t="s">
        <v>34</v>
      </c>
      <c r="AD600">
        <v>0.375</v>
      </c>
      <c r="AE600">
        <v>0.5</v>
      </c>
      <c r="AF600">
        <v>2.5986414295337858E-4</v>
      </c>
    </row>
    <row r="601" spans="1:32" x14ac:dyDescent="0.45">
      <c r="A601" t="s">
        <v>685</v>
      </c>
      <c r="B601">
        <v>2018</v>
      </c>
      <c r="C601" t="s">
        <v>92</v>
      </c>
      <c r="D601">
        <v>16</v>
      </c>
      <c r="E601">
        <v>3.6363376154416449</v>
      </c>
      <c r="F601">
        <v>-1.543447749252516</v>
      </c>
      <c r="G601">
        <v>9.531050847627796</v>
      </c>
      <c r="H601">
        <v>53.25</v>
      </c>
      <c r="I601">
        <v>0.83870967741935487</v>
      </c>
      <c r="J601">
        <v>-15.5625</v>
      </c>
      <c r="K601">
        <v>0.6875</v>
      </c>
      <c r="L601">
        <v>0.4375</v>
      </c>
      <c r="M601">
        <v>0.625</v>
      </c>
      <c r="N601">
        <v>19.4375</v>
      </c>
      <c r="O601">
        <v>1.3125</v>
      </c>
      <c r="P601">
        <v>1.0625</v>
      </c>
      <c r="Q601">
        <v>9</v>
      </c>
      <c r="R601">
        <v>7</v>
      </c>
      <c r="S601">
        <v>0</v>
      </c>
      <c r="T601">
        <v>0.5625</v>
      </c>
      <c r="U601">
        <v>0.4861111111111111</v>
      </c>
      <c r="V601">
        <v>0.517578125</v>
      </c>
      <c r="W601" t="s">
        <v>69</v>
      </c>
      <c r="X601">
        <v>2</v>
      </c>
      <c r="Y601" t="s">
        <v>58</v>
      </c>
      <c r="Z601">
        <v>0.22222222222222221</v>
      </c>
      <c r="AA601">
        <v>0.2105263157894737</v>
      </c>
      <c r="AB601" t="s">
        <v>34</v>
      </c>
      <c r="AC601" t="s">
        <v>34</v>
      </c>
      <c r="AD601">
        <v>0.625</v>
      </c>
      <c r="AE601">
        <v>0.5</v>
      </c>
      <c r="AF601">
        <v>2.9450764792718239E-2</v>
      </c>
    </row>
    <row r="602" spans="1:32" x14ac:dyDescent="0.45">
      <c r="A602" t="s">
        <v>686</v>
      </c>
      <c r="B602">
        <v>2018</v>
      </c>
      <c r="C602" t="s">
        <v>94</v>
      </c>
      <c r="D602">
        <v>16</v>
      </c>
      <c r="E602">
        <v>8.686959930884294</v>
      </c>
      <c r="F602">
        <v>-0.82151409698805899</v>
      </c>
      <c r="G602">
        <v>10.25742108495519</v>
      </c>
      <c r="H602">
        <v>64.125</v>
      </c>
      <c r="I602">
        <v>0.69565217391304346</v>
      </c>
      <c r="J602">
        <v>-10.375</v>
      </c>
      <c r="K602">
        <v>1.0625</v>
      </c>
      <c r="L602">
        <v>0.4375</v>
      </c>
      <c r="M602">
        <v>0.5</v>
      </c>
      <c r="N602">
        <v>21.6875</v>
      </c>
      <c r="O602">
        <v>1.3125</v>
      </c>
      <c r="P602">
        <v>0.9375</v>
      </c>
      <c r="Q602">
        <v>9</v>
      </c>
      <c r="R602">
        <v>6</v>
      </c>
      <c r="S602">
        <v>1</v>
      </c>
      <c r="T602">
        <v>0.59375</v>
      </c>
      <c r="U602">
        <v>0.44791666666666669</v>
      </c>
      <c r="V602">
        <v>0.50390625</v>
      </c>
      <c r="W602" t="s">
        <v>34</v>
      </c>
      <c r="X602">
        <v>2</v>
      </c>
      <c r="Y602" t="s">
        <v>42</v>
      </c>
      <c r="Z602">
        <v>0.2</v>
      </c>
      <c r="AA602">
        <v>0.1875</v>
      </c>
      <c r="AB602" t="s">
        <v>34</v>
      </c>
      <c r="AC602" t="s">
        <v>34</v>
      </c>
      <c r="AD602">
        <v>0.25</v>
      </c>
      <c r="AE602">
        <v>0.5</v>
      </c>
      <c r="AF602">
        <v>3.0830629413213979E-2</v>
      </c>
    </row>
    <row r="603" spans="1:32" x14ac:dyDescent="0.45">
      <c r="A603" t="s">
        <v>687</v>
      </c>
      <c r="B603">
        <v>2018</v>
      </c>
      <c r="C603" t="s">
        <v>98</v>
      </c>
      <c r="D603">
        <v>16</v>
      </c>
      <c r="E603">
        <v>4.0330643524888767</v>
      </c>
      <c r="F603">
        <v>1.171165393679513</v>
      </c>
      <c r="G603">
        <v>10.618277306108119</v>
      </c>
      <c r="H603">
        <v>59.9375</v>
      </c>
      <c r="I603">
        <v>0.81481481481481477</v>
      </c>
      <c r="J603">
        <v>-22.1875</v>
      </c>
      <c r="K603">
        <v>0.4375</v>
      </c>
      <c r="L603">
        <v>0.875</v>
      </c>
      <c r="M603">
        <v>0.75</v>
      </c>
      <c r="N603">
        <v>15.25</v>
      </c>
      <c r="O603">
        <v>0.6875</v>
      </c>
      <c r="P603">
        <v>1.625</v>
      </c>
      <c r="Q603">
        <v>10</v>
      </c>
      <c r="R603">
        <v>6</v>
      </c>
      <c r="S603">
        <v>0</v>
      </c>
      <c r="T603">
        <v>0.625</v>
      </c>
      <c r="U603">
        <v>0.4</v>
      </c>
      <c r="V603">
        <v>0.484375</v>
      </c>
      <c r="W603" t="s">
        <v>61</v>
      </c>
      <c r="X603">
        <v>2</v>
      </c>
      <c r="Y603" t="s">
        <v>35</v>
      </c>
      <c r="Z603">
        <v>0.19277108433734941</v>
      </c>
      <c r="AA603">
        <v>0.1764705882352941</v>
      </c>
      <c r="AB603" t="s">
        <v>34</v>
      </c>
      <c r="AC603" t="s">
        <v>34</v>
      </c>
      <c r="AD603">
        <v>0.25</v>
      </c>
      <c r="AE603">
        <v>0.5</v>
      </c>
      <c r="AF603">
        <v>6.4861181778898575E-2</v>
      </c>
    </row>
    <row r="604" spans="1:32" x14ac:dyDescent="0.45">
      <c r="A604" t="s">
        <v>688</v>
      </c>
      <c r="B604">
        <v>2018</v>
      </c>
      <c r="C604" t="s">
        <v>100</v>
      </c>
      <c r="D604">
        <v>16</v>
      </c>
      <c r="E604">
        <v>0.34442753799995152</v>
      </c>
      <c r="F604">
        <v>-3.1461117241886911</v>
      </c>
      <c r="G604">
        <v>6.2809457185232729</v>
      </c>
      <c r="H604">
        <v>61.375</v>
      </c>
      <c r="I604">
        <v>0.97058823529411764</v>
      </c>
      <c r="J604">
        <v>-23.75</v>
      </c>
      <c r="K604">
        <v>1.25</v>
      </c>
      <c r="L604">
        <v>0.3125</v>
      </c>
      <c r="M604">
        <v>0.125</v>
      </c>
      <c r="N604">
        <v>13.8125</v>
      </c>
      <c r="O604">
        <v>1.8125</v>
      </c>
      <c r="P604">
        <v>0.4375</v>
      </c>
      <c r="Q604">
        <v>4</v>
      </c>
      <c r="R604">
        <v>12</v>
      </c>
      <c r="S604">
        <v>0</v>
      </c>
      <c r="T604">
        <v>0.25</v>
      </c>
      <c r="U604">
        <v>0.40625</v>
      </c>
      <c r="V604">
        <v>0.50390625</v>
      </c>
      <c r="W604" t="s">
        <v>34</v>
      </c>
      <c r="X604">
        <v>3</v>
      </c>
      <c r="Y604" t="s">
        <v>35</v>
      </c>
      <c r="Z604">
        <v>0.21153846153846151</v>
      </c>
      <c r="AA604">
        <v>0.25423728813559321</v>
      </c>
      <c r="AB604" t="s">
        <v>34</v>
      </c>
      <c r="AC604" t="s">
        <v>34</v>
      </c>
      <c r="AD604">
        <v>0.5625</v>
      </c>
      <c r="AE604">
        <v>0.5</v>
      </c>
      <c r="AF604">
        <v>4.9398597765624508E-4</v>
      </c>
    </row>
    <row r="605" spans="1:32" x14ac:dyDescent="0.45">
      <c r="A605" t="s">
        <v>689</v>
      </c>
      <c r="B605">
        <v>2018</v>
      </c>
      <c r="C605" t="s">
        <v>104</v>
      </c>
      <c r="D605">
        <v>16</v>
      </c>
      <c r="E605">
        <v>6.3383230296395228</v>
      </c>
      <c r="F605">
        <v>-2.5050143213375669</v>
      </c>
      <c r="G605">
        <v>9.706217468400153</v>
      </c>
      <c r="H605">
        <v>60.9375</v>
      </c>
      <c r="I605">
        <v>0.7407407407407407</v>
      </c>
      <c r="J605">
        <v>-14.5625</v>
      </c>
      <c r="K605">
        <v>1.625</v>
      </c>
      <c r="L605">
        <v>0.5</v>
      </c>
      <c r="M605">
        <v>0.5625</v>
      </c>
      <c r="N605">
        <v>14.5</v>
      </c>
      <c r="O605">
        <v>1.9375</v>
      </c>
      <c r="P605">
        <v>1.0625</v>
      </c>
      <c r="Q605">
        <v>5</v>
      </c>
      <c r="R605">
        <v>11</v>
      </c>
      <c r="S605">
        <v>0</v>
      </c>
      <c r="T605">
        <v>0.3125</v>
      </c>
      <c r="U605">
        <v>0.50624999999999998</v>
      </c>
      <c r="V605">
        <v>0.5234375</v>
      </c>
      <c r="W605" t="s">
        <v>34</v>
      </c>
      <c r="X605">
        <v>4</v>
      </c>
      <c r="Y605" t="s">
        <v>38</v>
      </c>
      <c r="Z605">
        <v>0.16666666666666671</v>
      </c>
      <c r="AA605">
        <v>0.1714285714285714</v>
      </c>
      <c r="AB605" t="s">
        <v>34</v>
      </c>
      <c r="AC605" t="s">
        <v>34</v>
      </c>
      <c r="AD605">
        <v>0.3125</v>
      </c>
      <c r="AE605">
        <v>0.5</v>
      </c>
      <c r="AF605">
        <v>4.5041423307412489E-4</v>
      </c>
    </row>
    <row r="606" spans="1:32" x14ac:dyDescent="0.45">
      <c r="A606" t="s">
        <v>690</v>
      </c>
      <c r="B606">
        <v>2018</v>
      </c>
      <c r="C606" t="s">
        <v>106</v>
      </c>
      <c r="D606">
        <v>16</v>
      </c>
      <c r="E606">
        <v>-0.35505148869284869</v>
      </c>
      <c r="F606">
        <v>-1.153523537710897</v>
      </c>
      <c r="G606">
        <v>4.1009186847037249</v>
      </c>
      <c r="H606">
        <v>45.4375</v>
      </c>
      <c r="I606">
        <v>0.8666666666666667</v>
      </c>
      <c r="J606">
        <v>-17.5</v>
      </c>
      <c r="K606">
        <v>0.75</v>
      </c>
      <c r="L606">
        <v>0.375</v>
      </c>
      <c r="M606">
        <v>0.6875</v>
      </c>
      <c r="N606">
        <v>15.5</v>
      </c>
      <c r="O606">
        <v>0.9375</v>
      </c>
      <c r="P606">
        <v>1.0625</v>
      </c>
      <c r="Q606">
        <v>9</v>
      </c>
      <c r="R606">
        <v>7</v>
      </c>
      <c r="S606">
        <v>0</v>
      </c>
      <c r="T606">
        <v>0.5625</v>
      </c>
      <c r="U606">
        <v>0.46527777777777779</v>
      </c>
      <c r="V606">
        <v>0.51953125</v>
      </c>
      <c r="W606" t="s">
        <v>34</v>
      </c>
      <c r="X606">
        <v>3</v>
      </c>
      <c r="Y606" t="s">
        <v>70</v>
      </c>
      <c r="Z606">
        <v>4.7619047619047623E-2</v>
      </c>
      <c r="AA606">
        <v>0.1875</v>
      </c>
      <c r="AB606" t="s">
        <v>34</v>
      </c>
      <c r="AC606" t="s">
        <v>34</v>
      </c>
      <c r="AD606">
        <v>0.1875</v>
      </c>
      <c r="AE606">
        <v>0.5</v>
      </c>
      <c r="AF606">
        <v>7.6185968309121083E-3</v>
      </c>
    </row>
    <row r="607" spans="1:32" x14ac:dyDescent="0.45">
      <c r="A607" t="s">
        <v>691</v>
      </c>
      <c r="B607">
        <v>2018</v>
      </c>
      <c r="C607" t="s">
        <v>108</v>
      </c>
      <c r="D607">
        <v>16</v>
      </c>
      <c r="E607">
        <v>-3.2879455778789901</v>
      </c>
      <c r="F607">
        <v>-0.71780950062862403</v>
      </c>
      <c r="G607">
        <v>1.540211549047708</v>
      </c>
      <c r="H607">
        <v>63</v>
      </c>
      <c r="I607">
        <v>0.89655172413793105</v>
      </c>
      <c r="J607">
        <v>-16.625</v>
      </c>
      <c r="K607">
        <v>0.9375</v>
      </c>
      <c r="L607">
        <v>0.6875</v>
      </c>
      <c r="M607">
        <v>0.9375</v>
      </c>
      <c r="N607">
        <v>18.5625</v>
      </c>
      <c r="O607">
        <v>1.0625</v>
      </c>
      <c r="P607">
        <v>1.625</v>
      </c>
      <c r="Q607">
        <v>7</v>
      </c>
      <c r="R607">
        <v>9</v>
      </c>
      <c r="S607">
        <v>0</v>
      </c>
      <c r="T607">
        <v>0.4375</v>
      </c>
      <c r="U607">
        <v>0.3705357142857143</v>
      </c>
      <c r="V607">
        <v>0.486328125</v>
      </c>
      <c r="W607" t="s">
        <v>34</v>
      </c>
      <c r="X607">
        <v>3</v>
      </c>
      <c r="Y607" t="s">
        <v>58</v>
      </c>
      <c r="Z607">
        <v>5.8823529411764712E-2</v>
      </c>
      <c r="AA607">
        <v>0.26666666666666672</v>
      </c>
      <c r="AB607" t="s">
        <v>34</v>
      </c>
      <c r="AC607" t="s">
        <v>34</v>
      </c>
      <c r="AD607">
        <v>0.125</v>
      </c>
      <c r="AE607">
        <v>0.5</v>
      </c>
      <c r="AF607">
        <v>1.773260191862174E-3</v>
      </c>
    </row>
    <row r="608" spans="1:32" x14ac:dyDescent="0.45">
      <c r="A608" t="s">
        <v>692</v>
      </c>
      <c r="B608">
        <v>2019</v>
      </c>
      <c r="C608" t="s">
        <v>33</v>
      </c>
      <c r="D608">
        <v>16</v>
      </c>
      <c r="E608">
        <v>0.29045743869899687</v>
      </c>
      <c r="F608">
        <v>0.13526289541231809</v>
      </c>
      <c r="G608">
        <v>5.0708451266020722</v>
      </c>
      <c r="H608">
        <v>59.125</v>
      </c>
      <c r="I608">
        <v>0.88571428571428568</v>
      </c>
      <c r="J608">
        <v>-20</v>
      </c>
      <c r="K608">
        <v>0.75</v>
      </c>
      <c r="L608">
        <v>0.625</v>
      </c>
      <c r="M608">
        <v>0.4375</v>
      </c>
      <c r="N608">
        <v>17.1875</v>
      </c>
      <c r="O608">
        <v>0.875</v>
      </c>
      <c r="P608">
        <v>1.0625</v>
      </c>
      <c r="Q608">
        <v>5</v>
      </c>
      <c r="R608">
        <v>10</v>
      </c>
      <c r="S608">
        <v>1</v>
      </c>
      <c r="T608">
        <v>0.34375</v>
      </c>
      <c r="U608">
        <v>0.375</v>
      </c>
      <c r="V608">
        <v>0.529296875</v>
      </c>
      <c r="W608" t="s">
        <v>34</v>
      </c>
      <c r="X608">
        <v>4</v>
      </c>
      <c r="Y608" t="s">
        <v>35</v>
      </c>
      <c r="Z608">
        <v>0.18032786885245899</v>
      </c>
      <c r="AA608">
        <v>0.25</v>
      </c>
      <c r="AB608" t="s">
        <v>34</v>
      </c>
      <c r="AC608" t="s">
        <v>34</v>
      </c>
      <c r="AD608">
        <v>0.125</v>
      </c>
      <c r="AE608">
        <v>0.5</v>
      </c>
      <c r="AF608">
        <v>1.3641801596866621E-3</v>
      </c>
    </row>
    <row r="609" spans="1:32" x14ac:dyDescent="0.45">
      <c r="A609" t="s">
        <v>693</v>
      </c>
      <c r="B609">
        <v>2019</v>
      </c>
      <c r="C609" t="s">
        <v>37</v>
      </c>
      <c r="D609">
        <v>16</v>
      </c>
      <c r="E609">
        <v>2.6577146373219489</v>
      </c>
      <c r="F609">
        <v>-2.486883904400599</v>
      </c>
      <c r="G609">
        <v>9.8753002447973479</v>
      </c>
      <c r="H609">
        <v>59.75</v>
      </c>
      <c r="I609">
        <v>0.8</v>
      </c>
      <c r="J609">
        <v>-20.9375</v>
      </c>
      <c r="K609">
        <v>0.9375</v>
      </c>
      <c r="L609">
        <v>0.5</v>
      </c>
      <c r="M609">
        <v>0.75</v>
      </c>
      <c r="N609">
        <v>13.6875</v>
      </c>
      <c r="O609">
        <v>1.375</v>
      </c>
      <c r="P609">
        <v>1.25</v>
      </c>
      <c r="Q609">
        <v>7</v>
      </c>
      <c r="R609">
        <v>9</v>
      </c>
      <c r="S609">
        <v>0</v>
      </c>
      <c r="T609">
        <v>0.4375</v>
      </c>
      <c r="U609">
        <v>0.5178571428571429</v>
      </c>
      <c r="V609">
        <v>0.544921875</v>
      </c>
      <c r="W609" t="s">
        <v>34</v>
      </c>
      <c r="X609">
        <v>2</v>
      </c>
      <c r="Y609" t="s">
        <v>38</v>
      </c>
      <c r="Z609">
        <v>0.2162162162162162</v>
      </c>
      <c r="AA609">
        <v>4.3478260869565223E-2</v>
      </c>
      <c r="AB609" t="s">
        <v>34</v>
      </c>
      <c r="AC609" t="s">
        <v>34</v>
      </c>
      <c r="AD609">
        <v>0.4375</v>
      </c>
      <c r="AE609">
        <v>0.5</v>
      </c>
      <c r="AF609">
        <v>5.2239832743264268E-3</v>
      </c>
    </row>
    <row r="610" spans="1:32" x14ac:dyDescent="0.45">
      <c r="A610" t="s">
        <v>694</v>
      </c>
      <c r="B610">
        <v>2019</v>
      </c>
      <c r="C610" t="s">
        <v>40</v>
      </c>
      <c r="D610">
        <v>16</v>
      </c>
      <c r="E610">
        <v>8.8168263906889841</v>
      </c>
      <c r="F610">
        <v>4.0931021928956683</v>
      </c>
      <c r="G610">
        <v>11.15571890070094</v>
      </c>
      <c r="H610">
        <v>54.1875</v>
      </c>
      <c r="I610">
        <v>0.96551724137931039</v>
      </c>
      <c r="J610">
        <v>-7.8125</v>
      </c>
      <c r="K610">
        <v>0.5</v>
      </c>
      <c r="L610">
        <v>0.75</v>
      </c>
      <c r="M610">
        <v>0.8125</v>
      </c>
      <c r="N610">
        <v>16.75</v>
      </c>
      <c r="O610">
        <v>0.8125</v>
      </c>
      <c r="P610">
        <v>1.5625</v>
      </c>
      <c r="Q610">
        <v>14</v>
      </c>
      <c r="R610">
        <v>2</v>
      </c>
      <c r="S610">
        <v>0</v>
      </c>
      <c r="T610">
        <v>0.875</v>
      </c>
      <c r="U610">
        <v>0.484375</v>
      </c>
      <c r="V610">
        <v>0.494140625</v>
      </c>
      <c r="W610" t="s">
        <v>43</v>
      </c>
      <c r="X610">
        <v>1</v>
      </c>
      <c r="Y610" t="s">
        <v>42</v>
      </c>
      <c r="Z610">
        <v>0.26865671641791039</v>
      </c>
      <c r="AA610">
        <v>0.32500000000000001</v>
      </c>
      <c r="AB610" t="s">
        <v>34</v>
      </c>
      <c r="AC610" t="s">
        <v>34</v>
      </c>
      <c r="AD610">
        <v>0.3125</v>
      </c>
      <c r="AE610">
        <v>0.5</v>
      </c>
      <c r="AF610">
        <v>0.57869837987821482</v>
      </c>
    </row>
    <row r="611" spans="1:32" x14ac:dyDescent="0.45">
      <c r="A611" t="s">
        <v>695</v>
      </c>
      <c r="B611">
        <v>2019</v>
      </c>
      <c r="C611" t="s">
        <v>45</v>
      </c>
      <c r="D611">
        <v>16</v>
      </c>
      <c r="E611">
        <v>-1.2021523757685719</v>
      </c>
      <c r="F611">
        <v>-1.1281340801979149</v>
      </c>
      <c r="G611">
        <v>4.4024751017832271</v>
      </c>
      <c r="H611">
        <v>57.9375</v>
      </c>
      <c r="I611">
        <v>0.7857142857142857</v>
      </c>
      <c r="J611">
        <v>-15.4375</v>
      </c>
      <c r="K611">
        <v>0.75</v>
      </c>
      <c r="L611">
        <v>0.5625</v>
      </c>
      <c r="M611">
        <v>0.875</v>
      </c>
      <c r="N611">
        <v>18.625</v>
      </c>
      <c r="O611">
        <v>1.1875</v>
      </c>
      <c r="P611">
        <v>1.4375</v>
      </c>
      <c r="Q611">
        <v>10</v>
      </c>
      <c r="R611">
        <v>6</v>
      </c>
      <c r="S611">
        <v>0</v>
      </c>
      <c r="T611">
        <v>0.625</v>
      </c>
      <c r="U611">
        <v>0.36249999999999999</v>
      </c>
      <c r="V611">
        <v>0.4609375</v>
      </c>
      <c r="W611" t="s">
        <v>61</v>
      </c>
      <c r="X611">
        <v>2</v>
      </c>
      <c r="Y611" t="s">
        <v>46</v>
      </c>
      <c r="Z611">
        <v>0.25806451612903231</v>
      </c>
      <c r="AA611">
        <v>0.2142857142857143</v>
      </c>
      <c r="AB611" t="s">
        <v>34</v>
      </c>
      <c r="AC611" t="s">
        <v>34</v>
      </c>
      <c r="AD611">
        <v>0.4375</v>
      </c>
      <c r="AE611">
        <v>0.5</v>
      </c>
      <c r="AF611">
        <v>7.8716573050511898E-2</v>
      </c>
    </row>
    <row r="612" spans="1:32" x14ac:dyDescent="0.45">
      <c r="A612" t="s">
        <v>696</v>
      </c>
      <c r="B612">
        <v>2019</v>
      </c>
      <c r="C612" t="s">
        <v>48</v>
      </c>
      <c r="D612">
        <v>16</v>
      </c>
      <c r="E612">
        <v>-3.9394386748670942</v>
      </c>
      <c r="F612">
        <v>-1.9750618695958371</v>
      </c>
      <c r="G612">
        <v>4.6332001137518164</v>
      </c>
      <c r="H612">
        <v>47.125</v>
      </c>
      <c r="I612">
        <v>0.78125</v>
      </c>
      <c r="J612">
        <v>-30.25</v>
      </c>
      <c r="K612">
        <v>1.3125</v>
      </c>
      <c r="L612">
        <v>0.4375</v>
      </c>
      <c r="M612">
        <v>0.875</v>
      </c>
      <c r="N612">
        <v>18.8125</v>
      </c>
      <c r="O612">
        <v>1.9375</v>
      </c>
      <c r="P612">
        <v>1.3125</v>
      </c>
      <c r="Q612">
        <v>5</v>
      </c>
      <c r="R612">
        <v>11</v>
      </c>
      <c r="S612">
        <v>0</v>
      </c>
      <c r="T612">
        <v>0.3125</v>
      </c>
      <c r="U612">
        <v>0.46875</v>
      </c>
      <c r="V612">
        <v>0.548828125</v>
      </c>
      <c r="W612" t="s">
        <v>34</v>
      </c>
      <c r="X612">
        <v>4</v>
      </c>
      <c r="Y612" t="s">
        <v>38</v>
      </c>
      <c r="Z612">
        <v>0.1785714285714286</v>
      </c>
      <c r="AA612">
        <v>0.1290322580645161</v>
      </c>
      <c r="AB612" t="s">
        <v>34</v>
      </c>
      <c r="AC612" t="s">
        <v>34</v>
      </c>
      <c r="AD612">
        <v>0.625</v>
      </c>
      <c r="AE612">
        <v>0.5</v>
      </c>
      <c r="AF612">
        <v>2.091483679484181E-3</v>
      </c>
    </row>
    <row r="613" spans="1:32" x14ac:dyDescent="0.45">
      <c r="A613" t="s">
        <v>697</v>
      </c>
      <c r="B613">
        <v>2019</v>
      </c>
      <c r="C613" t="s">
        <v>50</v>
      </c>
      <c r="D613">
        <v>16</v>
      </c>
      <c r="E613">
        <v>-1.8943327489713651</v>
      </c>
      <c r="F613">
        <v>-3.8849738777361642</v>
      </c>
      <c r="G613">
        <v>3.3732138757750461</v>
      </c>
      <c r="H613">
        <v>52.375</v>
      </c>
      <c r="I613">
        <v>0.8214285714285714</v>
      </c>
      <c r="J613">
        <v>-17.625</v>
      </c>
      <c r="K613">
        <v>0.75</v>
      </c>
      <c r="L613">
        <v>0.5625</v>
      </c>
      <c r="M613">
        <v>0.625</v>
      </c>
      <c r="N613">
        <v>15.125</v>
      </c>
      <c r="O613">
        <v>1.0625</v>
      </c>
      <c r="P613">
        <v>1.1875</v>
      </c>
      <c r="Q613">
        <v>8</v>
      </c>
      <c r="R613">
        <v>8</v>
      </c>
      <c r="S613">
        <v>0</v>
      </c>
      <c r="T613">
        <v>0.5</v>
      </c>
      <c r="U613">
        <v>0.3828125</v>
      </c>
      <c r="V613">
        <v>0.5078125</v>
      </c>
      <c r="W613" t="s">
        <v>34</v>
      </c>
      <c r="X613">
        <v>3</v>
      </c>
      <c r="Y613" t="s">
        <v>51</v>
      </c>
      <c r="Z613">
        <v>0.22413793103448279</v>
      </c>
      <c r="AA613">
        <v>0.23076923076923081</v>
      </c>
      <c r="AB613" t="s">
        <v>34</v>
      </c>
      <c r="AC613" t="s">
        <v>34</v>
      </c>
      <c r="AD613">
        <v>0.3125</v>
      </c>
      <c r="AE613">
        <v>0.5</v>
      </c>
      <c r="AF613">
        <v>1.1150311844657619E-2</v>
      </c>
    </row>
    <row r="614" spans="1:32" x14ac:dyDescent="0.45">
      <c r="A614" t="s">
        <v>698</v>
      </c>
      <c r="B614">
        <v>2019</v>
      </c>
      <c r="C614" t="s">
        <v>53</v>
      </c>
      <c r="D614">
        <v>16</v>
      </c>
      <c r="E614">
        <v>-4.1750336129032668</v>
      </c>
      <c r="F614">
        <v>-2.0295935686659332</v>
      </c>
      <c r="G614">
        <v>1.8624393125022769</v>
      </c>
      <c r="H614">
        <v>47.5625</v>
      </c>
      <c r="I614">
        <v>0.87096774193548387</v>
      </c>
      <c r="J614">
        <v>-21.375</v>
      </c>
      <c r="K614">
        <v>1</v>
      </c>
      <c r="L614">
        <v>0.3125</v>
      </c>
      <c r="M614">
        <v>0.6875</v>
      </c>
      <c r="N614">
        <v>12.75</v>
      </c>
      <c r="O614">
        <v>1.4375</v>
      </c>
      <c r="P614">
        <v>1</v>
      </c>
      <c r="Q614">
        <v>2</v>
      </c>
      <c r="R614">
        <v>14</v>
      </c>
      <c r="S614">
        <v>0</v>
      </c>
      <c r="T614">
        <v>0.125</v>
      </c>
      <c r="U614">
        <v>0.40625</v>
      </c>
      <c r="V614">
        <v>0.552734375</v>
      </c>
      <c r="W614" t="s">
        <v>34</v>
      </c>
      <c r="X614">
        <v>4</v>
      </c>
      <c r="Y614" t="s">
        <v>42</v>
      </c>
      <c r="Z614">
        <v>0.35714285714285721</v>
      </c>
      <c r="AA614">
        <v>0.17391304347826089</v>
      </c>
      <c r="AB614" t="s">
        <v>34</v>
      </c>
      <c r="AC614" t="s">
        <v>34</v>
      </c>
      <c r="AD614">
        <v>0.4375</v>
      </c>
      <c r="AE614">
        <v>0.5</v>
      </c>
      <c r="AF614">
        <v>1.9806057855579031E-4</v>
      </c>
    </row>
    <row r="615" spans="1:32" x14ac:dyDescent="0.45">
      <c r="A615" t="s">
        <v>699</v>
      </c>
      <c r="B615">
        <v>2019</v>
      </c>
      <c r="C615" t="s">
        <v>55</v>
      </c>
      <c r="D615">
        <v>16</v>
      </c>
      <c r="E615">
        <v>-0.51519299622114179</v>
      </c>
      <c r="F615">
        <v>-1.395233500757886</v>
      </c>
      <c r="G615">
        <v>4.0220622101839574</v>
      </c>
      <c r="H615">
        <v>69.125</v>
      </c>
      <c r="I615">
        <v>0.86206896551724133</v>
      </c>
      <c r="J615">
        <v>-18.3125</v>
      </c>
      <c r="K615">
        <v>1.3125</v>
      </c>
      <c r="L615">
        <v>0.375</v>
      </c>
      <c r="M615">
        <v>0.875</v>
      </c>
      <c r="N615">
        <v>16.875</v>
      </c>
      <c r="O615">
        <v>1.5625</v>
      </c>
      <c r="P615">
        <v>1.25</v>
      </c>
      <c r="Q615">
        <v>6</v>
      </c>
      <c r="R615">
        <v>10</v>
      </c>
      <c r="S615">
        <v>0</v>
      </c>
      <c r="T615">
        <v>0.375</v>
      </c>
      <c r="U615">
        <v>0.47916666666666669</v>
      </c>
      <c r="V615">
        <v>0.533203125</v>
      </c>
      <c r="W615" t="s">
        <v>34</v>
      </c>
      <c r="X615">
        <v>3</v>
      </c>
      <c r="Y615" t="s">
        <v>42</v>
      </c>
      <c r="Z615">
        <v>0.17391304347826089</v>
      </c>
      <c r="AA615">
        <v>0.35714285714285721</v>
      </c>
      <c r="AB615" t="s">
        <v>34</v>
      </c>
      <c r="AC615" t="s">
        <v>34</v>
      </c>
      <c r="AD615">
        <v>0.25</v>
      </c>
      <c r="AE615">
        <v>0.5</v>
      </c>
      <c r="AF615">
        <v>1.721732337695029E-3</v>
      </c>
    </row>
    <row r="616" spans="1:32" x14ac:dyDescent="0.45">
      <c r="A616" t="s">
        <v>700</v>
      </c>
      <c r="B616">
        <v>2019</v>
      </c>
      <c r="C616" t="s">
        <v>57</v>
      </c>
      <c r="D616">
        <v>16</v>
      </c>
      <c r="E616">
        <v>7.764881194529778</v>
      </c>
      <c r="F616">
        <v>0.82077408299075749</v>
      </c>
      <c r="G616">
        <v>11.001484449330739</v>
      </c>
      <c r="H616">
        <v>63</v>
      </c>
      <c r="I616">
        <v>0.75</v>
      </c>
      <c r="J616">
        <v>-9.4375</v>
      </c>
      <c r="K616">
        <v>0.6875</v>
      </c>
      <c r="L616">
        <v>0.625</v>
      </c>
      <c r="M616">
        <v>0.4375</v>
      </c>
      <c r="N616">
        <v>18.9375</v>
      </c>
      <c r="O616">
        <v>1</v>
      </c>
      <c r="P616">
        <v>1.0625</v>
      </c>
      <c r="Q616">
        <v>8</v>
      </c>
      <c r="R616">
        <v>8</v>
      </c>
      <c r="S616">
        <v>0</v>
      </c>
      <c r="T616">
        <v>0.5</v>
      </c>
      <c r="U616">
        <v>0.31640625</v>
      </c>
      <c r="V616">
        <v>0.478515625</v>
      </c>
      <c r="W616" t="s">
        <v>34</v>
      </c>
      <c r="X616">
        <v>2</v>
      </c>
      <c r="Y616" t="s">
        <v>58</v>
      </c>
      <c r="Z616">
        <v>0.19298245614035089</v>
      </c>
      <c r="AA616">
        <v>0.14285714285714279</v>
      </c>
      <c r="AB616" t="s">
        <v>34</v>
      </c>
      <c r="AC616" t="s">
        <v>34</v>
      </c>
      <c r="AD616">
        <v>0.3125</v>
      </c>
      <c r="AE616">
        <v>0.5</v>
      </c>
      <c r="AF616">
        <v>6.4729758549981944E-3</v>
      </c>
    </row>
    <row r="617" spans="1:32" x14ac:dyDescent="0.45">
      <c r="A617" t="s">
        <v>701</v>
      </c>
      <c r="B617">
        <v>2019</v>
      </c>
      <c r="C617" t="s">
        <v>60</v>
      </c>
      <c r="D617">
        <v>16</v>
      </c>
      <c r="E617">
        <v>-1.7707088467588279</v>
      </c>
      <c r="F617">
        <v>-2.0215290186473029</v>
      </c>
      <c r="G617">
        <v>3.779559746087088</v>
      </c>
      <c r="H617">
        <v>57</v>
      </c>
      <c r="I617">
        <v>0.8529411764705882</v>
      </c>
      <c r="J617">
        <v>-17.875</v>
      </c>
      <c r="K617">
        <v>0.625</v>
      </c>
      <c r="L617">
        <v>0.375</v>
      </c>
      <c r="M617">
        <v>0.625</v>
      </c>
      <c r="N617">
        <v>13.3125</v>
      </c>
      <c r="O617">
        <v>0.875</v>
      </c>
      <c r="P617">
        <v>1</v>
      </c>
      <c r="Q617">
        <v>7</v>
      </c>
      <c r="R617">
        <v>9</v>
      </c>
      <c r="S617">
        <v>0</v>
      </c>
      <c r="T617">
        <v>0.4375</v>
      </c>
      <c r="U617">
        <v>0.40625</v>
      </c>
      <c r="V617">
        <v>0.509765625</v>
      </c>
      <c r="W617" t="s">
        <v>34</v>
      </c>
      <c r="X617">
        <v>2</v>
      </c>
      <c r="Y617" t="s">
        <v>62</v>
      </c>
      <c r="Z617">
        <v>0.1153846153846154</v>
      </c>
      <c r="AA617">
        <v>0.17241379310344829</v>
      </c>
      <c r="AB617" t="s">
        <v>34</v>
      </c>
      <c r="AC617" t="s">
        <v>34</v>
      </c>
      <c r="AD617">
        <v>0.25</v>
      </c>
      <c r="AE617">
        <v>0.5</v>
      </c>
      <c r="AF617">
        <v>1.9975636434874499E-3</v>
      </c>
    </row>
    <row r="618" spans="1:32" x14ac:dyDescent="0.45">
      <c r="A618" t="s">
        <v>702</v>
      </c>
      <c r="B618">
        <v>2019</v>
      </c>
      <c r="C618" t="s">
        <v>64</v>
      </c>
      <c r="D618">
        <v>16</v>
      </c>
      <c r="E618">
        <v>1.0904034038260271</v>
      </c>
      <c r="F618">
        <v>-3.409721844751366</v>
      </c>
      <c r="G618">
        <v>6.0498304592570413</v>
      </c>
      <c r="H618">
        <v>58.5625</v>
      </c>
      <c r="I618">
        <v>0.83870967741935487</v>
      </c>
      <c r="J618">
        <v>-17.9375</v>
      </c>
      <c r="K618">
        <v>0.9375</v>
      </c>
      <c r="L618">
        <v>0.6875</v>
      </c>
      <c r="M618">
        <v>0.4375</v>
      </c>
      <c r="N618">
        <v>11.75</v>
      </c>
      <c r="O618">
        <v>1.25</v>
      </c>
      <c r="P618">
        <v>1.125</v>
      </c>
      <c r="Q618">
        <v>3</v>
      </c>
      <c r="R618">
        <v>12</v>
      </c>
      <c r="S618">
        <v>1</v>
      </c>
      <c r="T618">
        <v>0.21875</v>
      </c>
      <c r="U618">
        <v>0.375</v>
      </c>
      <c r="V618">
        <v>0.505859375</v>
      </c>
      <c r="W618" t="s">
        <v>34</v>
      </c>
      <c r="X618">
        <v>4</v>
      </c>
      <c r="Y618" t="s">
        <v>51</v>
      </c>
      <c r="Z618">
        <v>0.1111111111111111</v>
      </c>
      <c r="AA618">
        <v>0.22857142857142859</v>
      </c>
      <c r="AB618" t="s">
        <v>34</v>
      </c>
      <c r="AC618" t="s">
        <v>34</v>
      </c>
      <c r="AD618">
        <v>0.3125</v>
      </c>
      <c r="AE618">
        <v>0.5</v>
      </c>
      <c r="AF618">
        <v>8.968658728877193E-5</v>
      </c>
    </row>
    <row r="619" spans="1:32" x14ac:dyDescent="0.45">
      <c r="A619" t="s">
        <v>703</v>
      </c>
      <c r="B619">
        <v>2019</v>
      </c>
      <c r="C619" t="s">
        <v>66</v>
      </c>
      <c r="D619">
        <v>16</v>
      </c>
      <c r="E619">
        <v>3.709939388496529</v>
      </c>
      <c r="F619">
        <v>-0.56294798330727258</v>
      </c>
      <c r="G619">
        <v>8.6498762365314459</v>
      </c>
      <c r="H619">
        <v>48.375</v>
      </c>
      <c r="I619">
        <v>0.91666666666666663</v>
      </c>
      <c r="J619">
        <v>-17.75</v>
      </c>
      <c r="K619">
        <v>0.25</v>
      </c>
      <c r="L619">
        <v>0.4375</v>
      </c>
      <c r="M619">
        <v>1.0625</v>
      </c>
      <c r="N619">
        <v>18.4375</v>
      </c>
      <c r="O619">
        <v>0.5625</v>
      </c>
      <c r="P619">
        <v>1.5</v>
      </c>
      <c r="Q619">
        <v>13</v>
      </c>
      <c r="R619">
        <v>3</v>
      </c>
      <c r="S619">
        <v>0</v>
      </c>
      <c r="T619">
        <v>0.8125</v>
      </c>
      <c r="U619">
        <v>0.42788461538461542</v>
      </c>
      <c r="V619">
        <v>0.453125</v>
      </c>
      <c r="W619" t="s">
        <v>41</v>
      </c>
      <c r="X619">
        <v>1</v>
      </c>
      <c r="Y619" t="s">
        <v>51</v>
      </c>
      <c r="Z619">
        <v>0.21487603305785119</v>
      </c>
      <c r="AA619">
        <v>0.15151515151515149</v>
      </c>
      <c r="AB619" t="s">
        <v>34</v>
      </c>
      <c r="AC619" t="s">
        <v>34</v>
      </c>
      <c r="AD619">
        <v>0.3125</v>
      </c>
      <c r="AE619">
        <v>0.5</v>
      </c>
      <c r="AF619">
        <v>0.48364060586841728</v>
      </c>
    </row>
    <row r="620" spans="1:32" x14ac:dyDescent="0.45">
      <c r="A620" t="s">
        <v>704</v>
      </c>
      <c r="B620">
        <v>2019</v>
      </c>
      <c r="C620" t="s">
        <v>154</v>
      </c>
      <c r="D620">
        <v>16</v>
      </c>
      <c r="E620">
        <v>3.894258987309406</v>
      </c>
      <c r="F620">
        <v>0.23231994657259161</v>
      </c>
      <c r="G620">
        <v>8.72096662978967</v>
      </c>
      <c r="H620">
        <v>55.75</v>
      </c>
      <c r="I620">
        <v>0.8</v>
      </c>
      <c r="J620">
        <v>-18.75</v>
      </c>
      <c r="K620">
        <v>0.875</v>
      </c>
      <c r="L620">
        <v>0.625</v>
      </c>
      <c r="M620">
        <v>0.75</v>
      </c>
      <c r="N620">
        <v>13.4375</v>
      </c>
      <c r="O620">
        <v>1.25</v>
      </c>
      <c r="P620">
        <v>1.375</v>
      </c>
      <c r="Q620">
        <v>10</v>
      </c>
      <c r="R620">
        <v>6</v>
      </c>
      <c r="S620">
        <v>0</v>
      </c>
      <c r="T620">
        <v>0.625</v>
      </c>
      <c r="U620">
        <v>0.48749999999999999</v>
      </c>
      <c r="V620">
        <v>0.51953125</v>
      </c>
      <c r="W620" t="s">
        <v>77</v>
      </c>
      <c r="X620">
        <v>1</v>
      </c>
      <c r="Y620" t="s">
        <v>70</v>
      </c>
      <c r="Z620">
        <v>0.15909090909090909</v>
      </c>
      <c r="AA620">
        <v>0.19587628865979381</v>
      </c>
      <c r="AB620" t="s">
        <v>34</v>
      </c>
      <c r="AC620" t="s">
        <v>34</v>
      </c>
      <c r="AD620">
        <v>0.375</v>
      </c>
      <c r="AE620">
        <v>0.5</v>
      </c>
      <c r="AF620">
        <v>3.6023960731478143E-2</v>
      </c>
    </row>
    <row r="621" spans="1:32" x14ac:dyDescent="0.45">
      <c r="A621" t="s">
        <v>705</v>
      </c>
      <c r="B621">
        <v>2019</v>
      </c>
      <c r="C621" t="s">
        <v>68</v>
      </c>
      <c r="D621">
        <v>16</v>
      </c>
      <c r="E621">
        <v>-0.98422906226538165</v>
      </c>
      <c r="F621">
        <v>1.243257158056474</v>
      </c>
      <c r="G621">
        <v>3.3528461140331278</v>
      </c>
      <c r="H621">
        <v>41.875</v>
      </c>
      <c r="I621">
        <v>0.70967741935483875</v>
      </c>
      <c r="J621">
        <v>-12.875</v>
      </c>
      <c r="K621">
        <v>0.625</v>
      </c>
      <c r="L621">
        <v>0.5</v>
      </c>
      <c r="M621">
        <v>0.9375</v>
      </c>
      <c r="N621">
        <v>15.5625</v>
      </c>
      <c r="O621">
        <v>1</v>
      </c>
      <c r="P621">
        <v>1.4375</v>
      </c>
      <c r="Q621">
        <v>7</v>
      </c>
      <c r="R621">
        <v>9</v>
      </c>
      <c r="S621">
        <v>0</v>
      </c>
      <c r="T621">
        <v>0.4375</v>
      </c>
      <c r="U621">
        <v>0.5</v>
      </c>
      <c r="V621">
        <v>0.4921875</v>
      </c>
      <c r="W621" t="s">
        <v>34</v>
      </c>
      <c r="X621">
        <v>3</v>
      </c>
      <c r="Y621" t="s">
        <v>70</v>
      </c>
      <c r="Z621">
        <v>0.2</v>
      </c>
      <c r="AA621">
        <v>0.34482758620689657</v>
      </c>
      <c r="AB621" t="s">
        <v>34</v>
      </c>
      <c r="AC621" t="s">
        <v>34</v>
      </c>
      <c r="AD621">
        <v>0.375</v>
      </c>
      <c r="AE621">
        <v>0.5</v>
      </c>
      <c r="AF621">
        <v>2.957703960538969E-3</v>
      </c>
    </row>
    <row r="622" spans="1:32" x14ac:dyDescent="0.45">
      <c r="A622" t="s">
        <v>706</v>
      </c>
      <c r="B622">
        <v>2019</v>
      </c>
      <c r="C622" t="s">
        <v>72</v>
      </c>
      <c r="D622">
        <v>16</v>
      </c>
      <c r="E622">
        <v>-1.6597327850623089</v>
      </c>
      <c r="F622">
        <v>-1.809898636344915</v>
      </c>
      <c r="G622">
        <v>4.9299118528831993</v>
      </c>
      <c r="H622">
        <v>72.8125</v>
      </c>
      <c r="I622">
        <v>0.97058823529411764</v>
      </c>
      <c r="J622">
        <v>-16.4375</v>
      </c>
      <c r="K622">
        <v>0.5</v>
      </c>
      <c r="L622">
        <v>0.5625</v>
      </c>
      <c r="M622">
        <v>0.625</v>
      </c>
      <c r="N622">
        <v>19</v>
      </c>
      <c r="O622">
        <v>1.0625</v>
      </c>
      <c r="P622">
        <v>1.1875</v>
      </c>
      <c r="Q622">
        <v>6</v>
      </c>
      <c r="R622">
        <v>10</v>
      </c>
      <c r="S622">
        <v>0</v>
      </c>
      <c r="T622">
        <v>0.375</v>
      </c>
      <c r="U622">
        <v>0.40625</v>
      </c>
      <c r="V622">
        <v>0.484375</v>
      </c>
      <c r="W622" t="s">
        <v>34</v>
      </c>
      <c r="X622">
        <v>4</v>
      </c>
      <c r="Y622" t="s">
        <v>70</v>
      </c>
      <c r="Z622">
        <v>0.34482758620689657</v>
      </c>
      <c r="AA622">
        <v>0.2</v>
      </c>
      <c r="AB622" t="s">
        <v>34</v>
      </c>
      <c r="AC622" t="s">
        <v>34</v>
      </c>
      <c r="AD622">
        <v>0.5625</v>
      </c>
      <c r="AE622">
        <v>0.5</v>
      </c>
      <c r="AF622">
        <v>5.8321491985727589E-3</v>
      </c>
    </row>
    <row r="623" spans="1:32" x14ac:dyDescent="0.45">
      <c r="A623" t="s">
        <v>707</v>
      </c>
      <c r="B623">
        <v>2019</v>
      </c>
      <c r="C623" t="s">
        <v>74</v>
      </c>
      <c r="D623">
        <v>16</v>
      </c>
      <c r="E623">
        <v>8.9058604299142594</v>
      </c>
      <c r="F623">
        <v>-1.243223518853225</v>
      </c>
      <c r="G623">
        <v>11.71801086595848</v>
      </c>
      <c r="H623">
        <v>64.3125</v>
      </c>
      <c r="I623">
        <v>0.89473684210526316</v>
      </c>
      <c r="J623">
        <v>-12</v>
      </c>
      <c r="K623">
        <v>0.3125</v>
      </c>
      <c r="L623">
        <v>0.4375</v>
      </c>
      <c r="M623">
        <v>1</v>
      </c>
      <c r="N623">
        <v>21.125</v>
      </c>
      <c r="O623">
        <v>0.625</v>
      </c>
      <c r="P623">
        <v>1.4375</v>
      </c>
      <c r="Q623">
        <v>12</v>
      </c>
      <c r="R623">
        <v>4</v>
      </c>
      <c r="S623">
        <v>0</v>
      </c>
      <c r="T623">
        <v>0.75</v>
      </c>
      <c r="U623">
        <v>0.4765625</v>
      </c>
      <c r="V623">
        <v>0.509765625</v>
      </c>
      <c r="W623" t="s">
        <v>41</v>
      </c>
      <c r="X623">
        <v>1</v>
      </c>
      <c r="Y623" t="s">
        <v>62</v>
      </c>
      <c r="Z623">
        <v>0.22068965517241379</v>
      </c>
      <c r="AA623">
        <v>0.1901408450704225</v>
      </c>
      <c r="AB623" t="s">
        <v>43</v>
      </c>
      <c r="AC623" t="s">
        <v>43</v>
      </c>
      <c r="AD623">
        <v>0.3125</v>
      </c>
      <c r="AE623">
        <v>9.5</v>
      </c>
      <c r="AF623">
        <v>0.2493545780078277</v>
      </c>
    </row>
    <row r="624" spans="1:32" x14ac:dyDescent="0.45">
      <c r="A624" t="s">
        <v>708</v>
      </c>
      <c r="B624">
        <v>2019</v>
      </c>
      <c r="C624" t="s">
        <v>192</v>
      </c>
      <c r="D624">
        <v>16</v>
      </c>
      <c r="E624">
        <v>3.8374414407586559</v>
      </c>
      <c r="F624">
        <v>-3.8272273215247381</v>
      </c>
      <c r="G624">
        <v>8.0098684050989988</v>
      </c>
      <c r="H624">
        <v>56.1875</v>
      </c>
      <c r="I624">
        <v>0.72727272727272729</v>
      </c>
      <c r="J624">
        <v>-10.625</v>
      </c>
      <c r="K624">
        <v>1.0625</v>
      </c>
      <c r="L624">
        <v>0.6875</v>
      </c>
      <c r="M624">
        <v>0.8125</v>
      </c>
      <c r="N624">
        <v>18.9375</v>
      </c>
      <c r="O624">
        <v>1.5</v>
      </c>
      <c r="P624">
        <v>1.5</v>
      </c>
      <c r="Q624">
        <v>9</v>
      </c>
      <c r="R624">
        <v>7</v>
      </c>
      <c r="S624">
        <v>0</v>
      </c>
      <c r="T624">
        <v>0.5625</v>
      </c>
      <c r="U624">
        <v>0.4375</v>
      </c>
      <c r="V624">
        <v>0.53515625</v>
      </c>
      <c r="W624" t="s">
        <v>34</v>
      </c>
      <c r="X624">
        <v>3</v>
      </c>
      <c r="Y624" t="s">
        <v>35</v>
      </c>
      <c r="Z624">
        <v>0.40625</v>
      </c>
      <c r="AA624">
        <v>0.19354838709677419</v>
      </c>
      <c r="AB624" t="s">
        <v>34</v>
      </c>
      <c r="AC624" t="s">
        <v>34</v>
      </c>
      <c r="AD624">
        <v>0.4375</v>
      </c>
      <c r="AE624">
        <v>0.5</v>
      </c>
      <c r="AF624">
        <v>6.9897869238742125E-2</v>
      </c>
    </row>
    <row r="625" spans="1:32" x14ac:dyDescent="0.45">
      <c r="A625" t="s">
        <v>709</v>
      </c>
      <c r="B625">
        <v>2019</v>
      </c>
      <c r="C625" t="s">
        <v>195</v>
      </c>
      <c r="D625">
        <v>16</v>
      </c>
      <c r="E625">
        <v>4.5241544449714963</v>
      </c>
      <c r="F625">
        <v>-2.625422066966665</v>
      </c>
      <c r="G625">
        <v>8.9639996206391022</v>
      </c>
      <c r="H625">
        <v>54.5</v>
      </c>
      <c r="I625">
        <v>0.76470588235294112</v>
      </c>
      <c r="J625">
        <v>-13.875</v>
      </c>
      <c r="K625">
        <v>1.25</v>
      </c>
      <c r="L625">
        <v>0.1875</v>
      </c>
      <c r="M625">
        <v>0.6875</v>
      </c>
      <c r="N625">
        <v>11</v>
      </c>
      <c r="O625">
        <v>1.625</v>
      </c>
      <c r="P625">
        <v>0.875</v>
      </c>
      <c r="Q625">
        <v>5</v>
      </c>
      <c r="R625">
        <v>11</v>
      </c>
      <c r="S625">
        <v>0</v>
      </c>
      <c r="T625">
        <v>0.3125</v>
      </c>
      <c r="U625">
        <v>0.48749999999999999</v>
      </c>
      <c r="V625">
        <v>0.513671875</v>
      </c>
      <c r="W625" t="s">
        <v>34</v>
      </c>
      <c r="X625">
        <v>4</v>
      </c>
      <c r="Y625" t="s">
        <v>62</v>
      </c>
      <c r="Z625">
        <v>0.20338983050847459</v>
      </c>
      <c r="AA625">
        <v>0.32608695652173908</v>
      </c>
      <c r="AB625" t="s">
        <v>34</v>
      </c>
      <c r="AC625" t="s">
        <v>34</v>
      </c>
      <c r="AD625">
        <v>0.375</v>
      </c>
      <c r="AE625">
        <v>0.5</v>
      </c>
      <c r="AF625">
        <v>4.333735314281005E-4</v>
      </c>
    </row>
    <row r="626" spans="1:32" x14ac:dyDescent="0.45">
      <c r="A626" t="s">
        <v>710</v>
      </c>
      <c r="B626">
        <v>2019</v>
      </c>
      <c r="C626" t="s">
        <v>230</v>
      </c>
      <c r="D626">
        <v>16</v>
      </c>
      <c r="E626">
        <v>6.201395918258342</v>
      </c>
      <c r="F626">
        <v>-2.2786428924393549</v>
      </c>
      <c r="G626">
        <v>9.4582843462542012</v>
      </c>
      <c r="H626">
        <v>71.125</v>
      </c>
      <c r="I626">
        <v>0.73076923076923073</v>
      </c>
      <c r="J626">
        <v>-11.5</v>
      </c>
      <c r="K626">
        <v>0.5</v>
      </c>
      <c r="L626">
        <v>0.375</v>
      </c>
      <c r="M626">
        <v>0.5625</v>
      </c>
      <c r="N626">
        <v>15.5</v>
      </c>
      <c r="O626">
        <v>0.8125</v>
      </c>
      <c r="P626">
        <v>0.9375</v>
      </c>
      <c r="Q626">
        <v>7</v>
      </c>
      <c r="R626">
        <v>9</v>
      </c>
      <c r="S626">
        <v>0</v>
      </c>
      <c r="T626">
        <v>0.4375</v>
      </c>
      <c r="U626">
        <v>0.33482139999999999</v>
      </c>
      <c r="V626">
        <v>0.48242190000000001</v>
      </c>
      <c r="W626" t="s">
        <v>34</v>
      </c>
      <c r="X626">
        <v>3</v>
      </c>
      <c r="Y626" t="s">
        <v>196</v>
      </c>
      <c r="Z626">
        <v>0.22222222222222221</v>
      </c>
      <c r="AA626">
        <v>0.12962962962962959</v>
      </c>
      <c r="AB626" t="s">
        <v>34</v>
      </c>
      <c r="AC626" t="s">
        <v>34</v>
      </c>
      <c r="AD626">
        <v>0.3125</v>
      </c>
      <c r="AE626">
        <v>0.5</v>
      </c>
      <c r="AF626">
        <v>3.116426646645801E-3</v>
      </c>
    </row>
    <row r="627" spans="1:32" x14ac:dyDescent="0.45">
      <c r="A627" t="s">
        <v>711</v>
      </c>
      <c r="B627">
        <v>2019</v>
      </c>
      <c r="C627" t="s">
        <v>76</v>
      </c>
      <c r="D627">
        <v>16</v>
      </c>
      <c r="E627">
        <v>-1.7666412454789009</v>
      </c>
      <c r="F627">
        <v>-3.615915498347491</v>
      </c>
      <c r="G627">
        <v>2.9325234994826568</v>
      </c>
      <c r="H627">
        <v>48.0625</v>
      </c>
      <c r="I627">
        <v>0.76666666666666672</v>
      </c>
      <c r="J627">
        <v>-19.5625</v>
      </c>
      <c r="K627">
        <v>1.125</v>
      </c>
      <c r="L627">
        <v>0.1875</v>
      </c>
      <c r="M627">
        <v>0.8125</v>
      </c>
      <c r="N627">
        <v>9.6875</v>
      </c>
      <c r="O627">
        <v>1.3125</v>
      </c>
      <c r="P627">
        <v>1</v>
      </c>
      <c r="Q627">
        <v>5</v>
      </c>
      <c r="R627">
        <v>11</v>
      </c>
      <c r="S627">
        <v>0</v>
      </c>
      <c r="T627">
        <v>0.3125</v>
      </c>
      <c r="U627">
        <v>0.46250000000000002</v>
      </c>
      <c r="V627">
        <v>0.484375</v>
      </c>
      <c r="W627" t="s">
        <v>34</v>
      </c>
      <c r="X627">
        <v>4</v>
      </c>
      <c r="Y627" t="s">
        <v>46</v>
      </c>
      <c r="Z627">
        <v>0.15151515151515149</v>
      </c>
      <c r="AA627">
        <v>0.16</v>
      </c>
      <c r="AB627" t="s">
        <v>34</v>
      </c>
      <c r="AC627" t="s">
        <v>34</v>
      </c>
      <c r="AD627">
        <v>0.1875</v>
      </c>
      <c r="AE627">
        <v>0.5</v>
      </c>
      <c r="AF627">
        <v>4.1440094830775387E-4</v>
      </c>
    </row>
    <row r="628" spans="1:32" x14ac:dyDescent="0.45">
      <c r="A628" t="s">
        <v>712</v>
      </c>
      <c r="B628">
        <v>2019</v>
      </c>
      <c r="C628" t="s">
        <v>79</v>
      </c>
      <c r="D628">
        <v>16</v>
      </c>
      <c r="E628">
        <v>5.0198532302861762</v>
      </c>
      <c r="F628">
        <v>-1.486056296168484</v>
      </c>
      <c r="G628">
        <v>9.1361442201506904</v>
      </c>
      <c r="H628">
        <v>55.9375</v>
      </c>
      <c r="I628">
        <v>0.93103448275862066</v>
      </c>
      <c r="J628">
        <v>-12.875</v>
      </c>
      <c r="K628">
        <v>0.5</v>
      </c>
      <c r="L628">
        <v>0.875</v>
      </c>
      <c r="M628">
        <v>1.0625</v>
      </c>
      <c r="N628">
        <v>22.625</v>
      </c>
      <c r="O628">
        <v>0.9375</v>
      </c>
      <c r="P628">
        <v>1.9375</v>
      </c>
      <c r="Q628">
        <v>10</v>
      </c>
      <c r="R628">
        <v>6</v>
      </c>
      <c r="S628">
        <v>0</v>
      </c>
      <c r="T628">
        <v>0.625</v>
      </c>
      <c r="U628">
        <v>0.35625000000000001</v>
      </c>
      <c r="V628">
        <v>0.4765625</v>
      </c>
      <c r="W628" t="s">
        <v>69</v>
      </c>
      <c r="X628">
        <v>2</v>
      </c>
      <c r="Y628" t="s">
        <v>51</v>
      </c>
      <c r="Z628">
        <v>0.23333333333333331</v>
      </c>
      <c r="AA628">
        <v>0.17073170731707321</v>
      </c>
      <c r="AB628" t="s">
        <v>34</v>
      </c>
      <c r="AC628" t="s">
        <v>34</v>
      </c>
      <c r="AD628">
        <v>0.4375</v>
      </c>
      <c r="AE628">
        <v>0.5</v>
      </c>
      <c r="AF628">
        <v>7.3203972495661587E-2</v>
      </c>
    </row>
    <row r="629" spans="1:32" x14ac:dyDescent="0.45">
      <c r="A629" t="s">
        <v>713</v>
      </c>
      <c r="B629">
        <v>2019</v>
      </c>
      <c r="C629" t="s">
        <v>81</v>
      </c>
      <c r="D629">
        <v>16</v>
      </c>
      <c r="E629">
        <v>1.8117457428678641</v>
      </c>
      <c r="F629">
        <v>-1.8680579391446419</v>
      </c>
      <c r="G629">
        <v>5.9979974735574224</v>
      </c>
      <c r="H629">
        <v>51.75</v>
      </c>
      <c r="I629">
        <v>0.79411764705882348</v>
      </c>
      <c r="J629">
        <v>-12</v>
      </c>
      <c r="K629">
        <v>0.5625</v>
      </c>
      <c r="L629">
        <v>0.6875</v>
      </c>
      <c r="M629">
        <v>1.5625</v>
      </c>
      <c r="N629">
        <v>20.375</v>
      </c>
      <c r="O629">
        <v>0.6875</v>
      </c>
      <c r="P629">
        <v>2.25</v>
      </c>
      <c r="Q629">
        <v>12</v>
      </c>
      <c r="R629">
        <v>4</v>
      </c>
      <c r="S629">
        <v>0</v>
      </c>
      <c r="T629">
        <v>0.75</v>
      </c>
      <c r="U629">
        <v>0.41145833333333331</v>
      </c>
      <c r="V629">
        <v>0.46875</v>
      </c>
      <c r="W629" t="s">
        <v>84</v>
      </c>
      <c r="X629">
        <v>1</v>
      </c>
      <c r="Y629" t="s">
        <v>46</v>
      </c>
      <c r="Z629">
        <v>0.1730769230769231</v>
      </c>
      <c r="AA629">
        <v>0.1864406779661017</v>
      </c>
      <c r="AB629" t="s">
        <v>34</v>
      </c>
      <c r="AC629" t="s">
        <v>34</v>
      </c>
      <c r="AD629">
        <v>0.125</v>
      </c>
      <c r="AE629">
        <v>0.5</v>
      </c>
      <c r="AF629">
        <v>0.18354949135377899</v>
      </c>
    </row>
    <row r="630" spans="1:32" x14ac:dyDescent="0.45">
      <c r="A630" t="s">
        <v>714</v>
      </c>
      <c r="B630">
        <v>2019</v>
      </c>
      <c r="C630" t="s">
        <v>83</v>
      </c>
      <c r="D630">
        <v>16</v>
      </c>
      <c r="E630">
        <v>7.1353929959402116</v>
      </c>
      <c r="F630">
        <v>-1.995574825996371</v>
      </c>
      <c r="G630">
        <v>10.76871903321474</v>
      </c>
      <c r="H630">
        <v>64.75</v>
      </c>
      <c r="I630">
        <v>0.88888888888888884</v>
      </c>
      <c r="J630">
        <v>-11.6875</v>
      </c>
      <c r="K630">
        <v>0.375</v>
      </c>
      <c r="L630">
        <v>0.625</v>
      </c>
      <c r="M630">
        <v>0.8125</v>
      </c>
      <c r="N630">
        <v>20.1875</v>
      </c>
      <c r="O630">
        <v>0.4375</v>
      </c>
      <c r="P630">
        <v>1.4375</v>
      </c>
      <c r="Q630">
        <v>13</v>
      </c>
      <c r="R630">
        <v>3</v>
      </c>
      <c r="S630">
        <v>0</v>
      </c>
      <c r="T630">
        <v>0.8125</v>
      </c>
      <c r="U630">
        <v>0.45913461538461542</v>
      </c>
      <c r="V630">
        <v>0.486328125</v>
      </c>
      <c r="W630" t="s">
        <v>84</v>
      </c>
      <c r="X630">
        <v>1</v>
      </c>
      <c r="Y630" t="s">
        <v>38</v>
      </c>
      <c r="Z630">
        <v>0.1333333333333333</v>
      </c>
      <c r="AA630">
        <v>0.25423728813559321</v>
      </c>
      <c r="AB630" t="s">
        <v>34</v>
      </c>
      <c r="AC630" t="s">
        <v>34</v>
      </c>
      <c r="AD630">
        <v>6.25E-2</v>
      </c>
      <c r="AE630">
        <v>0.5</v>
      </c>
      <c r="AF630">
        <v>0.27649727824431902</v>
      </c>
    </row>
    <row r="631" spans="1:32" x14ac:dyDescent="0.45">
      <c r="A631" t="s">
        <v>715</v>
      </c>
      <c r="B631">
        <v>2019</v>
      </c>
      <c r="C631" t="s">
        <v>86</v>
      </c>
      <c r="D631">
        <v>16</v>
      </c>
      <c r="E631">
        <v>-3.0110256801771009</v>
      </c>
      <c r="F631">
        <v>-1.3379387624202359</v>
      </c>
      <c r="G631">
        <v>4.313726793064359</v>
      </c>
      <c r="H631">
        <v>49</v>
      </c>
      <c r="I631">
        <v>0.70588235294117652</v>
      </c>
      <c r="J631">
        <v>-21.1875</v>
      </c>
      <c r="K631">
        <v>1.0625</v>
      </c>
      <c r="L631">
        <v>0.375</v>
      </c>
      <c r="M631">
        <v>0.625</v>
      </c>
      <c r="N631">
        <v>15.375</v>
      </c>
      <c r="O631">
        <v>1.9375</v>
      </c>
      <c r="P631">
        <v>1</v>
      </c>
      <c r="Q631">
        <v>4</v>
      </c>
      <c r="R631">
        <v>12</v>
      </c>
      <c r="S631">
        <v>0</v>
      </c>
      <c r="T631">
        <v>0.25</v>
      </c>
      <c r="U631">
        <v>0.28125</v>
      </c>
      <c r="V631">
        <v>0.47265625</v>
      </c>
      <c r="W631" t="s">
        <v>34</v>
      </c>
      <c r="X631">
        <v>3</v>
      </c>
      <c r="Y631" t="s">
        <v>58</v>
      </c>
      <c r="Z631">
        <v>0.17241379310344829</v>
      </c>
      <c r="AA631">
        <v>0.1142857142857143</v>
      </c>
      <c r="AB631" t="s">
        <v>34</v>
      </c>
      <c r="AC631" t="s">
        <v>34</v>
      </c>
      <c r="AD631">
        <v>0.875</v>
      </c>
      <c r="AE631">
        <v>0.5</v>
      </c>
      <c r="AF631">
        <v>3.4694050758501401E-4</v>
      </c>
    </row>
    <row r="632" spans="1:32" x14ac:dyDescent="0.45">
      <c r="A632" t="s">
        <v>716</v>
      </c>
      <c r="B632">
        <v>2019</v>
      </c>
      <c r="C632" t="s">
        <v>88</v>
      </c>
      <c r="D632">
        <v>16</v>
      </c>
      <c r="E632">
        <v>-4.8210666759234186</v>
      </c>
      <c r="F632">
        <v>-4.3086501436203246</v>
      </c>
      <c r="G632">
        <v>1.6722418307593021</v>
      </c>
      <c r="H632">
        <v>69.0625</v>
      </c>
      <c r="I632">
        <v>0.6785714285714286</v>
      </c>
      <c r="J632">
        <v>-20.75</v>
      </c>
      <c r="K632">
        <v>1</v>
      </c>
      <c r="L632">
        <v>0.5625</v>
      </c>
      <c r="M632">
        <v>0.75</v>
      </c>
      <c r="N632">
        <v>13.875</v>
      </c>
      <c r="O632">
        <v>1.25</v>
      </c>
      <c r="P632">
        <v>1.3125</v>
      </c>
      <c r="Q632">
        <v>7</v>
      </c>
      <c r="R632">
        <v>9</v>
      </c>
      <c r="S632">
        <v>0</v>
      </c>
      <c r="T632">
        <v>0.4375</v>
      </c>
      <c r="U632">
        <v>0.4017857142857143</v>
      </c>
      <c r="V632">
        <v>0.47265625</v>
      </c>
      <c r="W632" t="s">
        <v>34</v>
      </c>
      <c r="X632">
        <v>3</v>
      </c>
      <c r="Y632" t="s">
        <v>46</v>
      </c>
      <c r="Z632">
        <v>0.2142857142857143</v>
      </c>
      <c r="AA632">
        <v>0.1785714285714286</v>
      </c>
      <c r="AB632" t="s">
        <v>34</v>
      </c>
      <c r="AC632" t="s">
        <v>34</v>
      </c>
      <c r="AD632">
        <v>0.25</v>
      </c>
      <c r="AE632">
        <v>0.5</v>
      </c>
      <c r="AF632">
        <v>5.1513705917816651E-3</v>
      </c>
    </row>
    <row r="633" spans="1:32" x14ac:dyDescent="0.45">
      <c r="A633" t="s">
        <v>717</v>
      </c>
      <c r="B633">
        <v>2019</v>
      </c>
      <c r="C633" t="s">
        <v>92</v>
      </c>
      <c r="D633">
        <v>16</v>
      </c>
      <c r="E633">
        <v>2.5784094160993201</v>
      </c>
      <c r="F633">
        <v>-2.229137211208374</v>
      </c>
      <c r="G633">
        <v>5.5586465321862741</v>
      </c>
      <c r="H633">
        <v>52.25</v>
      </c>
      <c r="I633">
        <v>0.84615384615384615</v>
      </c>
      <c r="J633">
        <v>-14.375</v>
      </c>
      <c r="K633">
        <v>0.5</v>
      </c>
      <c r="L633">
        <v>0.5625</v>
      </c>
      <c r="M633">
        <v>0.6875</v>
      </c>
      <c r="N633">
        <v>16.9375</v>
      </c>
      <c r="O633">
        <v>1</v>
      </c>
      <c r="P633">
        <v>1.25</v>
      </c>
      <c r="Q633">
        <v>9</v>
      </c>
      <c r="R633">
        <v>7</v>
      </c>
      <c r="S633">
        <v>0</v>
      </c>
      <c r="T633">
        <v>0.5625</v>
      </c>
      <c r="U633">
        <v>0.41666666666666669</v>
      </c>
      <c r="V633">
        <v>0.455078125</v>
      </c>
      <c r="W633" t="s">
        <v>77</v>
      </c>
      <c r="X633">
        <v>1</v>
      </c>
      <c r="Y633" t="s">
        <v>58</v>
      </c>
      <c r="Z633">
        <v>0.14736842105263159</v>
      </c>
      <c r="AA633">
        <v>0.20512820512820509</v>
      </c>
      <c r="AB633" t="s">
        <v>34</v>
      </c>
      <c r="AC633" t="s">
        <v>34</v>
      </c>
      <c r="AD633">
        <v>0.5</v>
      </c>
      <c r="AE633">
        <v>0.5</v>
      </c>
      <c r="AF633">
        <v>1.352637709827726E-2</v>
      </c>
    </row>
    <row r="634" spans="1:32" x14ac:dyDescent="0.45">
      <c r="A634" t="s">
        <v>718</v>
      </c>
      <c r="B634">
        <v>2019</v>
      </c>
      <c r="C634" t="s">
        <v>94</v>
      </c>
      <c r="D634">
        <v>16</v>
      </c>
      <c r="E634">
        <v>-3.557651365989273</v>
      </c>
      <c r="F634">
        <v>-6.2228556142195863</v>
      </c>
      <c r="G634">
        <v>-0.14311387510889079</v>
      </c>
      <c r="H634">
        <v>55.8125</v>
      </c>
      <c r="I634">
        <v>0.93548387096774188</v>
      </c>
      <c r="J634">
        <v>-14.5625</v>
      </c>
      <c r="K634">
        <v>1.1875</v>
      </c>
      <c r="L634">
        <v>1.125</v>
      </c>
      <c r="M634">
        <v>1.25</v>
      </c>
      <c r="N634">
        <v>20.9375</v>
      </c>
      <c r="O634">
        <v>1.5</v>
      </c>
      <c r="P634">
        <v>2.375</v>
      </c>
      <c r="Q634">
        <v>8</v>
      </c>
      <c r="R634">
        <v>8</v>
      </c>
      <c r="S634">
        <v>0</v>
      </c>
      <c r="T634">
        <v>0.5</v>
      </c>
      <c r="U634">
        <v>0.32421875</v>
      </c>
      <c r="V634">
        <v>0.501953125</v>
      </c>
      <c r="W634" t="s">
        <v>34</v>
      </c>
      <c r="X634">
        <v>2</v>
      </c>
      <c r="Y634" t="s">
        <v>42</v>
      </c>
      <c r="Z634">
        <v>0.3</v>
      </c>
      <c r="AA634">
        <v>0.25</v>
      </c>
      <c r="AB634" t="s">
        <v>34</v>
      </c>
      <c r="AC634" t="s">
        <v>34</v>
      </c>
      <c r="AD634">
        <v>0.3125</v>
      </c>
      <c r="AE634">
        <v>0.5</v>
      </c>
      <c r="AF634">
        <v>2.2772830599523709E-2</v>
      </c>
    </row>
    <row r="635" spans="1:32" x14ac:dyDescent="0.45">
      <c r="A635" t="s">
        <v>719</v>
      </c>
      <c r="B635">
        <v>2019</v>
      </c>
      <c r="C635" t="s">
        <v>98</v>
      </c>
      <c r="D635">
        <v>16</v>
      </c>
      <c r="E635">
        <v>5.3140590542023709</v>
      </c>
      <c r="F635">
        <v>-2.659507982862555</v>
      </c>
      <c r="G635">
        <v>8.9909679698469507</v>
      </c>
      <c r="H635">
        <v>55.125</v>
      </c>
      <c r="I635">
        <v>0.8214285714285714</v>
      </c>
      <c r="J635">
        <v>-19.9375</v>
      </c>
      <c r="K635">
        <v>0.375</v>
      </c>
      <c r="L635">
        <v>1</v>
      </c>
      <c r="M635">
        <v>1</v>
      </c>
      <c r="N635">
        <v>11.5</v>
      </c>
      <c r="O635">
        <v>0.8125</v>
      </c>
      <c r="P635">
        <v>2</v>
      </c>
      <c r="Q635">
        <v>11</v>
      </c>
      <c r="R635">
        <v>5</v>
      </c>
      <c r="S635">
        <v>0</v>
      </c>
      <c r="T635">
        <v>0.6875</v>
      </c>
      <c r="U635">
        <v>0.46306818181818182</v>
      </c>
      <c r="V635">
        <v>0.53125</v>
      </c>
      <c r="W635" t="s">
        <v>61</v>
      </c>
      <c r="X635">
        <v>2</v>
      </c>
      <c r="Y635" t="s">
        <v>35</v>
      </c>
      <c r="Z635">
        <v>0.20560747663551401</v>
      </c>
      <c r="AA635">
        <v>0.20370370370370369</v>
      </c>
      <c r="AB635" t="s">
        <v>34</v>
      </c>
      <c r="AC635" t="s">
        <v>34</v>
      </c>
      <c r="AD635">
        <v>0.4375</v>
      </c>
      <c r="AE635">
        <v>0.5</v>
      </c>
      <c r="AF635">
        <v>0.1034040179646772</v>
      </c>
    </row>
    <row r="636" spans="1:32" x14ac:dyDescent="0.45">
      <c r="A636" t="s">
        <v>720</v>
      </c>
      <c r="B636">
        <v>2019</v>
      </c>
      <c r="C636" t="s">
        <v>100</v>
      </c>
      <c r="D636">
        <v>16</v>
      </c>
      <c r="E636">
        <v>5.3780349153722629</v>
      </c>
      <c r="F636">
        <v>-1.8855638849303791</v>
      </c>
      <c r="G636">
        <v>10.40260955341018</v>
      </c>
      <c r="H636">
        <v>58.6875</v>
      </c>
      <c r="I636">
        <v>0.76923076923076927</v>
      </c>
      <c r="J636">
        <v>-14.8125</v>
      </c>
      <c r="K636">
        <v>0.8125</v>
      </c>
      <c r="L636">
        <v>0.9375</v>
      </c>
      <c r="M636">
        <v>0.75</v>
      </c>
      <c r="N636">
        <v>22.9375</v>
      </c>
      <c r="O636">
        <v>1.25</v>
      </c>
      <c r="P636">
        <v>1.6875</v>
      </c>
      <c r="Q636">
        <v>13</v>
      </c>
      <c r="R636">
        <v>3</v>
      </c>
      <c r="S636">
        <v>0</v>
      </c>
      <c r="T636">
        <v>0.8125</v>
      </c>
      <c r="U636">
        <v>0.46634615384615391</v>
      </c>
      <c r="V636">
        <v>0.50390625</v>
      </c>
      <c r="W636" t="s">
        <v>43</v>
      </c>
      <c r="X636">
        <v>1</v>
      </c>
      <c r="Y636" t="s">
        <v>35</v>
      </c>
      <c r="Z636">
        <v>0.16190476190476191</v>
      </c>
      <c r="AA636">
        <v>0.21296296296296299</v>
      </c>
      <c r="AB636" t="s">
        <v>34</v>
      </c>
      <c r="AC636" t="s">
        <v>43</v>
      </c>
      <c r="AD636">
        <v>0.4375</v>
      </c>
      <c r="AE636">
        <v>9.5</v>
      </c>
      <c r="AF636">
        <v>0.41679278591202629</v>
      </c>
    </row>
    <row r="637" spans="1:32" x14ac:dyDescent="0.45">
      <c r="A637" t="s">
        <v>721</v>
      </c>
      <c r="B637">
        <v>2019</v>
      </c>
      <c r="C637" t="s">
        <v>104</v>
      </c>
      <c r="D637">
        <v>16</v>
      </c>
      <c r="E637">
        <v>2.7138893327935691</v>
      </c>
      <c r="F637">
        <v>-3.1733329693005539</v>
      </c>
      <c r="G637">
        <v>8.7012688389651291</v>
      </c>
      <c r="H637">
        <v>69.4375</v>
      </c>
      <c r="I637">
        <v>0.77142857142857146</v>
      </c>
      <c r="J637">
        <v>-17.625</v>
      </c>
      <c r="K637">
        <v>1.875</v>
      </c>
      <c r="L637">
        <v>1</v>
      </c>
      <c r="M637">
        <v>0.75</v>
      </c>
      <c r="N637">
        <v>20.3125</v>
      </c>
      <c r="O637">
        <v>2.3125</v>
      </c>
      <c r="P637">
        <v>1.75</v>
      </c>
      <c r="Q637">
        <v>7</v>
      </c>
      <c r="R637">
        <v>9</v>
      </c>
      <c r="S637">
        <v>0</v>
      </c>
      <c r="T637">
        <v>0.4375</v>
      </c>
      <c r="U637">
        <v>0.38392857142857151</v>
      </c>
      <c r="V637">
        <v>0.5</v>
      </c>
      <c r="W637" t="s">
        <v>34</v>
      </c>
      <c r="X637">
        <v>3</v>
      </c>
      <c r="Y637" t="s">
        <v>38</v>
      </c>
      <c r="Z637">
        <v>4.3478260869565223E-2</v>
      </c>
      <c r="AA637">
        <v>0.2162162162162162</v>
      </c>
      <c r="AB637" t="s">
        <v>34</v>
      </c>
      <c r="AC637" t="s">
        <v>34</v>
      </c>
      <c r="AD637">
        <v>0.4375</v>
      </c>
      <c r="AE637">
        <v>0.5</v>
      </c>
      <c r="AF637">
        <v>1.937270445303903E-3</v>
      </c>
    </row>
    <row r="638" spans="1:32" x14ac:dyDescent="0.45">
      <c r="A638" t="s">
        <v>722</v>
      </c>
      <c r="B638">
        <v>2019</v>
      </c>
      <c r="C638" t="s">
        <v>106</v>
      </c>
      <c r="D638">
        <v>16</v>
      </c>
      <c r="E638">
        <v>3.5756402292825502</v>
      </c>
      <c r="F638">
        <v>0.25606920951794288</v>
      </c>
      <c r="G638">
        <v>10.21332950566536</v>
      </c>
      <c r="H638">
        <v>58.25</v>
      </c>
      <c r="I638">
        <v>0.44444444444444442</v>
      </c>
      <c r="J638">
        <v>-23.375</v>
      </c>
      <c r="K638">
        <v>0.5</v>
      </c>
      <c r="L638">
        <v>0.5625</v>
      </c>
      <c r="M638">
        <v>0.875</v>
      </c>
      <c r="N638">
        <v>16.125</v>
      </c>
      <c r="O638">
        <v>0.9375</v>
      </c>
      <c r="P638">
        <v>1.4375</v>
      </c>
      <c r="Q638">
        <v>9</v>
      </c>
      <c r="R638">
        <v>7</v>
      </c>
      <c r="S638">
        <v>0</v>
      </c>
      <c r="T638">
        <v>0.5625</v>
      </c>
      <c r="U638">
        <v>0.46527777777777779</v>
      </c>
      <c r="V638">
        <v>0.48828125</v>
      </c>
      <c r="W638" t="s">
        <v>69</v>
      </c>
      <c r="X638">
        <v>2</v>
      </c>
      <c r="Y638" t="s">
        <v>70</v>
      </c>
      <c r="Z638">
        <v>0.23</v>
      </c>
      <c r="AA638">
        <v>0.20967741935483869</v>
      </c>
      <c r="AB638" t="s">
        <v>34</v>
      </c>
      <c r="AC638" t="s">
        <v>34</v>
      </c>
      <c r="AD638">
        <v>0.4375</v>
      </c>
      <c r="AE638">
        <v>0.5</v>
      </c>
      <c r="AF638">
        <v>4.2939320971505802E-2</v>
      </c>
    </row>
    <row r="639" spans="1:32" x14ac:dyDescent="0.45">
      <c r="A639" t="s">
        <v>723</v>
      </c>
      <c r="B639">
        <v>2019</v>
      </c>
      <c r="C639" t="s">
        <v>108</v>
      </c>
      <c r="D639">
        <v>16</v>
      </c>
      <c r="E639">
        <v>-4.9255927044707271</v>
      </c>
      <c r="F639">
        <v>-2.4777911463607269</v>
      </c>
      <c r="G639">
        <v>1.4242838851238271</v>
      </c>
      <c r="H639">
        <v>52.1875</v>
      </c>
      <c r="I639">
        <v>0.83333333333333337</v>
      </c>
      <c r="J639">
        <v>-24.5625</v>
      </c>
      <c r="K639">
        <v>0.8125</v>
      </c>
      <c r="L639">
        <v>0.5625</v>
      </c>
      <c r="M639">
        <v>0.8125</v>
      </c>
      <c r="N639">
        <v>16.875</v>
      </c>
      <c r="O639">
        <v>1.1875</v>
      </c>
      <c r="P639">
        <v>1.375</v>
      </c>
      <c r="Q639">
        <v>3</v>
      </c>
      <c r="R639">
        <v>13</v>
      </c>
      <c r="S639">
        <v>0</v>
      </c>
      <c r="T639">
        <v>0.1875</v>
      </c>
      <c r="U639">
        <v>0.28125</v>
      </c>
      <c r="V639">
        <v>0.501953125</v>
      </c>
      <c r="W639" t="s">
        <v>34</v>
      </c>
      <c r="X639">
        <v>4</v>
      </c>
      <c r="Y639" t="s">
        <v>58</v>
      </c>
      <c r="Z639">
        <v>0.08</v>
      </c>
      <c r="AA639">
        <v>0.26666666666666672</v>
      </c>
      <c r="AB639" t="s">
        <v>34</v>
      </c>
      <c r="AC639" t="s">
        <v>34</v>
      </c>
      <c r="AD639">
        <v>0.375</v>
      </c>
      <c r="AE639">
        <v>0.5</v>
      </c>
      <c r="AF639">
        <v>1.0993432535306959E-4</v>
      </c>
    </row>
    <row r="640" spans="1:32" x14ac:dyDescent="0.45">
      <c r="A640" t="s">
        <v>724</v>
      </c>
      <c r="B640">
        <v>2020</v>
      </c>
      <c r="C640" t="s">
        <v>33</v>
      </c>
      <c r="D640">
        <v>16</v>
      </c>
      <c r="E640">
        <v>1.406606228473549</v>
      </c>
      <c r="F640">
        <v>1.808358879330243</v>
      </c>
      <c r="G640">
        <v>5.4881379085512867</v>
      </c>
      <c r="H640">
        <v>54.25</v>
      </c>
      <c r="I640">
        <v>0.76666666666666672</v>
      </c>
      <c r="J640">
        <v>-11.625</v>
      </c>
      <c r="K640">
        <v>0.8125</v>
      </c>
      <c r="L640">
        <v>0.625</v>
      </c>
      <c r="M640">
        <v>0.6875</v>
      </c>
      <c r="N640">
        <v>20.375</v>
      </c>
      <c r="O640">
        <v>1.125</v>
      </c>
      <c r="P640">
        <v>1.3125</v>
      </c>
      <c r="Q640">
        <v>8</v>
      </c>
      <c r="R640">
        <v>8</v>
      </c>
      <c r="S640">
        <v>0</v>
      </c>
      <c r="T640">
        <v>0.5</v>
      </c>
      <c r="U640">
        <v>0.44140625</v>
      </c>
      <c r="V640">
        <v>0.474609375</v>
      </c>
      <c r="W640" t="s">
        <v>34</v>
      </c>
      <c r="X640">
        <v>3</v>
      </c>
      <c r="Y640" t="s">
        <v>35</v>
      </c>
      <c r="Z640">
        <v>8.3333333333333329E-2</v>
      </c>
      <c r="AA640">
        <v>0.22580645161290319</v>
      </c>
      <c r="AB640" t="s">
        <v>34</v>
      </c>
      <c r="AC640" t="s">
        <v>34</v>
      </c>
      <c r="AD640">
        <v>0.3125</v>
      </c>
      <c r="AE640">
        <v>0.5</v>
      </c>
      <c r="AF640">
        <v>3.8792028823794841E-3</v>
      </c>
    </row>
    <row r="641" spans="1:32" x14ac:dyDescent="0.45">
      <c r="A641" t="s">
        <v>725</v>
      </c>
      <c r="B641">
        <v>2020</v>
      </c>
      <c r="C641" t="s">
        <v>37</v>
      </c>
      <c r="D641">
        <v>16</v>
      </c>
      <c r="E641">
        <v>4.3566370582136216</v>
      </c>
      <c r="F641">
        <v>-2.6270559661414952</v>
      </c>
      <c r="G641">
        <v>9.5869402899934801</v>
      </c>
      <c r="H641">
        <v>46</v>
      </c>
      <c r="I641">
        <v>0.95</v>
      </c>
      <c r="J641">
        <v>-16.0625</v>
      </c>
      <c r="K641">
        <v>0.6875</v>
      </c>
      <c r="L641">
        <v>0.5625</v>
      </c>
      <c r="M641">
        <v>0.75</v>
      </c>
      <c r="N641">
        <v>13.8125</v>
      </c>
      <c r="O641">
        <v>1</v>
      </c>
      <c r="P641">
        <v>1.3125</v>
      </c>
      <c r="Q641">
        <v>4</v>
      </c>
      <c r="R641">
        <v>12</v>
      </c>
      <c r="S641">
        <v>0</v>
      </c>
      <c r="T641">
        <v>0.25</v>
      </c>
      <c r="U641">
        <v>0.390625</v>
      </c>
      <c r="V641">
        <v>0.55078125</v>
      </c>
      <c r="W641" t="s">
        <v>34</v>
      </c>
      <c r="X641">
        <v>4</v>
      </c>
      <c r="Y641" t="s">
        <v>38</v>
      </c>
      <c r="Z641">
        <v>0.22580645161290319</v>
      </c>
      <c r="AA641">
        <v>0.1875</v>
      </c>
      <c r="AB641" t="s">
        <v>34</v>
      </c>
      <c r="AC641" t="s">
        <v>34</v>
      </c>
      <c r="AD641">
        <v>0.3125</v>
      </c>
      <c r="AE641">
        <v>0.5</v>
      </c>
      <c r="AF641">
        <v>3.1162331185568398E-4</v>
      </c>
    </row>
    <row r="642" spans="1:32" x14ac:dyDescent="0.45">
      <c r="A642" t="s">
        <v>726</v>
      </c>
      <c r="B642">
        <v>2020</v>
      </c>
      <c r="C642" t="s">
        <v>40</v>
      </c>
      <c r="D642">
        <v>16</v>
      </c>
      <c r="E642">
        <v>2.441471495501204</v>
      </c>
      <c r="F642">
        <v>4.3077559551906557</v>
      </c>
      <c r="G642">
        <v>5.7649938767614426</v>
      </c>
      <c r="H642">
        <v>60.0625</v>
      </c>
      <c r="I642">
        <v>0.89655172413793105</v>
      </c>
      <c r="J642">
        <v>-11.25</v>
      </c>
      <c r="K642">
        <v>0.6875</v>
      </c>
      <c r="L642">
        <v>0.75</v>
      </c>
      <c r="M642">
        <v>0.625</v>
      </c>
      <c r="N642">
        <v>17</v>
      </c>
      <c r="O642">
        <v>1.125</v>
      </c>
      <c r="P642">
        <v>1.375</v>
      </c>
      <c r="Q642">
        <v>11</v>
      </c>
      <c r="R642">
        <v>5</v>
      </c>
      <c r="S642">
        <v>0</v>
      </c>
      <c r="T642">
        <v>0.6875</v>
      </c>
      <c r="U642">
        <v>0.40056818181818182</v>
      </c>
      <c r="V642">
        <v>0.494140625</v>
      </c>
      <c r="W642" t="s">
        <v>61</v>
      </c>
      <c r="X642">
        <v>2</v>
      </c>
      <c r="Y642" t="s">
        <v>42</v>
      </c>
      <c r="Z642">
        <v>0.28735632183908039</v>
      </c>
      <c r="AA642">
        <v>0.14285714285714279</v>
      </c>
      <c r="AB642" t="s">
        <v>34</v>
      </c>
      <c r="AC642" t="s">
        <v>34</v>
      </c>
      <c r="AD642">
        <v>0.4375</v>
      </c>
      <c r="AE642">
        <v>0.5</v>
      </c>
      <c r="AF642">
        <v>0.13875102973787101</v>
      </c>
    </row>
    <row r="643" spans="1:32" x14ac:dyDescent="0.45">
      <c r="A643" t="s">
        <v>727</v>
      </c>
      <c r="B643">
        <v>2020</v>
      </c>
      <c r="C643" t="s">
        <v>45</v>
      </c>
      <c r="D643">
        <v>16</v>
      </c>
      <c r="E643">
        <v>11.08589035350111</v>
      </c>
      <c r="F643">
        <v>-1.3217485070879429</v>
      </c>
      <c r="G643">
        <v>14.2267625226951</v>
      </c>
      <c r="H643">
        <v>58.8125</v>
      </c>
      <c r="I643">
        <v>0.82352941176470584</v>
      </c>
      <c r="J643">
        <v>-10.375</v>
      </c>
      <c r="K643">
        <v>0.6875</v>
      </c>
      <c r="L643">
        <v>0.6875</v>
      </c>
      <c r="M643">
        <v>0.9375</v>
      </c>
      <c r="N643">
        <v>13.75</v>
      </c>
      <c r="O643">
        <v>1.125</v>
      </c>
      <c r="P643">
        <v>1.625</v>
      </c>
      <c r="Q643">
        <v>13</v>
      </c>
      <c r="R643">
        <v>3</v>
      </c>
      <c r="S643">
        <v>0</v>
      </c>
      <c r="T643">
        <v>0.8125</v>
      </c>
      <c r="U643">
        <v>0.47115384615384609</v>
      </c>
      <c r="V643">
        <v>0.51171875</v>
      </c>
      <c r="W643" t="s">
        <v>41</v>
      </c>
      <c r="X643">
        <v>1</v>
      </c>
      <c r="Y643" t="s">
        <v>46</v>
      </c>
      <c r="Z643">
        <v>0.14383561643835621</v>
      </c>
      <c r="AA643">
        <v>0.19867549668874171</v>
      </c>
      <c r="AB643" t="s">
        <v>34</v>
      </c>
      <c r="AC643" t="s">
        <v>34</v>
      </c>
      <c r="AD643">
        <v>0.4375</v>
      </c>
      <c r="AE643">
        <v>0.5</v>
      </c>
      <c r="AF643">
        <v>0.1914905743284871</v>
      </c>
    </row>
    <row r="644" spans="1:32" x14ac:dyDescent="0.45">
      <c r="A644" t="s">
        <v>728</v>
      </c>
      <c r="B644">
        <v>2020</v>
      </c>
      <c r="C644" t="s">
        <v>48</v>
      </c>
      <c r="D644">
        <v>16</v>
      </c>
      <c r="E644">
        <v>0.76380502710019216</v>
      </c>
      <c r="F644">
        <v>-0.50875670879082002</v>
      </c>
      <c r="G644">
        <v>5.308961498948805</v>
      </c>
      <c r="H644">
        <v>47</v>
      </c>
      <c r="I644">
        <v>0.80555555555555558</v>
      </c>
      <c r="J644">
        <v>-15.0625</v>
      </c>
      <c r="K644">
        <v>1</v>
      </c>
      <c r="L644">
        <v>0.9375</v>
      </c>
      <c r="M644">
        <v>0.4375</v>
      </c>
      <c r="N644">
        <v>12.4375</v>
      </c>
      <c r="O644">
        <v>1.25</v>
      </c>
      <c r="P644">
        <v>1.375</v>
      </c>
      <c r="Q644">
        <v>5</v>
      </c>
      <c r="R644">
        <v>11</v>
      </c>
      <c r="S644">
        <v>0</v>
      </c>
      <c r="T644">
        <v>0.3125</v>
      </c>
      <c r="U644">
        <v>0.38750000000000001</v>
      </c>
      <c r="V644">
        <v>0.53125</v>
      </c>
      <c r="W644" t="s">
        <v>34</v>
      </c>
      <c r="X644">
        <v>3</v>
      </c>
      <c r="Y644" t="s">
        <v>38</v>
      </c>
      <c r="Z644">
        <v>7.407407407407407E-2</v>
      </c>
      <c r="AA644">
        <v>0.22222222222222221</v>
      </c>
      <c r="AB644" t="s">
        <v>34</v>
      </c>
      <c r="AC644" t="s">
        <v>34</v>
      </c>
      <c r="AD644">
        <v>0.25</v>
      </c>
      <c r="AE644">
        <v>0.5</v>
      </c>
      <c r="AF644">
        <v>2.095228237030308E-4</v>
      </c>
    </row>
    <row r="645" spans="1:32" x14ac:dyDescent="0.45">
      <c r="A645" t="s">
        <v>729</v>
      </c>
      <c r="B645">
        <v>2020</v>
      </c>
      <c r="C645" t="s">
        <v>50</v>
      </c>
      <c r="D645">
        <v>16</v>
      </c>
      <c r="E645">
        <v>-0.44137491114625432</v>
      </c>
      <c r="F645">
        <v>-0.81304613378982249</v>
      </c>
      <c r="G645">
        <v>3.5453207772910509</v>
      </c>
      <c r="H645">
        <v>48.5625</v>
      </c>
      <c r="I645">
        <v>0.9375</v>
      </c>
      <c r="J645">
        <v>-16.875</v>
      </c>
      <c r="K645">
        <v>1</v>
      </c>
      <c r="L645">
        <v>0.5</v>
      </c>
      <c r="M645">
        <v>0.625</v>
      </c>
      <c r="N645">
        <v>14.625</v>
      </c>
      <c r="O645">
        <v>1.125</v>
      </c>
      <c r="P645">
        <v>1.125</v>
      </c>
      <c r="Q645">
        <v>8</v>
      </c>
      <c r="R645">
        <v>8</v>
      </c>
      <c r="S645">
        <v>0</v>
      </c>
      <c r="T645">
        <v>0.5</v>
      </c>
      <c r="U645">
        <v>0.3359375</v>
      </c>
      <c r="V645">
        <v>0.48828125</v>
      </c>
      <c r="W645" t="s">
        <v>730</v>
      </c>
      <c r="X645">
        <v>2</v>
      </c>
      <c r="Y645" t="s">
        <v>51</v>
      </c>
      <c r="Z645">
        <v>0.14285714285714279</v>
      </c>
      <c r="AA645">
        <v>0.30769230769230771</v>
      </c>
      <c r="AB645" t="s">
        <v>34</v>
      </c>
      <c r="AC645" t="s">
        <v>34</v>
      </c>
      <c r="AD645">
        <v>0.125</v>
      </c>
      <c r="AE645">
        <v>0.5</v>
      </c>
      <c r="AF645">
        <v>5.7601331209044824E-3</v>
      </c>
    </row>
    <row r="646" spans="1:32" x14ac:dyDescent="0.45">
      <c r="A646" t="s">
        <v>731</v>
      </c>
      <c r="B646">
        <v>2020</v>
      </c>
      <c r="C646" t="s">
        <v>53</v>
      </c>
      <c r="D646">
        <v>16</v>
      </c>
      <c r="E646">
        <v>0.97314190409416135</v>
      </c>
      <c r="F646">
        <v>-2.9239413811763959</v>
      </c>
      <c r="G646">
        <v>5.594131645762876</v>
      </c>
      <c r="H646">
        <v>42.1875</v>
      </c>
      <c r="I646">
        <v>0.79411764705882348</v>
      </c>
      <c r="J646">
        <v>-21.5625</v>
      </c>
      <c r="K646">
        <v>0.6875</v>
      </c>
      <c r="L646">
        <v>0.375</v>
      </c>
      <c r="M646">
        <v>0.6875</v>
      </c>
      <c r="N646">
        <v>5.1875</v>
      </c>
      <c r="O646">
        <v>1.25</v>
      </c>
      <c r="P646">
        <v>1.0625</v>
      </c>
      <c r="Q646">
        <v>4</v>
      </c>
      <c r="R646">
        <v>11</v>
      </c>
      <c r="S646">
        <v>1</v>
      </c>
      <c r="T646">
        <v>0.28125</v>
      </c>
      <c r="U646">
        <v>0.4375</v>
      </c>
      <c r="V646">
        <v>0.529296875</v>
      </c>
      <c r="W646" t="s">
        <v>34</v>
      </c>
      <c r="X646">
        <v>4</v>
      </c>
      <c r="Y646" t="s">
        <v>42</v>
      </c>
      <c r="Z646">
        <v>0.05</v>
      </c>
      <c r="AA646">
        <v>0.36666666666666659</v>
      </c>
      <c r="AB646" t="s">
        <v>34</v>
      </c>
      <c r="AC646" t="s">
        <v>34</v>
      </c>
      <c r="AD646">
        <v>0.5625</v>
      </c>
      <c r="AE646">
        <v>0.5</v>
      </c>
      <c r="AF646">
        <v>1.1115495581321821E-4</v>
      </c>
    </row>
    <row r="647" spans="1:32" x14ac:dyDescent="0.45">
      <c r="A647" t="s">
        <v>732</v>
      </c>
      <c r="B647">
        <v>2020</v>
      </c>
      <c r="C647" t="s">
        <v>55</v>
      </c>
      <c r="D647">
        <v>16</v>
      </c>
      <c r="E647">
        <v>5.7746384061938656</v>
      </c>
      <c r="F647">
        <v>-0.42592362135522649</v>
      </c>
      <c r="G647">
        <v>9.902196758739656</v>
      </c>
      <c r="H647">
        <v>54.375</v>
      </c>
      <c r="I647">
        <v>0.79166666666666663</v>
      </c>
      <c r="J647">
        <v>-10.125</v>
      </c>
      <c r="K647">
        <v>0.5</v>
      </c>
      <c r="L647">
        <v>0.625</v>
      </c>
      <c r="M647">
        <v>0.6875</v>
      </c>
      <c r="N647">
        <v>16.375</v>
      </c>
      <c r="O647">
        <v>0.875</v>
      </c>
      <c r="P647">
        <v>1.3125</v>
      </c>
      <c r="Q647">
        <v>11</v>
      </c>
      <c r="R647">
        <v>5</v>
      </c>
      <c r="S647">
        <v>0</v>
      </c>
      <c r="T647">
        <v>0.6875</v>
      </c>
      <c r="U647">
        <v>0.40625</v>
      </c>
      <c r="V647">
        <v>0.451171875</v>
      </c>
      <c r="W647" t="s">
        <v>69</v>
      </c>
      <c r="X647">
        <v>3</v>
      </c>
      <c r="Y647" t="s">
        <v>42</v>
      </c>
      <c r="Z647">
        <v>0.22500000000000001</v>
      </c>
      <c r="AA647">
        <v>0.21649484536082481</v>
      </c>
      <c r="AB647" t="s">
        <v>34</v>
      </c>
      <c r="AC647" t="s">
        <v>34</v>
      </c>
      <c r="AD647">
        <v>0.375</v>
      </c>
      <c r="AE647">
        <v>0.5</v>
      </c>
      <c r="AF647">
        <v>8.363864252339219E-2</v>
      </c>
    </row>
    <row r="648" spans="1:32" x14ac:dyDescent="0.45">
      <c r="A648" t="s">
        <v>733</v>
      </c>
      <c r="B648">
        <v>2020</v>
      </c>
      <c r="C648" t="s">
        <v>57</v>
      </c>
      <c r="D648">
        <v>16</v>
      </c>
      <c r="E648">
        <v>-0.84688722181403309</v>
      </c>
      <c r="F648">
        <v>-1.1866226958941859</v>
      </c>
      <c r="G648">
        <v>5.3296518564204582</v>
      </c>
      <c r="H648">
        <v>53.0625</v>
      </c>
      <c r="I648">
        <v>0.82926829268292679</v>
      </c>
      <c r="J648">
        <v>-21.875</v>
      </c>
      <c r="K648">
        <v>0.8125</v>
      </c>
      <c r="L648">
        <v>0.75</v>
      </c>
      <c r="M648">
        <v>0.625</v>
      </c>
      <c r="N648">
        <v>11.125</v>
      </c>
      <c r="O648">
        <v>1.4375</v>
      </c>
      <c r="P648">
        <v>1.375</v>
      </c>
      <c r="Q648">
        <v>6</v>
      </c>
      <c r="R648">
        <v>10</v>
      </c>
      <c r="S648">
        <v>0</v>
      </c>
      <c r="T648">
        <v>0.375</v>
      </c>
      <c r="U648">
        <v>0.33333333333333331</v>
      </c>
      <c r="V648">
        <v>0.470703125</v>
      </c>
      <c r="W648" t="s">
        <v>34</v>
      </c>
      <c r="X648">
        <v>3</v>
      </c>
      <c r="Y648" t="s">
        <v>58</v>
      </c>
      <c r="Z648">
        <v>0.1891891891891892</v>
      </c>
      <c r="AA648">
        <v>0</v>
      </c>
      <c r="AB648" t="s">
        <v>34</v>
      </c>
      <c r="AC648" t="s">
        <v>34</v>
      </c>
      <c r="AD648">
        <v>0.625</v>
      </c>
      <c r="AE648">
        <v>0.5</v>
      </c>
      <c r="AF648">
        <v>1.655167668033959E-3</v>
      </c>
    </row>
    <row r="649" spans="1:32" x14ac:dyDescent="0.45">
      <c r="A649" t="s">
        <v>734</v>
      </c>
      <c r="B649">
        <v>2020</v>
      </c>
      <c r="C649" t="s">
        <v>60</v>
      </c>
      <c r="D649">
        <v>16</v>
      </c>
      <c r="E649">
        <v>-3.9164245282171559</v>
      </c>
      <c r="F649">
        <v>-2.3512212723930168</v>
      </c>
      <c r="G649">
        <v>0.45495191051513079</v>
      </c>
      <c r="H649">
        <v>41.875</v>
      </c>
      <c r="I649">
        <v>0.8</v>
      </c>
      <c r="J649">
        <v>-13.875</v>
      </c>
      <c r="K649">
        <v>1.4375</v>
      </c>
      <c r="L649">
        <v>0.375</v>
      </c>
      <c r="M649">
        <v>0.625</v>
      </c>
      <c r="N649">
        <v>17.625</v>
      </c>
      <c r="O649">
        <v>1.75</v>
      </c>
      <c r="P649">
        <v>1</v>
      </c>
      <c r="Q649">
        <v>5</v>
      </c>
      <c r="R649">
        <v>11</v>
      </c>
      <c r="S649">
        <v>0</v>
      </c>
      <c r="T649">
        <v>0.3125</v>
      </c>
      <c r="U649">
        <v>0.38750000000000001</v>
      </c>
      <c r="V649">
        <v>0.56640625</v>
      </c>
      <c r="W649" t="s">
        <v>34</v>
      </c>
      <c r="X649">
        <v>4</v>
      </c>
      <c r="Y649" t="s">
        <v>62</v>
      </c>
      <c r="Z649">
        <v>0.2857142857142857</v>
      </c>
      <c r="AA649">
        <v>0.16129032258064521</v>
      </c>
      <c r="AB649" t="s">
        <v>34</v>
      </c>
      <c r="AC649" t="s">
        <v>34</v>
      </c>
      <c r="AD649">
        <v>0.3125</v>
      </c>
      <c r="AE649">
        <v>0.5</v>
      </c>
      <c r="AF649">
        <v>1.241418507958771E-3</v>
      </c>
    </row>
    <row r="650" spans="1:32" x14ac:dyDescent="0.45">
      <c r="A650" t="s">
        <v>735</v>
      </c>
      <c r="B650">
        <v>2020</v>
      </c>
      <c r="C650" t="s">
        <v>64</v>
      </c>
      <c r="D650">
        <v>16</v>
      </c>
      <c r="E650">
        <v>1.931647233705726</v>
      </c>
      <c r="F650">
        <v>-2.429980404844386</v>
      </c>
      <c r="G650">
        <v>6.711356486107741</v>
      </c>
      <c r="H650">
        <v>53.75</v>
      </c>
      <c r="I650">
        <v>0.75</v>
      </c>
      <c r="J650">
        <v>-18.3125</v>
      </c>
      <c r="K650">
        <v>0.8125</v>
      </c>
      <c r="L650">
        <v>0.3125</v>
      </c>
      <c r="M650">
        <v>0.4375</v>
      </c>
      <c r="N650">
        <v>12.1875</v>
      </c>
      <c r="O650">
        <v>1.1875</v>
      </c>
      <c r="P650">
        <v>0.75</v>
      </c>
      <c r="Q650">
        <v>5</v>
      </c>
      <c r="R650">
        <v>11</v>
      </c>
      <c r="S650">
        <v>0</v>
      </c>
      <c r="T650">
        <v>0.3125</v>
      </c>
      <c r="U650">
        <v>0.35</v>
      </c>
      <c r="V650">
        <v>0.5078125</v>
      </c>
      <c r="W650" t="s">
        <v>34</v>
      </c>
      <c r="X650">
        <v>4</v>
      </c>
      <c r="Y650" t="s">
        <v>51</v>
      </c>
      <c r="Z650">
        <v>0.2</v>
      </c>
      <c r="AA650">
        <v>0.1142857142857143</v>
      </c>
      <c r="AB650" t="s">
        <v>34</v>
      </c>
      <c r="AC650" t="s">
        <v>34</v>
      </c>
      <c r="AD650">
        <v>0.375</v>
      </c>
      <c r="AE650">
        <v>0.5</v>
      </c>
      <c r="AF650">
        <v>6.3653683325805136E-4</v>
      </c>
    </row>
    <row r="651" spans="1:32" x14ac:dyDescent="0.45">
      <c r="A651" t="s">
        <v>736</v>
      </c>
      <c r="B651">
        <v>2020</v>
      </c>
      <c r="C651" t="s">
        <v>66</v>
      </c>
      <c r="D651">
        <v>16</v>
      </c>
      <c r="E651">
        <v>11.511902010206329</v>
      </c>
      <c r="F651">
        <v>1.446195610009426</v>
      </c>
      <c r="G651">
        <v>14.148165608411629</v>
      </c>
      <c r="H651">
        <v>42.75</v>
      </c>
      <c r="I651">
        <v>1</v>
      </c>
      <c r="J651">
        <v>-12.0625</v>
      </c>
      <c r="K651">
        <v>0.3125</v>
      </c>
      <c r="L651">
        <v>0.4375</v>
      </c>
      <c r="M651">
        <v>0.6875</v>
      </c>
      <c r="N651">
        <v>15.875</v>
      </c>
      <c r="O651">
        <v>0.4375</v>
      </c>
      <c r="P651">
        <v>1.125</v>
      </c>
      <c r="Q651">
        <v>13</v>
      </c>
      <c r="R651">
        <v>3</v>
      </c>
      <c r="S651">
        <v>0</v>
      </c>
      <c r="T651">
        <v>0.8125</v>
      </c>
      <c r="U651">
        <v>0.38701923076923078</v>
      </c>
      <c r="V651">
        <v>0.427734375</v>
      </c>
      <c r="W651" t="s">
        <v>43</v>
      </c>
      <c r="X651">
        <v>1</v>
      </c>
      <c r="Y651" t="s">
        <v>51</v>
      </c>
      <c r="Z651">
        <v>0.2252252252252252</v>
      </c>
      <c r="AA651">
        <v>0.23232323232323229</v>
      </c>
      <c r="AB651" t="s">
        <v>34</v>
      </c>
      <c r="AC651" t="s">
        <v>34</v>
      </c>
      <c r="AD651">
        <v>0.125</v>
      </c>
      <c r="AE651">
        <v>0.5</v>
      </c>
      <c r="AF651">
        <v>0.35668532881344928</v>
      </c>
    </row>
    <row r="652" spans="1:32" x14ac:dyDescent="0.45">
      <c r="A652" t="s">
        <v>737</v>
      </c>
      <c r="B652">
        <v>2020</v>
      </c>
      <c r="C652" t="s">
        <v>154</v>
      </c>
      <c r="D652">
        <v>16</v>
      </c>
      <c r="E652">
        <v>8.1180964615164584</v>
      </c>
      <c r="F652">
        <v>-1.5238526108587389</v>
      </c>
      <c r="G652">
        <v>13.434293225926771</v>
      </c>
      <c r="H652">
        <v>38.6875</v>
      </c>
      <c r="I652">
        <v>0.87096774193548387</v>
      </c>
      <c r="J652">
        <v>-19.0625</v>
      </c>
      <c r="K652">
        <v>0.4375</v>
      </c>
      <c r="L652">
        <v>0.375</v>
      </c>
      <c r="M652">
        <v>0.1875</v>
      </c>
      <c r="N652">
        <v>13.5625</v>
      </c>
      <c r="O652">
        <v>0.8125</v>
      </c>
      <c r="P652">
        <v>0.5625</v>
      </c>
      <c r="Q652">
        <v>4</v>
      </c>
      <c r="R652">
        <v>12</v>
      </c>
      <c r="S652">
        <v>0</v>
      </c>
      <c r="T652">
        <v>0.25</v>
      </c>
      <c r="U652">
        <v>0.21875</v>
      </c>
      <c r="V652">
        <v>0.541015625</v>
      </c>
      <c r="W652" t="s">
        <v>34</v>
      </c>
      <c r="X652">
        <v>3</v>
      </c>
      <c r="Y652" t="s">
        <v>70</v>
      </c>
      <c r="Z652">
        <v>0.15625</v>
      </c>
      <c r="AA652">
        <v>0.21875</v>
      </c>
      <c r="AB652" t="s">
        <v>34</v>
      </c>
      <c r="AC652" t="s">
        <v>34</v>
      </c>
      <c r="AD652">
        <v>0.375</v>
      </c>
      <c r="AE652">
        <v>0.5</v>
      </c>
      <c r="AF652">
        <v>2.3294993606576991E-4</v>
      </c>
    </row>
    <row r="653" spans="1:32" x14ac:dyDescent="0.45">
      <c r="A653" t="s">
        <v>738</v>
      </c>
      <c r="B653">
        <v>2020</v>
      </c>
      <c r="C653" t="s">
        <v>68</v>
      </c>
      <c r="D653">
        <v>16</v>
      </c>
      <c r="E653">
        <v>5.9655801855993209</v>
      </c>
      <c r="F653">
        <v>-1.1492371956879599</v>
      </c>
      <c r="G653">
        <v>8.1610613517478736</v>
      </c>
      <c r="H653">
        <v>56.1875</v>
      </c>
      <c r="I653">
        <v>0.86486486486486491</v>
      </c>
      <c r="J653">
        <v>-8.3125</v>
      </c>
      <c r="K653">
        <v>0.6875</v>
      </c>
      <c r="L653">
        <v>0.625</v>
      </c>
      <c r="M653">
        <v>0.9375</v>
      </c>
      <c r="N653">
        <v>16.3125</v>
      </c>
      <c r="O653">
        <v>0.8125</v>
      </c>
      <c r="P653">
        <v>1.5625</v>
      </c>
      <c r="Q653">
        <v>11</v>
      </c>
      <c r="R653">
        <v>5</v>
      </c>
      <c r="S653">
        <v>0</v>
      </c>
      <c r="T653">
        <v>0.6875</v>
      </c>
      <c r="U653">
        <v>0.38352272727272729</v>
      </c>
      <c r="V653">
        <v>0.443359375</v>
      </c>
      <c r="W653" t="s">
        <v>730</v>
      </c>
      <c r="X653">
        <v>2</v>
      </c>
      <c r="Y653" t="s">
        <v>70</v>
      </c>
      <c r="Z653">
        <v>0.1875</v>
      </c>
      <c r="AA653">
        <v>0.125</v>
      </c>
      <c r="AB653" t="s">
        <v>34</v>
      </c>
      <c r="AC653" t="s">
        <v>34</v>
      </c>
      <c r="AD653">
        <v>0.125</v>
      </c>
      <c r="AE653">
        <v>0.5</v>
      </c>
      <c r="AF653">
        <v>5.7518629701346663E-2</v>
      </c>
    </row>
    <row r="654" spans="1:32" x14ac:dyDescent="0.45">
      <c r="A654" t="s">
        <v>739</v>
      </c>
      <c r="B654">
        <v>2020</v>
      </c>
      <c r="C654" t="s">
        <v>72</v>
      </c>
      <c r="D654">
        <v>16</v>
      </c>
      <c r="E654">
        <v>-2.64973682454068</v>
      </c>
      <c r="F654">
        <v>-0.76463471624791657</v>
      </c>
      <c r="G654">
        <v>3.8361495563295782</v>
      </c>
      <c r="H654">
        <v>66.9375</v>
      </c>
      <c r="I654">
        <v>0.72</v>
      </c>
      <c r="J654">
        <v>-16</v>
      </c>
      <c r="K654">
        <v>1</v>
      </c>
      <c r="L654">
        <v>0.3125</v>
      </c>
      <c r="M654">
        <v>0.75</v>
      </c>
      <c r="N654">
        <v>5.6875</v>
      </c>
      <c r="O654">
        <v>1.4375</v>
      </c>
      <c r="P654">
        <v>1.0625</v>
      </c>
      <c r="Q654">
        <v>1</v>
      </c>
      <c r="R654">
        <v>15</v>
      </c>
      <c r="S654">
        <v>0</v>
      </c>
      <c r="T654">
        <v>6.25E-2</v>
      </c>
      <c r="U654">
        <v>0.6875</v>
      </c>
      <c r="V654">
        <v>0.548828125</v>
      </c>
      <c r="W654" t="s">
        <v>34</v>
      </c>
      <c r="X654">
        <v>4</v>
      </c>
      <c r="Y654" t="s">
        <v>70</v>
      </c>
      <c r="Z654">
        <v>0.1785714285714286</v>
      </c>
      <c r="AA654">
        <v>9.6774193548387094E-2</v>
      </c>
      <c r="AB654" t="s">
        <v>34</v>
      </c>
      <c r="AC654" t="s">
        <v>34</v>
      </c>
      <c r="AD654">
        <v>0.4375</v>
      </c>
      <c r="AE654">
        <v>0.5</v>
      </c>
      <c r="AF654">
        <v>9.7940157273733896E-6</v>
      </c>
    </row>
    <row r="655" spans="1:32" x14ac:dyDescent="0.45">
      <c r="A655" t="s">
        <v>740</v>
      </c>
      <c r="B655">
        <v>2020</v>
      </c>
      <c r="C655" t="s">
        <v>74</v>
      </c>
      <c r="D655">
        <v>16</v>
      </c>
      <c r="E655">
        <v>12.6208216099573</v>
      </c>
      <c r="F655">
        <v>-5.9020342709623141E-2</v>
      </c>
      <c r="G655">
        <v>14.987485125867501</v>
      </c>
      <c r="H655">
        <v>57.4375</v>
      </c>
      <c r="I655">
        <v>0.92592592592592593</v>
      </c>
      <c r="J655">
        <v>-9.4375</v>
      </c>
      <c r="K655">
        <v>0.4375</v>
      </c>
      <c r="L655">
        <v>0.375</v>
      </c>
      <c r="M655">
        <v>1</v>
      </c>
      <c r="N655">
        <v>11.8125</v>
      </c>
      <c r="O655">
        <v>0.625</v>
      </c>
      <c r="P655">
        <v>1.375</v>
      </c>
      <c r="Q655">
        <v>14</v>
      </c>
      <c r="R655">
        <v>2</v>
      </c>
      <c r="S655">
        <v>0</v>
      </c>
      <c r="T655">
        <v>0.875</v>
      </c>
      <c r="U655">
        <v>0.4642857142857143</v>
      </c>
      <c r="V655">
        <v>0.46484375</v>
      </c>
      <c r="W655" t="s">
        <v>43</v>
      </c>
      <c r="X655">
        <v>1</v>
      </c>
      <c r="Y655" t="s">
        <v>62</v>
      </c>
      <c r="Z655">
        <v>0.17391304347826089</v>
      </c>
      <c r="AA655">
        <v>0.16528925619834711</v>
      </c>
      <c r="AB655" t="s">
        <v>34</v>
      </c>
      <c r="AC655" t="s">
        <v>43</v>
      </c>
      <c r="AD655">
        <v>0.1875</v>
      </c>
      <c r="AE655">
        <v>9.5</v>
      </c>
      <c r="AF655">
        <v>0.35773950482759781</v>
      </c>
    </row>
    <row r="656" spans="1:32" x14ac:dyDescent="0.45">
      <c r="A656" t="s">
        <v>741</v>
      </c>
      <c r="B656">
        <v>2020</v>
      </c>
      <c r="C656" t="s">
        <v>192</v>
      </c>
      <c r="D656">
        <v>16</v>
      </c>
      <c r="E656">
        <v>1.4088659815401969</v>
      </c>
      <c r="F656">
        <v>-2.324530380903342</v>
      </c>
      <c r="G656">
        <v>5.5440304957388262</v>
      </c>
      <c r="H656">
        <v>40.9375</v>
      </c>
      <c r="I656">
        <v>0.8</v>
      </c>
      <c r="J656">
        <v>-10.5625</v>
      </c>
      <c r="K656">
        <v>0.875</v>
      </c>
      <c r="L656">
        <v>0.5</v>
      </c>
      <c r="M656">
        <v>0.875</v>
      </c>
      <c r="N656">
        <v>21.875</v>
      </c>
      <c r="O656">
        <v>1.25</v>
      </c>
      <c r="P656">
        <v>1.375</v>
      </c>
      <c r="Q656">
        <v>10</v>
      </c>
      <c r="R656">
        <v>6</v>
      </c>
      <c r="S656">
        <v>0</v>
      </c>
      <c r="T656">
        <v>0.625</v>
      </c>
      <c r="U656">
        <v>0.484375</v>
      </c>
      <c r="V656">
        <v>0.494140625</v>
      </c>
      <c r="W656" t="s">
        <v>69</v>
      </c>
      <c r="X656">
        <v>2</v>
      </c>
      <c r="Y656" t="s">
        <v>35</v>
      </c>
      <c r="Z656">
        <v>0.1875</v>
      </c>
      <c r="AA656">
        <v>0.19607843137254899</v>
      </c>
      <c r="AB656" t="s">
        <v>34</v>
      </c>
      <c r="AC656" t="s">
        <v>34</v>
      </c>
      <c r="AD656">
        <v>0.375</v>
      </c>
      <c r="AE656">
        <v>0.5</v>
      </c>
      <c r="AF656">
        <v>4.3715797574177692E-2</v>
      </c>
    </row>
    <row r="657" spans="1:32" x14ac:dyDescent="0.45">
      <c r="A657" t="s">
        <v>742</v>
      </c>
      <c r="B657">
        <v>2020</v>
      </c>
      <c r="C657" t="s">
        <v>195</v>
      </c>
      <c r="D657">
        <v>16</v>
      </c>
      <c r="E657">
        <v>5.6079131878081032</v>
      </c>
      <c r="F657">
        <v>-3.6831827713776679</v>
      </c>
      <c r="G657">
        <v>8.888297177283274</v>
      </c>
      <c r="H657">
        <v>44.375</v>
      </c>
      <c r="I657">
        <v>0.72727272727272729</v>
      </c>
      <c r="J657">
        <v>-13.6875</v>
      </c>
      <c r="K657">
        <v>0.625</v>
      </c>
      <c r="L657">
        <v>0.4375</v>
      </c>
      <c r="M657">
        <v>0.75</v>
      </c>
      <c r="N657">
        <v>8.5625</v>
      </c>
      <c r="O657">
        <v>0.8125</v>
      </c>
      <c r="P657">
        <v>1.1875</v>
      </c>
      <c r="Q657">
        <v>7</v>
      </c>
      <c r="R657">
        <v>9</v>
      </c>
      <c r="S657">
        <v>0</v>
      </c>
      <c r="T657">
        <v>0.4375</v>
      </c>
      <c r="U657">
        <v>0.34375</v>
      </c>
      <c r="V657">
        <v>0.482421875</v>
      </c>
      <c r="W657" t="s">
        <v>34</v>
      </c>
      <c r="X657">
        <v>3</v>
      </c>
      <c r="Y657" t="s">
        <v>62</v>
      </c>
      <c r="Z657">
        <v>9.375E-2</v>
      </c>
      <c r="AA657">
        <v>0.2608695652173913</v>
      </c>
      <c r="AB657" t="s">
        <v>34</v>
      </c>
      <c r="AC657" t="s">
        <v>34</v>
      </c>
      <c r="AD657">
        <v>0.1875</v>
      </c>
      <c r="AE657">
        <v>0.5</v>
      </c>
      <c r="AF657">
        <v>9.0175753470530325E-4</v>
      </c>
    </row>
    <row r="658" spans="1:32" x14ac:dyDescent="0.45">
      <c r="A658" t="s">
        <v>743</v>
      </c>
      <c r="B658">
        <v>2020</v>
      </c>
      <c r="C658" t="s">
        <v>230</v>
      </c>
      <c r="D658">
        <v>16</v>
      </c>
      <c r="E658">
        <v>4.2716536059862458</v>
      </c>
      <c r="F658">
        <v>-0.47528905623010781</v>
      </c>
      <c r="G658">
        <v>8.8104068257977151</v>
      </c>
      <c r="H658">
        <v>53.5</v>
      </c>
      <c r="I658">
        <v>0.94285714285714284</v>
      </c>
      <c r="J658">
        <v>-10.375</v>
      </c>
      <c r="K658">
        <v>0.625</v>
      </c>
      <c r="L658">
        <v>0.3125</v>
      </c>
      <c r="M658">
        <v>0.625</v>
      </c>
      <c r="N658">
        <v>8.0625</v>
      </c>
      <c r="O658">
        <v>1.3125</v>
      </c>
      <c r="P658">
        <v>0.9375</v>
      </c>
      <c r="Q658">
        <v>8</v>
      </c>
      <c r="R658">
        <v>8</v>
      </c>
      <c r="S658">
        <v>0</v>
      </c>
      <c r="T658">
        <v>0.5</v>
      </c>
      <c r="U658">
        <v>0.4765625</v>
      </c>
      <c r="V658">
        <v>0.5390625</v>
      </c>
      <c r="W658" t="s">
        <v>34</v>
      </c>
      <c r="X658">
        <v>2</v>
      </c>
      <c r="Y658" t="s">
        <v>62</v>
      </c>
      <c r="Z658">
        <v>0.16129032258064521</v>
      </c>
      <c r="AA658">
        <v>0.2857142857142857</v>
      </c>
      <c r="AB658" t="s">
        <v>34</v>
      </c>
      <c r="AC658" t="s">
        <v>34</v>
      </c>
      <c r="AD658">
        <v>0.6875</v>
      </c>
      <c r="AE658">
        <v>0.5</v>
      </c>
      <c r="AF658">
        <v>2.569762107775236E-3</v>
      </c>
    </row>
    <row r="659" spans="1:32" x14ac:dyDescent="0.45">
      <c r="A659" t="s">
        <v>744</v>
      </c>
      <c r="B659">
        <v>2020</v>
      </c>
      <c r="C659" t="s">
        <v>76</v>
      </c>
      <c r="D659">
        <v>16</v>
      </c>
      <c r="E659">
        <v>2.2620438840834121</v>
      </c>
      <c r="F659">
        <v>-2.1211972763247431</v>
      </c>
      <c r="G659">
        <v>5.676334952365214</v>
      </c>
      <c r="H659">
        <v>39.6875</v>
      </c>
      <c r="I659">
        <v>0.92307692307692313</v>
      </c>
      <c r="J659">
        <v>-12.5625</v>
      </c>
      <c r="K659">
        <v>0.8125</v>
      </c>
      <c r="L659">
        <v>0.625</v>
      </c>
      <c r="M659">
        <v>1.125</v>
      </c>
      <c r="N659">
        <v>21.8125</v>
      </c>
      <c r="O659">
        <v>1.125</v>
      </c>
      <c r="P659">
        <v>1.75</v>
      </c>
      <c r="Q659">
        <v>10</v>
      </c>
      <c r="R659">
        <v>6</v>
      </c>
      <c r="S659">
        <v>0</v>
      </c>
      <c r="T659">
        <v>0.625</v>
      </c>
      <c r="U659">
        <v>0.34687499999999999</v>
      </c>
      <c r="V659">
        <v>0.466796875</v>
      </c>
      <c r="W659" t="s">
        <v>34</v>
      </c>
      <c r="X659">
        <v>2</v>
      </c>
      <c r="Y659" t="s">
        <v>46</v>
      </c>
      <c r="Z659">
        <v>7.6923076923076927E-2</v>
      </c>
      <c r="AA659">
        <v>0.13793103448275859</v>
      </c>
      <c r="AB659" t="s">
        <v>34</v>
      </c>
      <c r="AC659" t="s">
        <v>34</v>
      </c>
      <c r="AD659">
        <v>0.3125</v>
      </c>
      <c r="AE659">
        <v>0.5</v>
      </c>
      <c r="AF659">
        <v>2.3506415581602071E-2</v>
      </c>
    </row>
    <row r="660" spans="1:32" x14ac:dyDescent="0.45">
      <c r="A660" t="s">
        <v>745</v>
      </c>
      <c r="B660">
        <v>2020</v>
      </c>
      <c r="C660" t="s">
        <v>79</v>
      </c>
      <c r="D660">
        <v>16</v>
      </c>
      <c r="E660">
        <v>5.8162764407895331</v>
      </c>
      <c r="F660">
        <v>0.56494687868534443</v>
      </c>
      <c r="G660">
        <v>11.09889064678234</v>
      </c>
      <c r="H660">
        <v>40.625</v>
      </c>
      <c r="I660">
        <v>0.68181818181818177</v>
      </c>
      <c r="J660">
        <v>-16</v>
      </c>
      <c r="K660">
        <v>0.8125</v>
      </c>
      <c r="L660">
        <v>0.4375</v>
      </c>
      <c r="M660">
        <v>0.9375</v>
      </c>
      <c r="N660">
        <v>7.875</v>
      </c>
      <c r="O660">
        <v>1.25</v>
      </c>
      <c r="P660">
        <v>1.375</v>
      </c>
      <c r="Q660">
        <v>7</v>
      </c>
      <c r="R660">
        <v>9</v>
      </c>
      <c r="S660">
        <v>0</v>
      </c>
      <c r="T660">
        <v>0.4375</v>
      </c>
      <c r="U660">
        <v>0.36607142857142849</v>
      </c>
      <c r="V660">
        <v>0.50390625</v>
      </c>
      <c r="W660" t="s">
        <v>34</v>
      </c>
      <c r="X660">
        <v>3</v>
      </c>
      <c r="Y660" t="s">
        <v>51</v>
      </c>
      <c r="Z660">
        <v>0.1142857142857143</v>
      </c>
      <c r="AA660">
        <v>0.2</v>
      </c>
      <c r="AB660" t="s">
        <v>34</v>
      </c>
      <c r="AC660" t="s">
        <v>34</v>
      </c>
      <c r="AD660">
        <v>0.4375</v>
      </c>
      <c r="AE660">
        <v>0.5</v>
      </c>
      <c r="AF660">
        <v>1.1758555133476701E-3</v>
      </c>
    </row>
    <row r="661" spans="1:32" x14ac:dyDescent="0.45">
      <c r="A661" t="s">
        <v>746</v>
      </c>
      <c r="B661">
        <v>2020</v>
      </c>
      <c r="C661" t="s">
        <v>81</v>
      </c>
      <c r="D661">
        <v>16</v>
      </c>
      <c r="E661">
        <v>-1.4205354006953621</v>
      </c>
      <c r="F661">
        <v>1.7995508523654269</v>
      </c>
      <c r="G661">
        <v>2.3715404028273159</v>
      </c>
      <c r="H661">
        <v>33.375</v>
      </c>
      <c r="I661">
        <v>0.9285714285714286</v>
      </c>
      <c r="J661">
        <v>-14.625</v>
      </c>
      <c r="K661">
        <v>0.875</v>
      </c>
      <c r="L661">
        <v>0.25</v>
      </c>
      <c r="M661">
        <v>1.125</v>
      </c>
      <c r="N661">
        <v>10.3125</v>
      </c>
      <c r="O661">
        <v>1</v>
      </c>
      <c r="P661">
        <v>1.375</v>
      </c>
      <c r="Q661">
        <v>7</v>
      </c>
      <c r="R661">
        <v>9</v>
      </c>
      <c r="S661">
        <v>0</v>
      </c>
      <c r="T661">
        <v>0.4375</v>
      </c>
      <c r="U661">
        <v>0.42857142857142849</v>
      </c>
      <c r="V661">
        <v>0.52734375</v>
      </c>
      <c r="W661" t="s">
        <v>34</v>
      </c>
      <c r="X661">
        <v>3</v>
      </c>
      <c r="Y661" t="s">
        <v>46</v>
      </c>
      <c r="Z661">
        <v>0.23404255319148939</v>
      </c>
      <c r="AA661">
        <v>0.125</v>
      </c>
      <c r="AB661" t="s">
        <v>34</v>
      </c>
      <c r="AC661" t="s">
        <v>34</v>
      </c>
      <c r="AD661">
        <v>0.125</v>
      </c>
      <c r="AE661">
        <v>0.5</v>
      </c>
      <c r="AF661">
        <v>2.9471220671248898E-3</v>
      </c>
    </row>
    <row r="662" spans="1:32" x14ac:dyDescent="0.45">
      <c r="A662" t="s">
        <v>747</v>
      </c>
      <c r="B662">
        <v>2020</v>
      </c>
      <c r="C662" t="s">
        <v>83</v>
      </c>
      <c r="D662">
        <v>16</v>
      </c>
      <c r="E662">
        <v>4.554714595420541</v>
      </c>
      <c r="F662">
        <v>1.201691399533654</v>
      </c>
      <c r="G662">
        <v>8.8106651522853667</v>
      </c>
      <c r="H662">
        <v>62.8125</v>
      </c>
      <c r="I662">
        <v>0.8214285714285714</v>
      </c>
      <c r="J662">
        <v>-11.6875</v>
      </c>
      <c r="K662">
        <v>0.5</v>
      </c>
      <c r="L662">
        <v>0.5</v>
      </c>
      <c r="M662">
        <v>1.125</v>
      </c>
      <c r="N662">
        <v>17.75</v>
      </c>
      <c r="O662">
        <v>0.9375</v>
      </c>
      <c r="P662">
        <v>1.625</v>
      </c>
      <c r="Q662">
        <v>12</v>
      </c>
      <c r="R662">
        <v>4</v>
      </c>
      <c r="S662">
        <v>0</v>
      </c>
      <c r="T662">
        <v>0.75</v>
      </c>
      <c r="U662">
        <v>0.40625</v>
      </c>
      <c r="V662">
        <v>0.458984375</v>
      </c>
      <c r="W662" t="s">
        <v>41</v>
      </c>
      <c r="X662">
        <v>1</v>
      </c>
      <c r="Y662" t="s">
        <v>38</v>
      </c>
      <c r="Z662">
        <v>0.30681818181818182</v>
      </c>
      <c r="AA662">
        <v>0.14864864864864871</v>
      </c>
      <c r="AB662" t="s">
        <v>34</v>
      </c>
      <c r="AC662" t="s">
        <v>34</v>
      </c>
      <c r="AD662">
        <v>0.4375</v>
      </c>
      <c r="AE662">
        <v>0.5</v>
      </c>
      <c r="AF662">
        <v>0.31984841875279468</v>
      </c>
    </row>
    <row r="663" spans="1:32" x14ac:dyDescent="0.45">
      <c r="A663" t="s">
        <v>748</v>
      </c>
      <c r="B663">
        <v>2020</v>
      </c>
      <c r="C663" t="s">
        <v>86</v>
      </c>
      <c r="D663">
        <v>16</v>
      </c>
      <c r="E663">
        <v>-2.102579476767874</v>
      </c>
      <c r="F663">
        <v>-1.2728562252503339</v>
      </c>
      <c r="G663">
        <v>3.50030691484824</v>
      </c>
      <c r="H663">
        <v>39.625</v>
      </c>
      <c r="I663">
        <v>0.96875</v>
      </c>
      <c r="J663">
        <v>-19.375</v>
      </c>
      <c r="K663">
        <v>0.6875</v>
      </c>
      <c r="L663">
        <v>0.6875</v>
      </c>
      <c r="M663">
        <v>0.6875</v>
      </c>
      <c r="N663">
        <v>20.1875</v>
      </c>
      <c r="O663">
        <v>1.1875</v>
      </c>
      <c r="P663">
        <v>1.375</v>
      </c>
      <c r="Q663">
        <v>6</v>
      </c>
      <c r="R663">
        <v>10</v>
      </c>
      <c r="S663">
        <v>0</v>
      </c>
      <c r="T663">
        <v>0.375</v>
      </c>
      <c r="U663">
        <v>0.42708333333333331</v>
      </c>
      <c r="V663">
        <v>0.501953125</v>
      </c>
      <c r="W663" t="s">
        <v>34</v>
      </c>
      <c r="X663">
        <v>2</v>
      </c>
      <c r="Y663" t="s">
        <v>58</v>
      </c>
      <c r="Z663">
        <v>0</v>
      </c>
      <c r="AA663">
        <v>0.1891891891891892</v>
      </c>
      <c r="AB663" t="s">
        <v>34</v>
      </c>
      <c r="AC663" t="s">
        <v>34</v>
      </c>
      <c r="AD663">
        <v>0.5</v>
      </c>
      <c r="AE663">
        <v>0.5</v>
      </c>
      <c r="AF663">
        <v>6.8761389648200051E-4</v>
      </c>
    </row>
    <row r="664" spans="1:32" x14ac:dyDescent="0.45">
      <c r="A664" t="s">
        <v>749</v>
      </c>
      <c r="B664">
        <v>2020</v>
      </c>
      <c r="C664" t="s">
        <v>88</v>
      </c>
      <c r="D664">
        <v>16</v>
      </c>
      <c r="E664">
        <v>-5.2561847339556982</v>
      </c>
      <c r="F664">
        <v>-2.6648752052825722</v>
      </c>
      <c r="G664">
        <v>0.73183020900671347</v>
      </c>
      <c r="H664">
        <v>59.5</v>
      </c>
      <c r="I664">
        <v>0.75</v>
      </c>
      <c r="J664">
        <v>-19.9375</v>
      </c>
      <c r="K664">
        <v>0.875</v>
      </c>
      <c r="L664">
        <v>0.5625</v>
      </c>
      <c r="M664">
        <v>0.625</v>
      </c>
      <c r="N664">
        <v>11.625</v>
      </c>
      <c r="O664">
        <v>1.0625</v>
      </c>
      <c r="P664">
        <v>1.1875</v>
      </c>
      <c r="Q664">
        <v>2</v>
      </c>
      <c r="R664">
        <v>14</v>
      </c>
      <c r="S664">
        <v>0</v>
      </c>
      <c r="T664">
        <v>0.125</v>
      </c>
      <c r="U664">
        <v>0.65625</v>
      </c>
      <c r="V664">
        <v>0.59375</v>
      </c>
      <c r="W664" t="s">
        <v>34</v>
      </c>
      <c r="X664">
        <v>4</v>
      </c>
      <c r="Y664" t="s">
        <v>46</v>
      </c>
      <c r="Z664">
        <v>0.1</v>
      </c>
      <c r="AA664">
        <v>0.2142857142857143</v>
      </c>
      <c r="AB664" t="s">
        <v>34</v>
      </c>
      <c r="AC664" t="s">
        <v>34</v>
      </c>
      <c r="AD664">
        <v>0.1875</v>
      </c>
      <c r="AE664">
        <v>0.5</v>
      </c>
      <c r="AF664">
        <v>2.6648360340099999E-5</v>
      </c>
    </row>
    <row r="665" spans="1:32" x14ac:dyDescent="0.45">
      <c r="A665" t="s">
        <v>750</v>
      </c>
      <c r="B665">
        <v>2020</v>
      </c>
      <c r="C665" t="s">
        <v>92</v>
      </c>
      <c r="D665">
        <v>16</v>
      </c>
      <c r="E665">
        <v>-5.7565830825509998</v>
      </c>
      <c r="F665">
        <v>-0.62002583430051161</v>
      </c>
      <c r="G665">
        <v>2.4774096052510859</v>
      </c>
      <c r="H665">
        <v>53.3125</v>
      </c>
      <c r="I665">
        <v>0.73684210526315785</v>
      </c>
      <c r="J665">
        <v>-25.0625</v>
      </c>
      <c r="K665">
        <v>1.25</v>
      </c>
      <c r="L665">
        <v>0.6875</v>
      </c>
      <c r="M665">
        <v>0.5</v>
      </c>
      <c r="N665">
        <v>20.25</v>
      </c>
      <c r="O665">
        <v>1.8125</v>
      </c>
      <c r="P665">
        <v>1.1875</v>
      </c>
      <c r="Q665">
        <v>4</v>
      </c>
      <c r="R665">
        <v>11</v>
      </c>
      <c r="S665">
        <v>1</v>
      </c>
      <c r="T665">
        <v>0.28125</v>
      </c>
      <c r="U665">
        <v>0.46875</v>
      </c>
      <c r="V665">
        <v>0.537109375</v>
      </c>
      <c r="W665" t="s">
        <v>34</v>
      </c>
      <c r="X665">
        <v>4</v>
      </c>
      <c r="Y665" t="s">
        <v>58</v>
      </c>
      <c r="Z665">
        <v>0.25925925925925919</v>
      </c>
      <c r="AA665">
        <v>0.26923076923076922</v>
      </c>
      <c r="AB665" t="s">
        <v>34</v>
      </c>
      <c r="AC665" t="s">
        <v>34</v>
      </c>
      <c r="AD665">
        <v>0.5625</v>
      </c>
      <c r="AE665">
        <v>0.5</v>
      </c>
      <c r="AF665">
        <v>1.8372913896350449E-3</v>
      </c>
    </row>
    <row r="666" spans="1:32" x14ac:dyDescent="0.45">
      <c r="A666" t="s">
        <v>751</v>
      </c>
      <c r="B666">
        <v>2020</v>
      </c>
      <c r="C666" t="s">
        <v>94</v>
      </c>
      <c r="D666">
        <v>16</v>
      </c>
      <c r="E666">
        <v>3.871559281692158</v>
      </c>
      <c r="F666">
        <v>-3.746368442035549</v>
      </c>
      <c r="G666">
        <v>4.9054853668664009</v>
      </c>
      <c r="H666">
        <v>43.1875</v>
      </c>
      <c r="I666">
        <v>0.95833333333333337</v>
      </c>
      <c r="J666">
        <v>-7.875</v>
      </c>
      <c r="K666">
        <v>0.6875</v>
      </c>
      <c r="L666">
        <v>0.5625</v>
      </c>
      <c r="M666">
        <v>1.125</v>
      </c>
      <c r="N666">
        <v>24</v>
      </c>
      <c r="O666">
        <v>0.8125</v>
      </c>
      <c r="P666">
        <v>1.6875</v>
      </c>
      <c r="Q666">
        <v>12</v>
      </c>
      <c r="R666">
        <v>4</v>
      </c>
      <c r="S666">
        <v>0</v>
      </c>
      <c r="T666">
        <v>0.75</v>
      </c>
      <c r="U666">
        <v>0.44791666666666669</v>
      </c>
      <c r="V666">
        <v>0.474609375</v>
      </c>
      <c r="W666" t="s">
        <v>84</v>
      </c>
      <c r="X666">
        <v>1</v>
      </c>
      <c r="Y666" t="s">
        <v>42</v>
      </c>
      <c r="Z666">
        <v>0.23529411764705879</v>
      </c>
      <c r="AA666">
        <v>0.22222222222222221</v>
      </c>
      <c r="AB666" t="s">
        <v>34</v>
      </c>
      <c r="AC666" t="s">
        <v>34</v>
      </c>
      <c r="AD666">
        <v>0.125</v>
      </c>
      <c r="AE666">
        <v>0.5</v>
      </c>
      <c r="AF666">
        <v>0.25046930234518627</v>
      </c>
    </row>
    <row r="667" spans="1:32" x14ac:dyDescent="0.45">
      <c r="A667" t="s">
        <v>752</v>
      </c>
      <c r="B667">
        <v>2020</v>
      </c>
      <c r="C667" t="s">
        <v>98</v>
      </c>
      <c r="D667">
        <v>16</v>
      </c>
      <c r="E667">
        <v>4.9385216301624162</v>
      </c>
      <c r="F667">
        <v>0.52701126479476612</v>
      </c>
      <c r="G667">
        <v>10.81269030140562</v>
      </c>
      <c r="H667">
        <v>41.375</v>
      </c>
      <c r="I667">
        <v>1</v>
      </c>
      <c r="J667">
        <v>-19</v>
      </c>
      <c r="K667">
        <v>0.8125</v>
      </c>
      <c r="L667">
        <v>0.5</v>
      </c>
      <c r="M667">
        <v>0.875</v>
      </c>
      <c r="N667">
        <v>15.6875</v>
      </c>
      <c r="O667">
        <v>1.0625</v>
      </c>
      <c r="P667">
        <v>1.375</v>
      </c>
      <c r="Q667">
        <v>12</v>
      </c>
      <c r="R667">
        <v>4</v>
      </c>
      <c r="S667">
        <v>0</v>
      </c>
      <c r="T667">
        <v>0.75</v>
      </c>
      <c r="U667">
        <v>0.40364583333333331</v>
      </c>
      <c r="V667">
        <v>0.447265625</v>
      </c>
      <c r="W667" t="s">
        <v>84</v>
      </c>
      <c r="X667">
        <v>1</v>
      </c>
      <c r="Y667" t="s">
        <v>35</v>
      </c>
      <c r="Z667">
        <v>0.1866666666666667</v>
      </c>
      <c r="AA667">
        <v>0.2142857142857143</v>
      </c>
      <c r="AB667" t="s">
        <v>34</v>
      </c>
      <c r="AC667" t="s">
        <v>34</v>
      </c>
      <c r="AD667">
        <v>0.25</v>
      </c>
      <c r="AE667">
        <v>0.5</v>
      </c>
      <c r="AF667">
        <v>0.22842295011368649</v>
      </c>
    </row>
    <row r="668" spans="1:32" x14ac:dyDescent="0.45">
      <c r="A668" t="s">
        <v>753</v>
      </c>
      <c r="B668">
        <v>2020</v>
      </c>
      <c r="C668" t="s">
        <v>100</v>
      </c>
      <c r="D668">
        <v>16</v>
      </c>
      <c r="E668">
        <v>2.266946338108518</v>
      </c>
      <c r="F668">
        <v>-1.812420202207534</v>
      </c>
      <c r="G668">
        <v>8.3787843075924044</v>
      </c>
      <c r="H668">
        <v>45.6875</v>
      </c>
      <c r="I668">
        <v>0.84615384615384615</v>
      </c>
      <c r="J668">
        <v>-17.9375</v>
      </c>
      <c r="K668">
        <v>1.0625</v>
      </c>
      <c r="L668">
        <v>0.5</v>
      </c>
      <c r="M668">
        <v>0.75</v>
      </c>
      <c r="N668">
        <v>12.4375</v>
      </c>
      <c r="O668">
        <v>1.6875</v>
      </c>
      <c r="P668">
        <v>1.25</v>
      </c>
      <c r="Q668">
        <v>6</v>
      </c>
      <c r="R668">
        <v>10</v>
      </c>
      <c r="S668">
        <v>0</v>
      </c>
      <c r="T668">
        <v>0.375</v>
      </c>
      <c r="U668">
        <v>0.44791666666666669</v>
      </c>
      <c r="V668">
        <v>0.548828125</v>
      </c>
      <c r="W668" t="s">
        <v>34</v>
      </c>
      <c r="X668">
        <v>4</v>
      </c>
      <c r="Y668" t="s">
        <v>35</v>
      </c>
      <c r="Z668">
        <v>0.23076923076923081</v>
      </c>
      <c r="AA668">
        <v>0.13793103448275859</v>
      </c>
      <c r="AB668" t="s">
        <v>34</v>
      </c>
      <c r="AC668" t="s">
        <v>34</v>
      </c>
      <c r="AD668">
        <v>0.625</v>
      </c>
      <c r="AE668">
        <v>0.5</v>
      </c>
      <c r="AF668">
        <v>1.8285588907430139E-3</v>
      </c>
    </row>
    <row r="669" spans="1:32" x14ac:dyDescent="0.45">
      <c r="A669" t="s">
        <v>754</v>
      </c>
      <c r="B669">
        <v>2020</v>
      </c>
      <c r="C669" t="s">
        <v>104</v>
      </c>
      <c r="D669">
        <v>16</v>
      </c>
      <c r="E669">
        <v>8.1763530425079072</v>
      </c>
      <c r="F669">
        <v>-1.420489458840374</v>
      </c>
      <c r="G669">
        <v>10.46443643251866</v>
      </c>
      <c r="H669">
        <v>44.6875</v>
      </c>
      <c r="I669">
        <v>0.90322580645161288</v>
      </c>
      <c r="J669">
        <v>-9.375</v>
      </c>
      <c r="K669">
        <v>0.75</v>
      </c>
      <c r="L669">
        <v>0.625</v>
      </c>
      <c r="M669">
        <v>0.9375</v>
      </c>
      <c r="N669">
        <v>22.875</v>
      </c>
      <c r="O669">
        <v>0.8125</v>
      </c>
      <c r="P669">
        <v>1.5625</v>
      </c>
      <c r="Q669">
        <v>11</v>
      </c>
      <c r="R669">
        <v>5</v>
      </c>
      <c r="S669">
        <v>0</v>
      </c>
      <c r="T669">
        <v>0.6875</v>
      </c>
      <c r="U669">
        <v>0.39204545454545447</v>
      </c>
      <c r="V669">
        <v>0.48828125</v>
      </c>
      <c r="W669" t="s">
        <v>61</v>
      </c>
      <c r="X669">
        <v>2</v>
      </c>
      <c r="Y669" t="s">
        <v>38</v>
      </c>
      <c r="Z669">
        <v>0.2348993288590604</v>
      </c>
      <c r="AA669">
        <v>0.22222222222222221</v>
      </c>
      <c r="AB669" t="s">
        <v>43</v>
      </c>
      <c r="AC669" t="s">
        <v>43</v>
      </c>
      <c r="AD669">
        <v>6.25E-2</v>
      </c>
      <c r="AE669">
        <v>9.5</v>
      </c>
      <c r="AF669">
        <v>0.12816310460788399</v>
      </c>
    </row>
    <row r="670" spans="1:32" x14ac:dyDescent="0.45">
      <c r="A670" t="s">
        <v>755</v>
      </c>
      <c r="B670">
        <v>2020</v>
      </c>
      <c r="C670" t="s">
        <v>106</v>
      </c>
      <c r="D670">
        <v>16</v>
      </c>
      <c r="E670">
        <v>7.7795704952922806</v>
      </c>
      <c r="F670">
        <v>3.000857350717296</v>
      </c>
      <c r="G670">
        <v>10.951666301679859</v>
      </c>
      <c r="H670">
        <v>48.9375</v>
      </c>
      <c r="I670">
        <v>0.7142857142857143</v>
      </c>
      <c r="J670">
        <v>-10.8125</v>
      </c>
      <c r="K670">
        <v>0.4375</v>
      </c>
      <c r="L670">
        <v>0.5</v>
      </c>
      <c r="M670">
        <v>0.9375</v>
      </c>
      <c r="N670">
        <v>9.625</v>
      </c>
      <c r="O670">
        <v>0.625</v>
      </c>
      <c r="P670">
        <v>1.4375</v>
      </c>
      <c r="Q670">
        <v>11</v>
      </c>
      <c r="R670">
        <v>5</v>
      </c>
      <c r="S670">
        <v>0</v>
      </c>
      <c r="T670">
        <v>0.6875</v>
      </c>
      <c r="U670">
        <v>0.39772727272727271</v>
      </c>
      <c r="V670">
        <v>0.474609375</v>
      </c>
      <c r="W670" t="s">
        <v>77</v>
      </c>
      <c r="X670">
        <v>1</v>
      </c>
      <c r="Y670" t="s">
        <v>70</v>
      </c>
      <c r="Z670">
        <v>0.21917808219178081</v>
      </c>
      <c r="AA670">
        <v>0.18888888888888891</v>
      </c>
      <c r="AB670" t="s">
        <v>34</v>
      </c>
      <c r="AC670" t="s">
        <v>34</v>
      </c>
      <c r="AD670">
        <v>0.1875</v>
      </c>
      <c r="AE670">
        <v>0.5</v>
      </c>
      <c r="AF670">
        <v>5.3964837206981482E-2</v>
      </c>
    </row>
    <row r="671" spans="1:32" x14ac:dyDescent="0.45">
      <c r="A671" t="s">
        <v>756</v>
      </c>
      <c r="B671">
        <v>2020</v>
      </c>
      <c r="C671" t="s">
        <v>108</v>
      </c>
      <c r="D671">
        <v>16</v>
      </c>
      <c r="E671">
        <v>-3.9834410897508139</v>
      </c>
      <c r="F671">
        <v>-0.16680029174334821</v>
      </c>
      <c r="G671">
        <v>2.8925225177319001</v>
      </c>
      <c r="H671">
        <v>43.5625</v>
      </c>
      <c r="I671">
        <v>0.79411764705882348</v>
      </c>
      <c r="J671">
        <v>-20.6875</v>
      </c>
      <c r="K671">
        <v>1</v>
      </c>
      <c r="L671">
        <v>0.4375</v>
      </c>
      <c r="M671">
        <v>1</v>
      </c>
      <c r="N671">
        <v>19.625</v>
      </c>
      <c r="O671">
        <v>1.25</v>
      </c>
      <c r="P671">
        <v>1.4375</v>
      </c>
      <c r="Q671">
        <v>7</v>
      </c>
      <c r="R671">
        <v>9</v>
      </c>
      <c r="S671">
        <v>0</v>
      </c>
      <c r="T671">
        <v>0.4375</v>
      </c>
      <c r="U671">
        <v>0.38839285714285721</v>
      </c>
      <c r="V671">
        <v>0.458984375</v>
      </c>
      <c r="W671" t="s">
        <v>77</v>
      </c>
      <c r="X671">
        <v>1</v>
      </c>
      <c r="Y671" t="s">
        <v>58</v>
      </c>
      <c r="Z671">
        <v>0.2413793103448276</v>
      </c>
      <c r="AA671">
        <v>0.2166666666666667</v>
      </c>
      <c r="AB671" t="s">
        <v>34</v>
      </c>
      <c r="AC671" t="s">
        <v>34</v>
      </c>
      <c r="AD671">
        <v>0.25</v>
      </c>
      <c r="AE671">
        <v>0.5</v>
      </c>
      <c r="AF671">
        <v>9.304347624408486E-3</v>
      </c>
    </row>
    <row r="672" spans="1:32" x14ac:dyDescent="0.45">
      <c r="A672" t="s">
        <v>757</v>
      </c>
      <c r="B672">
        <v>2021</v>
      </c>
      <c r="C672" t="s">
        <v>33</v>
      </c>
      <c r="D672">
        <v>17</v>
      </c>
      <c r="E672">
        <v>4.7242702707178843</v>
      </c>
      <c r="F672">
        <v>-0.52801938885684796</v>
      </c>
      <c r="G672">
        <v>9.5148256467240717</v>
      </c>
      <c r="H672">
        <v>58.235294117647058</v>
      </c>
      <c r="I672">
        <v>0.81081081081081086</v>
      </c>
      <c r="J672">
        <v>-20.17647058823529</v>
      </c>
      <c r="K672">
        <v>0.6470588235294118</v>
      </c>
      <c r="L672">
        <v>0.82352941176470584</v>
      </c>
      <c r="M672">
        <v>0.76470588235294112</v>
      </c>
      <c r="N672">
        <v>13.352941176470591</v>
      </c>
      <c r="O672">
        <v>0.76470588235294124</v>
      </c>
      <c r="P672">
        <v>1.588235294117647</v>
      </c>
      <c r="Q672">
        <v>11</v>
      </c>
      <c r="R672">
        <v>6</v>
      </c>
      <c r="S672">
        <v>0</v>
      </c>
      <c r="T672">
        <v>0.6470588235294118</v>
      </c>
      <c r="U672">
        <v>0.49197860962566847</v>
      </c>
      <c r="V672">
        <v>0.48961937716262982</v>
      </c>
      <c r="W672" t="s">
        <v>61</v>
      </c>
      <c r="X672">
        <v>2</v>
      </c>
      <c r="Y672" t="s">
        <v>35</v>
      </c>
      <c r="Z672">
        <v>0.1730769230769231</v>
      </c>
      <c r="AA672">
        <v>0.31914893617021278</v>
      </c>
      <c r="AB672" t="s">
        <v>34</v>
      </c>
      <c r="AC672" t="s">
        <v>34</v>
      </c>
      <c r="AD672">
        <v>0.1176470588235294</v>
      </c>
      <c r="AE672">
        <v>0.5</v>
      </c>
      <c r="AF672">
        <v>5.7856096281967577E-2</v>
      </c>
    </row>
    <row r="673" spans="1:32" x14ac:dyDescent="0.45">
      <c r="A673" t="s">
        <v>758</v>
      </c>
      <c r="B673">
        <v>2021</v>
      </c>
      <c r="C673" t="s">
        <v>37</v>
      </c>
      <c r="D673">
        <v>17</v>
      </c>
      <c r="E673">
        <v>-0.98907167764297343</v>
      </c>
      <c r="F673">
        <v>-3.82488353426898</v>
      </c>
      <c r="G673">
        <v>3.2665849917275001</v>
      </c>
      <c r="H673">
        <v>44.294117647058833</v>
      </c>
      <c r="I673">
        <v>0.93103448275862066</v>
      </c>
      <c r="J673">
        <v>-16.117647058823529</v>
      </c>
      <c r="K673">
        <v>0.88235294117647056</v>
      </c>
      <c r="L673">
        <v>0.47058823529411759</v>
      </c>
      <c r="M673">
        <v>0.70588235294117652</v>
      </c>
      <c r="N673">
        <v>8.7058823529411757</v>
      </c>
      <c r="O673">
        <v>1.2352941176470591</v>
      </c>
      <c r="P673">
        <v>1.1764705882352939</v>
      </c>
      <c r="Q673">
        <v>7</v>
      </c>
      <c r="R673">
        <v>10</v>
      </c>
      <c r="S673">
        <v>0</v>
      </c>
      <c r="T673">
        <v>0.41176470588235292</v>
      </c>
      <c r="U673">
        <v>0.31512605042016811</v>
      </c>
      <c r="V673">
        <v>0.47231833910034599</v>
      </c>
      <c r="W673" t="s">
        <v>34</v>
      </c>
      <c r="X673">
        <v>3</v>
      </c>
      <c r="Y673" t="s">
        <v>38</v>
      </c>
      <c r="Z673">
        <v>0.14285714285714279</v>
      </c>
      <c r="AA673">
        <v>0.35714285714285721</v>
      </c>
      <c r="AB673" t="s">
        <v>34</v>
      </c>
      <c r="AC673" t="s">
        <v>34</v>
      </c>
      <c r="AD673">
        <v>0.3529411764705882</v>
      </c>
      <c r="AE673">
        <v>0.5</v>
      </c>
      <c r="AF673">
        <v>1.0862621966152149E-3</v>
      </c>
    </row>
    <row r="674" spans="1:32" x14ac:dyDescent="0.45">
      <c r="A674" t="s">
        <v>759</v>
      </c>
      <c r="B674">
        <v>2021</v>
      </c>
      <c r="C674" t="s">
        <v>40</v>
      </c>
      <c r="D674">
        <v>17</v>
      </c>
      <c r="E674">
        <v>-4.3412097118558327E-2</v>
      </c>
      <c r="F674">
        <v>0.61872167619661878</v>
      </c>
      <c r="G674">
        <v>5.3679865670103348</v>
      </c>
      <c r="H674">
        <v>50.117647058823529</v>
      </c>
      <c r="I674">
        <v>0.94594594594594594</v>
      </c>
      <c r="J674">
        <v>-18</v>
      </c>
      <c r="K674">
        <v>1.0588235294117649</v>
      </c>
      <c r="L674">
        <v>0.35294117647058831</v>
      </c>
      <c r="M674">
        <v>0.52941176470588236</v>
      </c>
      <c r="N674">
        <v>13.352941176470591</v>
      </c>
      <c r="O674">
        <v>1.411764705882353</v>
      </c>
      <c r="P674">
        <v>0.88235294117647056</v>
      </c>
      <c r="Q674">
        <v>8</v>
      </c>
      <c r="R674">
        <v>9</v>
      </c>
      <c r="S674">
        <v>0</v>
      </c>
      <c r="T674">
        <v>0.47058823529411759</v>
      </c>
      <c r="U674">
        <v>0.45955882352941169</v>
      </c>
      <c r="V674">
        <v>0.53114186851211076</v>
      </c>
      <c r="W674" t="s">
        <v>34</v>
      </c>
      <c r="X674">
        <v>4</v>
      </c>
      <c r="Y674" t="s">
        <v>42</v>
      </c>
      <c r="Z674">
        <v>9.0909090909090912E-2</v>
      </c>
      <c r="AA674">
        <v>0.19354838709677419</v>
      </c>
      <c r="AB674" t="s">
        <v>34</v>
      </c>
      <c r="AC674" t="s">
        <v>34</v>
      </c>
      <c r="AD674">
        <v>0.3529411764705882</v>
      </c>
      <c r="AE674">
        <v>0.5</v>
      </c>
      <c r="AF674">
        <v>2.661733783567074E-3</v>
      </c>
    </row>
    <row r="675" spans="1:32" x14ac:dyDescent="0.45">
      <c r="A675" t="s">
        <v>760</v>
      </c>
      <c r="B675">
        <v>2021</v>
      </c>
      <c r="C675" t="s">
        <v>45</v>
      </c>
      <c r="D675">
        <v>17</v>
      </c>
      <c r="E675">
        <v>4.592400338452145</v>
      </c>
      <c r="F675">
        <v>1.7892896669031939</v>
      </c>
      <c r="G675">
        <v>7.6807909249872566</v>
      </c>
      <c r="H675">
        <v>57.647058823529413</v>
      </c>
      <c r="I675">
        <v>0.875</v>
      </c>
      <c r="J675">
        <v>-9.764705882352942</v>
      </c>
      <c r="K675">
        <v>0.94117647058823528</v>
      </c>
      <c r="L675">
        <v>0.6470588235294118</v>
      </c>
      <c r="M675">
        <v>1.117647058823529</v>
      </c>
      <c r="N675">
        <v>15.705882352941179</v>
      </c>
      <c r="O675">
        <v>1.1764705882352939</v>
      </c>
      <c r="P675">
        <v>1.7647058823529409</v>
      </c>
      <c r="Q675">
        <v>11</v>
      </c>
      <c r="R675">
        <v>6</v>
      </c>
      <c r="S675">
        <v>0</v>
      </c>
      <c r="T675">
        <v>0.6470588235294118</v>
      </c>
      <c r="U675">
        <v>0.42780748663101598</v>
      </c>
      <c r="V675">
        <v>0.47231833910034599</v>
      </c>
      <c r="W675" t="s">
        <v>84</v>
      </c>
      <c r="X675">
        <v>1</v>
      </c>
      <c r="Y675" t="s">
        <v>46</v>
      </c>
      <c r="Z675">
        <v>0.23333333333333331</v>
      </c>
      <c r="AA675">
        <v>0.23376623376623379</v>
      </c>
      <c r="AB675" t="s">
        <v>34</v>
      </c>
      <c r="AC675" t="s">
        <v>34</v>
      </c>
      <c r="AD675">
        <v>0.23529411764705879</v>
      </c>
      <c r="AE675">
        <v>0.5</v>
      </c>
      <c r="AF675">
        <v>4.9381084232931E-2</v>
      </c>
    </row>
    <row r="676" spans="1:32" x14ac:dyDescent="0.45">
      <c r="A676" t="s">
        <v>761</v>
      </c>
      <c r="B676">
        <v>2021</v>
      </c>
      <c r="C676" t="s">
        <v>48</v>
      </c>
      <c r="D676">
        <v>17</v>
      </c>
      <c r="E676">
        <v>-7.7769317038192716</v>
      </c>
      <c r="F676">
        <v>-1.0921768021213221</v>
      </c>
      <c r="G676">
        <v>-1.7578837934045239</v>
      </c>
      <c r="H676">
        <v>50.823529411764703</v>
      </c>
      <c r="I676">
        <v>0.89655172413793105</v>
      </c>
      <c r="J676">
        <v>-19.647058823529409</v>
      </c>
      <c r="K676">
        <v>1.2352941176470591</v>
      </c>
      <c r="L676">
        <v>0.41176470588235292</v>
      </c>
      <c r="M676">
        <v>0.52941176470588236</v>
      </c>
      <c r="N676">
        <v>17.235294117647062</v>
      </c>
      <c r="O676">
        <v>1.6470588235294119</v>
      </c>
      <c r="P676">
        <v>0.94117647058823528</v>
      </c>
      <c r="Q676">
        <v>5</v>
      </c>
      <c r="R676">
        <v>12</v>
      </c>
      <c r="S676">
        <v>0</v>
      </c>
      <c r="T676">
        <v>0.29411764705882348</v>
      </c>
      <c r="U676">
        <v>0.41176470588235292</v>
      </c>
      <c r="V676">
        <v>0.50865051903114189</v>
      </c>
      <c r="W676" t="s">
        <v>34</v>
      </c>
      <c r="X676">
        <v>4</v>
      </c>
      <c r="Y676" t="s">
        <v>38</v>
      </c>
      <c r="Z676">
        <v>0.1851851851851852</v>
      </c>
      <c r="AA676">
        <v>0.14814814814814811</v>
      </c>
      <c r="AB676" t="s">
        <v>34</v>
      </c>
      <c r="AC676" t="s">
        <v>34</v>
      </c>
      <c r="AD676">
        <v>0.41176470588235292</v>
      </c>
      <c r="AE676">
        <v>0.5</v>
      </c>
      <c r="AF676">
        <v>7.0443464278218217E-4</v>
      </c>
    </row>
    <row r="677" spans="1:32" x14ac:dyDescent="0.45">
      <c r="A677" t="s">
        <v>762</v>
      </c>
      <c r="B677">
        <v>2021</v>
      </c>
      <c r="C677" t="s">
        <v>50</v>
      </c>
      <c r="D677">
        <v>17</v>
      </c>
      <c r="E677">
        <v>-5.4482584430497862</v>
      </c>
      <c r="F677">
        <v>-1.180687933991754</v>
      </c>
      <c r="G677">
        <v>2.3413247418334411</v>
      </c>
      <c r="H677">
        <v>53.764705882352942</v>
      </c>
      <c r="I677">
        <v>0.8666666666666667</v>
      </c>
      <c r="J677">
        <v>-25.17647058823529</v>
      </c>
      <c r="K677">
        <v>1.1764705882352939</v>
      </c>
      <c r="L677">
        <v>0.47058823529411759</v>
      </c>
      <c r="M677">
        <v>0.47058823529411759</v>
      </c>
      <c r="N677">
        <v>21.52941176470588</v>
      </c>
      <c r="O677">
        <v>1.588235294117647</v>
      </c>
      <c r="P677">
        <v>0.94117647058823528</v>
      </c>
      <c r="Q677">
        <v>6</v>
      </c>
      <c r="R677">
        <v>11</v>
      </c>
      <c r="S677">
        <v>0</v>
      </c>
      <c r="T677">
        <v>0.35294117647058831</v>
      </c>
      <c r="U677">
        <v>0.37254901960784309</v>
      </c>
      <c r="V677">
        <v>0.52422145328719727</v>
      </c>
      <c r="W677" t="s">
        <v>34</v>
      </c>
      <c r="X677">
        <v>3</v>
      </c>
      <c r="Y677" t="s">
        <v>51</v>
      </c>
      <c r="Z677">
        <v>0.15151515151515149</v>
      </c>
      <c r="AA677">
        <v>0.3888888888888889</v>
      </c>
      <c r="AB677" t="s">
        <v>34</v>
      </c>
      <c r="AC677" t="s">
        <v>34</v>
      </c>
      <c r="AD677">
        <v>0.41176470588235292</v>
      </c>
      <c r="AE677">
        <v>0.5</v>
      </c>
      <c r="AF677">
        <v>2.5008819852810069E-3</v>
      </c>
    </row>
    <row r="678" spans="1:32" x14ac:dyDescent="0.45">
      <c r="A678" t="s">
        <v>763</v>
      </c>
      <c r="B678">
        <v>2021</v>
      </c>
      <c r="C678" t="s">
        <v>53</v>
      </c>
      <c r="D678">
        <v>17</v>
      </c>
      <c r="E678">
        <v>5.3677277517569699</v>
      </c>
      <c r="F678">
        <v>-2.124440736624237</v>
      </c>
      <c r="G678">
        <v>10.87324619533439</v>
      </c>
      <c r="H678">
        <v>36.470588235294123</v>
      </c>
      <c r="I678">
        <v>0.8529411764705882</v>
      </c>
      <c r="J678">
        <v>-23.705882352941181</v>
      </c>
      <c r="K678">
        <v>0.82352941176470584</v>
      </c>
      <c r="L678">
        <v>0.47058823529411759</v>
      </c>
      <c r="M678">
        <v>0.76470588235294112</v>
      </c>
      <c r="N678">
        <v>15.58823529411765</v>
      </c>
      <c r="O678">
        <v>1</v>
      </c>
      <c r="P678">
        <v>1.2352941176470591</v>
      </c>
      <c r="Q678">
        <v>10</v>
      </c>
      <c r="R678">
        <v>7</v>
      </c>
      <c r="S678">
        <v>0</v>
      </c>
      <c r="T678">
        <v>0.58823529411764708</v>
      </c>
      <c r="U678">
        <v>0.46176470588235302</v>
      </c>
      <c r="V678">
        <v>0.47231833910034599</v>
      </c>
      <c r="W678" t="s">
        <v>77</v>
      </c>
      <c r="X678">
        <v>1</v>
      </c>
      <c r="Y678" t="s">
        <v>42</v>
      </c>
      <c r="Z678">
        <v>0.2338709677419355</v>
      </c>
      <c r="AA678">
        <v>0.19580419580419581</v>
      </c>
      <c r="AB678" t="s">
        <v>34</v>
      </c>
      <c r="AC678" t="s">
        <v>43</v>
      </c>
      <c r="AD678">
        <v>0.1764705882352941</v>
      </c>
      <c r="AE678">
        <v>9.5</v>
      </c>
      <c r="AF678">
        <v>6.0578925676063551E-2</v>
      </c>
    </row>
    <row r="679" spans="1:32" x14ac:dyDescent="0.45">
      <c r="A679" t="s">
        <v>764</v>
      </c>
      <c r="B679">
        <v>2021</v>
      </c>
      <c r="C679" t="s">
        <v>55</v>
      </c>
      <c r="D679">
        <v>17</v>
      </c>
      <c r="E679">
        <v>-0.95277148398886691</v>
      </c>
      <c r="F679">
        <v>1.5720171592296841</v>
      </c>
      <c r="G679">
        <v>5.2619233752851136</v>
      </c>
      <c r="H679">
        <v>60.882352941176471</v>
      </c>
      <c r="I679">
        <v>0.72727272727272729</v>
      </c>
      <c r="J679">
        <v>-17.588235294117649</v>
      </c>
      <c r="K679">
        <v>0.82352941176470584</v>
      </c>
      <c r="L679">
        <v>0.35294117647058831</v>
      </c>
      <c r="M679">
        <v>0.76470588235294112</v>
      </c>
      <c r="N679">
        <v>16.058823529411761</v>
      </c>
      <c r="O679">
        <v>1.1764705882352939</v>
      </c>
      <c r="P679">
        <v>1.117647058823529</v>
      </c>
      <c r="Q679">
        <v>8</v>
      </c>
      <c r="R679">
        <v>9</v>
      </c>
      <c r="S679">
        <v>0</v>
      </c>
      <c r="T679">
        <v>0.47058823529411759</v>
      </c>
      <c r="U679">
        <v>0.41544117647058831</v>
      </c>
      <c r="V679">
        <v>0.51384083044982698</v>
      </c>
      <c r="W679" t="s">
        <v>34</v>
      </c>
      <c r="X679">
        <v>3</v>
      </c>
      <c r="Y679" t="s">
        <v>42</v>
      </c>
      <c r="Z679">
        <v>0.1964285714285714</v>
      </c>
      <c r="AA679">
        <v>0.24489795918367349</v>
      </c>
      <c r="AB679" t="s">
        <v>34</v>
      </c>
      <c r="AC679" t="s">
        <v>34</v>
      </c>
      <c r="AD679">
        <v>0.3529411764705882</v>
      </c>
      <c r="AE679">
        <v>0.5</v>
      </c>
      <c r="AF679">
        <v>6.5815920480084798E-3</v>
      </c>
    </row>
    <row r="680" spans="1:32" x14ac:dyDescent="0.45">
      <c r="A680" t="s">
        <v>765</v>
      </c>
      <c r="B680">
        <v>2021</v>
      </c>
      <c r="C680" t="s">
        <v>57</v>
      </c>
      <c r="D680">
        <v>17</v>
      </c>
      <c r="E680">
        <v>7.1361811897257237</v>
      </c>
      <c r="F680">
        <v>-1.3069442371654141</v>
      </c>
      <c r="G680">
        <v>11.176630913190809</v>
      </c>
      <c r="H680">
        <v>64.882352941176464</v>
      </c>
      <c r="I680">
        <v>0.82857142857142863</v>
      </c>
      <c r="J680">
        <v>-9.5882352941176467</v>
      </c>
      <c r="K680">
        <v>0.6470588235294118</v>
      </c>
      <c r="L680">
        <v>0.47058823529411759</v>
      </c>
      <c r="M680">
        <v>1.529411764705882</v>
      </c>
      <c r="N680">
        <v>17.47058823529412</v>
      </c>
      <c r="O680">
        <v>1.117647058823529</v>
      </c>
      <c r="P680">
        <v>2</v>
      </c>
      <c r="Q680">
        <v>12</v>
      </c>
      <c r="R680">
        <v>5</v>
      </c>
      <c r="S680">
        <v>0</v>
      </c>
      <c r="T680">
        <v>0.70588235294117652</v>
      </c>
      <c r="U680">
        <v>0.43137254901960792</v>
      </c>
      <c r="V680">
        <v>0.48788927335640142</v>
      </c>
      <c r="W680" t="s">
        <v>84</v>
      </c>
      <c r="X680">
        <v>1</v>
      </c>
      <c r="Y680" t="s">
        <v>58</v>
      </c>
      <c r="Z680">
        <v>0.2452830188679245</v>
      </c>
      <c r="AA680">
        <v>0.32142857142857151</v>
      </c>
      <c r="AB680" t="s">
        <v>34</v>
      </c>
      <c r="AC680" t="s">
        <v>34</v>
      </c>
      <c r="AD680">
        <v>0.47058823529411759</v>
      </c>
      <c r="AE680">
        <v>0.5</v>
      </c>
      <c r="AF680">
        <v>0.12322151408937269</v>
      </c>
    </row>
    <row r="681" spans="1:32" x14ac:dyDescent="0.45">
      <c r="A681" t="s">
        <v>766</v>
      </c>
      <c r="B681">
        <v>2021</v>
      </c>
      <c r="C681" t="s">
        <v>60</v>
      </c>
      <c r="D681">
        <v>17</v>
      </c>
      <c r="E681">
        <v>2.5710341067502598</v>
      </c>
      <c r="F681">
        <v>-2.0227479403764499</v>
      </c>
      <c r="G681">
        <v>6.7198879710649297</v>
      </c>
      <c r="H681">
        <v>41.823529411764703</v>
      </c>
      <c r="I681">
        <v>0.83870967741935487</v>
      </c>
      <c r="J681">
        <v>-15.47058823529412</v>
      </c>
      <c r="K681">
        <v>0.52941176470588236</v>
      </c>
      <c r="L681">
        <v>0.35294117647058831</v>
      </c>
      <c r="M681">
        <v>0.76470588235294112</v>
      </c>
      <c r="N681">
        <v>14.647058823529409</v>
      </c>
      <c r="O681">
        <v>0.88235294117647056</v>
      </c>
      <c r="P681">
        <v>1.117647058823529</v>
      </c>
      <c r="Q681">
        <v>7</v>
      </c>
      <c r="R681">
        <v>10</v>
      </c>
      <c r="S681">
        <v>0</v>
      </c>
      <c r="T681">
        <v>0.41176470588235292</v>
      </c>
      <c r="U681">
        <v>0.35714285714285721</v>
      </c>
      <c r="V681">
        <v>0.48442906574394462</v>
      </c>
      <c r="W681" t="s">
        <v>34</v>
      </c>
      <c r="X681">
        <v>4</v>
      </c>
      <c r="Y681" t="s">
        <v>62</v>
      </c>
      <c r="Z681">
        <v>0.30434782608695649</v>
      </c>
      <c r="AA681">
        <v>0.3</v>
      </c>
      <c r="AB681" t="s">
        <v>34</v>
      </c>
      <c r="AC681" t="s">
        <v>34</v>
      </c>
      <c r="AD681">
        <v>0.35294117647058831</v>
      </c>
      <c r="AE681">
        <v>0.5</v>
      </c>
      <c r="AF681">
        <v>4.9378222245663348E-3</v>
      </c>
    </row>
    <row r="682" spans="1:32" x14ac:dyDescent="0.45">
      <c r="A682" t="s">
        <v>767</v>
      </c>
      <c r="B682">
        <v>2021</v>
      </c>
      <c r="C682" t="s">
        <v>64</v>
      </c>
      <c r="D682">
        <v>17</v>
      </c>
      <c r="E682">
        <v>-1.2328040399656519</v>
      </c>
      <c r="F682">
        <v>-2.2421341840059181</v>
      </c>
      <c r="G682">
        <v>3.9346934964294711</v>
      </c>
      <c r="H682">
        <v>48.470588235294123</v>
      </c>
      <c r="I682">
        <v>0.8666666666666667</v>
      </c>
      <c r="J682">
        <v>-16.82352941176471</v>
      </c>
      <c r="K682">
        <v>0.82352941176470584</v>
      </c>
      <c r="L682">
        <v>0.47058823529411759</v>
      </c>
      <c r="M682">
        <v>0.6470588235294118</v>
      </c>
      <c r="N682">
        <v>11.82352941176471</v>
      </c>
      <c r="O682">
        <v>1.294117647058824</v>
      </c>
      <c r="P682">
        <v>1.117647058823529</v>
      </c>
      <c r="Q682">
        <v>3</v>
      </c>
      <c r="R682">
        <v>13</v>
      </c>
      <c r="S682">
        <v>1</v>
      </c>
      <c r="T682">
        <v>0.20588235294117649</v>
      </c>
      <c r="U682">
        <v>0.62745098039215685</v>
      </c>
      <c r="V682">
        <v>0.52768166089965396</v>
      </c>
      <c r="W682" t="s">
        <v>34</v>
      </c>
      <c r="X682">
        <v>4</v>
      </c>
      <c r="Y682" t="s">
        <v>51</v>
      </c>
      <c r="Z682">
        <v>0.169811320754717</v>
      </c>
      <c r="AA682">
        <v>0.24590163934426229</v>
      </c>
      <c r="AB682" t="s">
        <v>34</v>
      </c>
      <c r="AC682" t="s">
        <v>34</v>
      </c>
      <c r="AD682">
        <v>0.47058823529411759</v>
      </c>
      <c r="AE682">
        <v>0.5</v>
      </c>
      <c r="AF682">
        <v>1.0576114807737581E-4</v>
      </c>
    </row>
    <row r="683" spans="1:32" x14ac:dyDescent="0.45">
      <c r="A683" t="s">
        <v>768</v>
      </c>
      <c r="B683">
        <v>2021</v>
      </c>
      <c r="C683" t="s">
        <v>66</v>
      </c>
      <c r="D683">
        <v>17</v>
      </c>
      <c r="E683">
        <v>7.1617142493984618</v>
      </c>
      <c r="F683">
        <v>0.85906142397365215</v>
      </c>
      <c r="G683">
        <v>10.88554961486294</v>
      </c>
      <c r="H683">
        <v>39.882352941176471</v>
      </c>
      <c r="I683">
        <v>0.73529411764705888</v>
      </c>
      <c r="J683">
        <v>-12.41176470588235</v>
      </c>
      <c r="K683">
        <v>0.41176470588235292</v>
      </c>
      <c r="L683">
        <v>0.47058823529411759</v>
      </c>
      <c r="M683">
        <v>1.0588235294117649</v>
      </c>
      <c r="N683">
        <v>16.882352941176471</v>
      </c>
      <c r="O683">
        <v>0.58823529411764708</v>
      </c>
      <c r="P683">
        <v>1.529411764705882</v>
      </c>
      <c r="Q683">
        <v>13</v>
      </c>
      <c r="R683">
        <v>4</v>
      </c>
      <c r="S683">
        <v>0</v>
      </c>
      <c r="T683">
        <v>0.76470588235294112</v>
      </c>
      <c r="U683">
        <v>0.47963800904977377</v>
      </c>
      <c r="V683">
        <v>0.47923875432525948</v>
      </c>
      <c r="W683" t="s">
        <v>43</v>
      </c>
      <c r="X683">
        <v>1</v>
      </c>
      <c r="Y683" t="s">
        <v>51</v>
      </c>
      <c r="Z683">
        <v>0.23255813953488369</v>
      </c>
      <c r="AA683">
        <v>0.1492537313432836</v>
      </c>
      <c r="AB683" t="s">
        <v>34</v>
      </c>
      <c r="AC683" t="s">
        <v>34</v>
      </c>
      <c r="AD683">
        <v>0.1764705882352941</v>
      </c>
      <c r="AE683">
        <v>0.5</v>
      </c>
      <c r="AF683">
        <v>0.25172330872181953</v>
      </c>
    </row>
    <row r="684" spans="1:32" x14ac:dyDescent="0.45">
      <c r="A684" t="s">
        <v>769</v>
      </c>
      <c r="B684">
        <v>2021</v>
      </c>
      <c r="C684" t="s">
        <v>154</v>
      </c>
      <c r="D684">
        <v>17</v>
      </c>
      <c r="E684">
        <v>-3.553631949306757</v>
      </c>
      <c r="F684">
        <v>-3.9093162867973761</v>
      </c>
      <c r="G684">
        <v>0.95632957564162235</v>
      </c>
      <c r="H684">
        <v>57.529411764705877</v>
      </c>
      <c r="I684">
        <v>0.77777777777777779</v>
      </c>
      <c r="J684">
        <v>-19.117647058823529</v>
      </c>
      <c r="K684">
        <v>0.88235294117647056</v>
      </c>
      <c r="L684">
        <v>0.47058823529411759</v>
      </c>
      <c r="M684">
        <v>1</v>
      </c>
      <c r="N684">
        <v>13.23529411764706</v>
      </c>
      <c r="O684">
        <v>1</v>
      </c>
      <c r="P684">
        <v>1.470588235294118</v>
      </c>
      <c r="Q684">
        <v>4</v>
      </c>
      <c r="R684">
        <v>13</v>
      </c>
      <c r="S684">
        <v>0</v>
      </c>
      <c r="T684">
        <v>0.23529411764705879</v>
      </c>
      <c r="U684">
        <v>0.39705882352941169</v>
      </c>
      <c r="V684">
        <v>0.4982698961937716</v>
      </c>
      <c r="W684" t="s">
        <v>34</v>
      </c>
      <c r="X684">
        <v>3</v>
      </c>
      <c r="Y684" t="s">
        <v>70</v>
      </c>
      <c r="Z684">
        <v>0.16666666666666671</v>
      </c>
      <c r="AA684">
        <v>0.32142857142857151</v>
      </c>
      <c r="AB684" t="s">
        <v>34</v>
      </c>
      <c r="AC684" t="s">
        <v>34</v>
      </c>
      <c r="AD684">
        <v>0.1176470588235294</v>
      </c>
      <c r="AE684">
        <v>0.5</v>
      </c>
      <c r="AF684">
        <v>2.015141187007997E-4</v>
      </c>
    </row>
    <row r="685" spans="1:32" x14ac:dyDescent="0.45">
      <c r="A685" t="s">
        <v>770</v>
      </c>
      <c r="B685">
        <v>2021</v>
      </c>
      <c r="C685" t="s">
        <v>68</v>
      </c>
      <c r="D685">
        <v>17</v>
      </c>
      <c r="E685">
        <v>0.58565805426808404</v>
      </c>
      <c r="F685">
        <v>2.314052963956438</v>
      </c>
      <c r="G685">
        <v>5.9523798256550089</v>
      </c>
      <c r="H685">
        <v>40.470588235294123</v>
      </c>
      <c r="I685">
        <v>0.82857142857142863</v>
      </c>
      <c r="J685">
        <v>-13.352941176470591</v>
      </c>
      <c r="K685">
        <v>0.47058823529411759</v>
      </c>
      <c r="L685">
        <v>0.82352941176470584</v>
      </c>
      <c r="M685">
        <v>1.117647058823529</v>
      </c>
      <c r="N685">
        <v>13.117647058823531</v>
      </c>
      <c r="O685">
        <v>0.88235294117647056</v>
      </c>
      <c r="P685">
        <v>1.9411764705882351</v>
      </c>
      <c r="Q685">
        <v>9</v>
      </c>
      <c r="R685">
        <v>8</v>
      </c>
      <c r="S685">
        <v>0</v>
      </c>
      <c r="T685">
        <v>0.52941176470588236</v>
      </c>
      <c r="U685">
        <v>0.43137254901960792</v>
      </c>
      <c r="V685">
        <v>0.49480968858131491</v>
      </c>
      <c r="W685" t="s">
        <v>34</v>
      </c>
      <c r="X685">
        <v>2</v>
      </c>
      <c r="Y685" t="s">
        <v>70</v>
      </c>
      <c r="Z685">
        <v>0.19047619047619049</v>
      </c>
      <c r="AA685">
        <v>0.30769230769230771</v>
      </c>
      <c r="AB685" t="s">
        <v>34</v>
      </c>
      <c r="AC685" t="s">
        <v>34</v>
      </c>
      <c r="AD685">
        <v>0.41176470588235292</v>
      </c>
      <c r="AE685">
        <v>0.5</v>
      </c>
      <c r="AF685">
        <v>8.3338229703609126E-3</v>
      </c>
    </row>
    <row r="686" spans="1:32" x14ac:dyDescent="0.45">
      <c r="A686" t="s">
        <v>771</v>
      </c>
      <c r="B686">
        <v>2021</v>
      </c>
      <c r="C686" t="s">
        <v>72</v>
      </c>
      <c r="D686">
        <v>17</v>
      </c>
      <c r="E686">
        <v>-3.4658120723138568</v>
      </c>
      <c r="F686">
        <v>-1.392004217708678</v>
      </c>
      <c r="G686">
        <v>0.6678657104572906</v>
      </c>
      <c r="H686">
        <v>50.352941176470587</v>
      </c>
      <c r="I686">
        <v>0.77777777777777779</v>
      </c>
      <c r="J686">
        <v>-14</v>
      </c>
      <c r="K686">
        <v>1</v>
      </c>
      <c r="L686">
        <v>0.1176470588235294</v>
      </c>
      <c r="M686">
        <v>0.41176470588235292</v>
      </c>
      <c r="N686">
        <v>13.882352941176469</v>
      </c>
      <c r="O686">
        <v>1.529411764705882</v>
      </c>
      <c r="P686">
        <v>0.52941176470588236</v>
      </c>
      <c r="Q686">
        <v>3</v>
      </c>
      <c r="R686">
        <v>14</v>
      </c>
      <c r="S686">
        <v>0</v>
      </c>
      <c r="T686">
        <v>0.1764705882352941</v>
      </c>
      <c r="U686">
        <v>0.56862745098039214</v>
      </c>
      <c r="V686">
        <v>0.51211072664359858</v>
      </c>
      <c r="W686" t="s">
        <v>34</v>
      </c>
      <c r="X686">
        <v>4</v>
      </c>
      <c r="Y686" t="s">
        <v>70</v>
      </c>
      <c r="Z686">
        <v>0.30769230769230771</v>
      </c>
      <c r="AA686">
        <v>0.19047619047619049</v>
      </c>
      <c r="AB686" t="s">
        <v>34</v>
      </c>
      <c r="AC686" t="s">
        <v>34</v>
      </c>
      <c r="AD686">
        <v>0.52941176470588225</v>
      </c>
      <c r="AE686">
        <v>0.5</v>
      </c>
      <c r="AF686">
        <v>1.7735703532959879E-4</v>
      </c>
    </row>
    <row r="687" spans="1:32" x14ac:dyDescent="0.45">
      <c r="A687" t="s">
        <v>772</v>
      </c>
      <c r="B687">
        <v>2021</v>
      </c>
      <c r="C687" t="s">
        <v>74</v>
      </c>
      <c r="D687">
        <v>17</v>
      </c>
      <c r="E687">
        <v>8.639184216740599</v>
      </c>
      <c r="F687">
        <v>1.141259404764188</v>
      </c>
      <c r="G687">
        <v>11.75453497649611</v>
      </c>
      <c r="H687">
        <v>54.411764705882362</v>
      </c>
      <c r="I687">
        <v>0.875</v>
      </c>
      <c r="J687">
        <v>-8.5882352941176467</v>
      </c>
      <c r="K687">
        <v>0.76470588235294112</v>
      </c>
      <c r="L687">
        <v>0.82352941176470584</v>
      </c>
      <c r="M687">
        <v>0.88235294117647056</v>
      </c>
      <c r="N687">
        <v>12.294117647058821</v>
      </c>
      <c r="O687">
        <v>1.1764705882352939</v>
      </c>
      <c r="P687">
        <v>1.705882352941176</v>
      </c>
      <c r="Q687">
        <v>12</v>
      </c>
      <c r="R687">
        <v>5</v>
      </c>
      <c r="S687">
        <v>0</v>
      </c>
      <c r="T687">
        <v>0.70588235294117652</v>
      </c>
      <c r="U687">
        <v>0.51715686274509809</v>
      </c>
      <c r="V687">
        <v>0.53806228373702425</v>
      </c>
      <c r="W687" t="s">
        <v>41</v>
      </c>
      <c r="X687">
        <v>1</v>
      </c>
      <c r="Y687" t="s">
        <v>62</v>
      </c>
      <c r="Z687">
        <v>0.2461538461538462</v>
      </c>
      <c r="AA687">
        <v>0.26415094339622641</v>
      </c>
      <c r="AB687" t="s">
        <v>34</v>
      </c>
      <c r="AC687" t="s">
        <v>34</v>
      </c>
      <c r="AD687">
        <v>0.41176470588235292</v>
      </c>
      <c r="AE687">
        <v>0.5</v>
      </c>
      <c r="AF687">
        <v>8.3433124801319106E-2</v>
      </c>
    </row>
    <row r="688" spans="1:32" x14ac:dyDescent="0.45">
      <c r="A688" t="s">
        <v>773</v>
      </c>
      <c r="B688">
        <v>2021</v>
      </c>
      <c r="C688" t="s">
        <v>192</v>
      </c>
      <c r="D688">
        <v>17</v>
      </c>
      <c r="E688">
        <v>6.3676933864806529</v>
      </c>
      <c r="F688">
        <v>-2.1116424491558061</v>
      </c>
      <c r="G688">
        <v>10.74357463681026</v>
      </c>
      <c r="H688">
        <v>37.470588235294123</v>
      </c>
      <c r="I688">
        <v>0.94117647058823528</v>
      </c>
      <c r="J688">
        <v>-14.76470588235294</v>
      </c>
      <c r="K688">
        <v>1.0588235294117649</v>
      </c>
      <c r="L688">
        <v>0.35294117647058831</v>
      </c>
      <c r="M688">
        <v>1.117647058823529</v>
      </c>
      <c r="N688">
        <v>21.588235294117649</v>
      </c>
      <c r="O688">
        <v>1.294117647058824</v>
      </c>
      <c r="P688">
        <v>1.470588235294118</v>
      </c>
      <c r="Q688">
        <v>12</v>
      </c>
      <c r="R688">
        <v>5</v>
      </c>
      <c r="S688">
        <v>0</v>
      </c>
      <c r="T688">
        <v>0.70588235294117652</v>
      </c>
      <c r="U688">
        <v>0.40931372549019612</v>
      </c>
      <c r="V688">
        <v>0.48269896193771628</v>
      </c>
      <c r="W688" t="s">
        <v>77</v>
      </c>
      <c r="X688">
        <v>1</v>
      </c>
      <c r="Y688" t="s">
        <v>35</v>
      </c>
      <c r="Z688">
        <v>0.28873239436619719</v>
      </c>
      <c r="AA688">
        <v>0.1417910447761194</v>
      </c>
      <c r="AB688" t="s">
        <v>43</v>
      </c>
      <c r="AC688" t="s">
        <v>43</v>
      </c>
      <c r="AD688">
        <v>0.23529411764705879</v>
      </c>
      <c r="AE688">
        <v>9.5</v>
      </c>
      <c r="AF688">
        <v>0.27211255310131549</v>
      </c>
    </row>
    <row r="689" spans="1:32" x14ac:dyDescent="0.45">
      <c r="A689" t="s">
        <v>774</v>
      </c>
      <c r="B689">
        <v>2021</v>
      </c>
      <c r="C689" t="s">
        <v>195</v>
      </c>
      <c r="D689">
        <v>17</v>
      </c>
      <c r="E689">
        <v>7.0204757339235124</v>
      </c>
      <c r="F689">
        <v>-0.90990361863757241</v>
      </c>
      <c r="G689">
        <v>9.7850612658357328</v>
      </c>
      <c r="H689">
        <v>60.764705882352942</v>
      </c>
      <c r="I689">
        <v>0.88888888888888884</v>
      </c>
      <c r="J689">
        <v>-12.58823529411765</v>
      </c>
      <c r="K689">
        <v>0.88235294117647056</v>
      </c>
      <c r="L689">
        <v>0.58823529411764708</v>
      </c>
      <c r="M689">
        <v>0.6470588235294118</v>
      </c>
      <c r="N689">
        <v>13.58823529411765</v>
      </c>
      <c r="O689">
        <v>1.0588235294117649</v>
      </c>
      <c r="P689">
        <v>1.2352941176470591</v>
      </c>
      <c r="Q689">
        <v>9</v>
      </c>
      <c r="R689">
        <v>8</v>
      </c>
      <c r="S689">
        <v>0</v>
      </c>
      <c r="T689">
        <v>0.52941176470588236</v>
      </c>
      <c r="U689">
        <v>0.5</v>
      </c>
      <c r="V689">
        <v>0.51038062283737029</v>
      </c>
      <c r="W689" t="s">
        <v>34</v>
      </c>
      <c r="X689">
        <v>3</v>
      </c>
      <c r="Y689" t="s">
        <v>62</v>
      </c>
      <c r="Z689">
        <v>0.1470588235294118</v>
      </c>
      <c r="AA689">
        <v>0.30303030303030298</v>
      </c>
      <c r="AB689" t="s">
        <v>34</v>
      </c>
      <c r="AC689" t="s">
        <v>34</v>
      </c>
      <c r="AD689">
        <v>0.1764705882352941</v>
      </c>
      <c r="AE689">
        <v>0.5</v>
      </c>
      <c r="AF689">
        <v>6.0055535135082883E-3</v>
      </c>
    </row>
    <row r="690" spans="1:32" x14ac:dyDescent="0.45">
      <c r="A690" t="s">
        <v>775</v>
      </c>
      <c r="B690">
        <v>2021</v>
      </c>
      <c r="C690" t="s">
        <v>230</v>
      </c>
      <c r="D690">
        <v>17</v>
      </c>
      <c r="E690">
        <v>2.161181787960079</v>
      </c>
      <c r="F690">
        <v>-2.8869344476966079</v>
      </c>
      <c r="G690">
        <v>6.8586357344676383</v>
      </c>
      <c r="H690">
        <v>64.941176470588232</v>
      </c>
      <c r="I690">
        <v>0.93023255813953487</v>
      </c>
      <c r="J690">
        <v>-14.17647058823529</v>
      </c>
      <c r="K690">
        <v>0.82352941176470584</v>
      </c>
      <c r="L690">
        <v>0.52941176470588236</v>
      </c>
      <c r="M690">
        <v>0.35294117647058831</v>
      </c>
      <c r="N690">
        <v>12.17647058823529</v>
      </c>
      <c r="O690">
        <v>1.2352941176470591</v>
      </c>
      <c r="P690">
        <v>0.88235294117647056</v>
      </c>
      <c r="Q690">
        <v>10</v>
      </c>
      <c r="R690">
        <v>7</v>
      </c>
      <c r="S690">
        <v>0</v>
      </c>
      <c r="T690">
        <v>0.58823529411764708</v>
      </c>
      <c r="U690">
        <v>0.51470588235294112</v>
      </c>
      <c r="V690">
        <v>0.51038062283737029</v>
      </c>
      <c r="W690" t="s">
        <v>61</v>
      </c>
      <c r="X690">
        <v>2</v>
      </c>
      <c r="Y690" t="s">
        <v>62</v>
      </c>
      <c r="Z690">
        <v>0.29032258064516131</v>
      </c>
      <c r="AA690">
        <v>0.17241379310344829</v>
      </c>
      <c r="AB690" t="s">
        <v>34</v>
      </c>
      <c r="AC690" t="s">
        <v>34</v>
      </c>
      <c r="AD690">
        <v>0.41176470588235292</v>
      </c>
      <c r="AE690">
        <v>0.5</v>
      </c>
      <c r="AF690">
        <v>3.6255063218228377E-2</v>
      </c>
    </row>
    <row r="691" spans="1:32" x14ac:dyDescent="0.45">
      <c r="A691" t="s">
        <v>776</v>
      </c>
      <c r="B691">
        <v>2021</v>
      </c>
      <c r="C691" t="s">
        <v>76</v>
      </c>
      <c r="D691">
        <v>17</v>
      </c>
      <c r="E691">
        <v>-0.26682585493166572</v>
      </c>
      <c r="F691">
        <v>-3.418104134721307</v>
      </c>
      <c r="G691">
        <v>4.6863675005633629</v>
      </c>
      <c r="H691">
        <v>48.529411764705877</v>
      </c>
      <c r="I691">
        <v>0.74193548387096775</v>
      </c>
      <c r="J691">
        <v>-16.764705882352938</v>
      </c>
      <c r="K691">
        <v>0.82352941176470584</v>
      </c>
      <c r="L691">
        <v>0.70588235294117652</v>
      </c>
      <c r="M691">
        <v>0.82352941176470584</v>
      </c>
      <c r="N691">
        <v>21.588235294117649</v>
      </c>
      <c r="O691">
        <v>1.1764705882352939</v>
      </c>
      <c r="P691">
        <v>1.529411764705882</v>
      </c>
      <c r="Q691">
        <v>9</v>
      </c>
      <c r="R691">
        <v>8</v>
      </c>
      <c r="S691">
        <v>0</v>
      </c>
      <c r="T691">
        <v>0.52941176470588236</v>
      </c>
      <c r="U691">
        <v>0.37908496732026142</v>
      </c>
      <c r="V691">
        <v>0.46366782006920421</v>
      </c>
      <c r="W691" t="s">
        <v>34</v>
      </c>
      <c r="X691">
        <v>3</v>
      </c>
      <c r="Y691" t="s">
        <v>46</v>
      </c>
      <c r="Z691">
        <v>0.27586206896551718</v>
      </c>
      <c r="AA691">
        <v>0.2142857142857143</v>
      </c>
      <c r="AB691" t="s">
        <v>34</v>
      </c>
      <c r="AC691" t="s">
        <v>34</v>
      </c>
      <c r="AD691">
        <v>0.3529411764705882</v>
      </c>
      <c r="AE691">
        <v>0.5</v>
      </c>
      <c r="AF691">
        <v>3.4764178953326133E-2</v>
      </c>
    </row>
    <row r="692" spans="1:32" x14ac:dyDescent="0.45">
      <c r="A692" t="s">
        <v>777</v>
      </c>
      <c r="B692">
        <v>2021</v>
      </c>
      <c r="C692" t="s">
        <v>79</v>
      </c>
      <c r="D692">
        <v>17</v>
      </c>
      <c r="E692">
        <v>3.3751032737645881</v>
      </c>
      <c r="F692">
        <v>-2.4303274554803629</v>
      </c>
      <c r="G692">
        <v>7.6569410482462352</v>
      </c>
      <c r="H692">
        <v>61.352941176470587</v>
      </c>
      <c r="I692">
        <v>0.86842105263157898</v>
      </c>
      <c r="J692">
        <v>-12.47058823529412</v>
      </c>
      <c r="K692">
        <v>0.41176470588235292</v>
      </c>
      <c r="L692">
        <v>0.47058823529411759</v>
      </c>
      <c r="M692">
        <v>0.94117647058823528</v>
      </c>
      <c r="N692">
        <v>22.235294117647062</v>
      </c>
      <c r="O692">
        <v>0.70588235294117652</v>
      </c>
      <c r="P692">
        <v>1.411764705882353</v>
      </c>
      <c r="Q692">
        <v>8</v>
      </c>
      <c r="R692">
        <v>9</v>
      </c>
      <c r="S692">
        <v>0</v>
      </c>
      <c r="T692">
        <v>0.47058823529411759</v>
      </c>
      <c r="U692">
        <v>0.43382352941176472</v>
      </c>
      <c r="V692">
        <v>0.50692041522491349</v>
      </c>
      <c r="W692" t="s">
        <v>34</v>
      </c>
      <c r="X692">
        <v>2</v>
      </c>
      <c r="Y692" t="s">
        <v>51</v>
      </c>
      <c r="Z692">
        <v>0.23076923076923081</v>
      </c>
      <c r="AA692">
        <v>0.1764705882352941</v>
      </c>
      <c r="AB692" t="s">
        <v>34</v>
      </c>
      <c r="AC692" t="s">
        <v>34</v>
      </c>
      <c r="AD692">
        <v>0.29411764705882348</v>
      </c>
      <c r="AE692">
        <v>0.5</v>
      </c>
      <c r="AF692">
        <v>8.9297017802775214E-3</v>
      </c>
    </row>
    <row r="693" spans="1:32" x14ac:dyDescent="0.45">
      <c r="A693" t="s">
        <v>778</v>
      </c>
      <c r="B693">
        <v>2021</v>
      </c>
      <c r="C693" t="s">
        <v>81</v>
      </c>
      <c r="D693">
        <v>17</v>
      </c>
      <c r="E693">
        <v>4.5816481979770947</v>
      </c>
      <c r="F693">
        <v>0.39490035459392492</v>
      </c>
      <c r="G693">
        <v>7.1041847363767694</v>
      </c>
      <c r="H693">
        <v>50.235294117647058</v>
      </c>
      <c r="I693">
        <v>0.92307692307692313</v>
      </c>
      <c r="J693">
        <v>-14.17647058823529</v>
      </c>
      <c r="K693">
        <v>0.76470588235294112</v>
      </c>
      <c r="L693">
        <v>0.41176470588235292</v>
      </c>
      <c r="M693">
        <v>1.3529411764705881</v>
      </c>
      <c r="N693">
        <v>15.058823529411759</v>
      </c>
      <c r="O693">
        <v>1.0588235294117649</v>
      </c>
      <c r="P693">
        <v>1.7647058823529409</v>
      </c>
      <c r="Q693">
        <v>10</v>
      </c>
      <c r="R693">
        <v>7</v>
      </c>
      <c r="S693">
        <v>0</v>
      </c>
      <c r="T693">
        <v>0.58823529411764708</v>
      </c>
      <c r="U693">
        <v>0.39411764705882352</v>
      </c>
      <c r="V693">
        <v>0.48096885813148788</v>
      </c>
      <c r="W693" t="s">
        <v>69</v>
      </c>
      <c r="X693">
        <v>2</v>
      </c>
      <c r="Y693" t="s">
        <v>46</v>
      </c>
      <c r="Z693">
        <v>0.26415094339622641</v>
      </c>
      <c r="AA693">
        <v>0.24561403508771931</v>
      </c>
      <c r="AB693" t="s">
        <v>34</v>
      </c>
      <c r="AC693" t="s">
        <v>34</v>
      </c>
      <c r="AD693">
        <v>0.29411764705882348</v>
      </c>
      <c r="AE693">
        <v>0.5</v>
      </c>
      <c r="AF693">
        <v>3.6932641075636742E-2</v>
      </c>
    </row>
    <row r="694" spans="1:32" x14ac:dyDescent="0.45">
      <c r="A694" t="s">
        <v>779</v>
      </c>
      <c r="B694">
        <v>2021</v>
      </c>
      <c r="C694" t="s">
        <v>83</v>
      </c>
      <c r="D694">
        <v>17</v>
      </c>
      <c r="E694">
        <v>-1.8947446559529251</v>
      </c>
      <c r="F694">
        <v>-3.0533505533285852</v>
      </c>
      <c r="G694">
        <v>3.7028381853516819</v>
      </c>
      <c r="H694">
        <v>47.705882352941167</v>
      </c>
      <c r="I694">
        <v>0.83333333333333337</v>
      </c>
      <c r="J694">
        <v>-14.76470588235294</v>
      </c>
      <c r="K694">
        <v>0.76470588235294112</v>
      </c>
      <c r="L694">
        <v>0.41176470588235292</v>
      </c>
      <c r="M694">
        <v>1.0588235294117649</v>
      </c>
      <c r="N694">
        <v>18.235294117647062</v>
      </c>
      <c r="O694">
        <v>0.94117647058823528</v>
      </c>
      <c r="P694">
        <v>1.470588235294118</v>
      </c>
      <c r="Q694">
        <v>9</v>
      </c>
      <c r="R694">
        <v>8</v>
      </c>
      <c r="S694">
        <v>0</v>
      </c>
      <c r="T694">
        <v>0.52941176470588236</v>
      </c>
      <c r="U694">
        <v>0.5163398692810458</v>
      </c>
      <c r="V694">
        <v>0.51211072664359858</v>
      </c>
      <c r="W694" t="s">
        <v>34</v>
      </c>
      <c r="X694">
        <v>2</v>
      </c>
      <c r="Y694" t="s">
        <v>38</v>
      </c>
      <c r="Z694">
        <v>0.35714285714285721</v>
      </c>
      <c r="AA694">
        <v>0.14285714285714279</v>
      </c>
      <c r="AB694" t="s">
        <v>34</v>
      </c>
      <c r="AC694" t="s">
        <v>34</v>
      </c>
      <c r="AD694">
        <v>0.1764705882352941</v>
      </c>
      <c r="AE694">
        <v>0.5</v>
      </c>
      <c r="AF694">
        <v>4.179379785875717E-2</v>
      </c>
    </row>
    <row r="695" spans="1:32" x14ac:dyDescent="0.45">
      <c r="A695" t="s">
        <v>780</v>
      </c>
      <c r="B695">
        <v>2021</v>
      </c>
      <c r="C695" t="s">
        <v>86</v>
      </c>
      <c r="D695">
        <v>17</v>
      </c>
      <c r="E695">
        <v>-7.708350390014183</v>
      </c>
      <c r="F695">
        <v>-2.0555629553763621</v>
      </c>
      <c r="G695">
        <v>-1.4951744798231339</v>
      </c>
      <c r="H695">
        <v>39.647058823529413</v>
      </c>
      <c r="I695">
        <v>0.87878787878787878</v>
      </c>
      <c r="J695">
        <v>-15.705882352941179</v>
      </c>
      <c r="K695">
        <v>1.1764705882352939</v>
      </c>
      <c r="L695">
        <v>0.41176470588235292</v>
      </c>
      <c r="M695">
        <v>0.88235294117647056</v>
      </c>
      <c r="N695">
        <v>12.058823529411759</v>
      </c>
      <c r="O695">
        <v>1.6470588235294119</v>
      </c>
      <c r="P695">
        <v>1.2941176470588229</v>
      </c>
      <c r="Q695">
        <v>4</v>
      </c>
      <c r="R695">
        <v>13</v>
      </c>
      <c r="S695">
        <v>0</v>
      </c>
      <c r="T695">
        <v>0.23529411764705879</v>
      </c>
      <c r="U695">
        <v>0.48529411764705882</v>
      </c>
      <c r="V695">
        <v>0.53633217993079585</v>
      </c>
      <c r="W695" t="s">
        <v>34</v>
      </c>
      <c r="X695">
        <v>4</v>
      </c>
      <c r="Y695" t="s">
        <v>58</v>
      </c>
      <c r="Z695">
        <v>0.35</v>
      </c>
      <c r="AA695">
        <v>0.12</v>
      </c>
      <c r="AB695" t="s">
        <v>34</v>
      </c>
      <c r="AC695" t="s">
        <v>34</v>
      </c>
      <c r="AD695">
        <v>0.4705882352941177</v>
      </c>
      <c r="AE695">
        <v>0.5</v>
      </c>
      <c r="AF695">
        <v>5.2901352962480945E-4</v>
      </c>
    </row>
    <row r="696" spans="1:32" x14ac:dyDescent="0.45">
      <c r="A696" t="s">
        <v>781</v>
      </c>
      <c r="B696">
        <v>2021</v>
      </c>
      <c r="C696" t="s">
        <v>88</v>
      </c>
      <c r="D696">
        <v>17</v>
      </c>
      <c r="E696">
        <v>-4.4257828908177634</v>
      </c>
      <c r="F696">
        <v>-0.64152088688111686</v>
      </c>
      <c r="G696">
        <v>1.7696052041714661</v>
      </c>
      <c r="H696">
        <v>50.588235294117638</v>
      </c>
      <c r="I696">
        <v>0.77777777777777779</v>
      </c>
      <c r="J696">
        <v>-24.588235294117649</v>
      </c>
      <c r="K696">
        <v>1.1764705882352939</v>
      </c>
      <c r="L696">
        <v>0.41176470588235292</v>
      </c>
      <c r="M696">
        <v>0.41176470588235292</v>
      </c>
      <c r="N696">
        <v>14.41176470588235</v>
      </c>
      <c r="O696">
        <v>1.3529411764705881</v>
      </c>
      <c r="P696">
        <v>0.82352941176470584</v>
      </c>
      <c r="Q696">
        <v>4</v>
      </c>
      <c r="R696">
        <v>13</v>
      </c>
      <c r="S696">
        <v>0</v>
      </c>
      <c r="T696">
        <v>0.23529411764705879</v>
      </c>
      <c r="U696">
        <v>0.4264705882352941</v>
      </c>
      <c r="V696">
        <v>0.51211072664359858</v>
      </c>
      <c r="W696" t="s">
        <v>34</v>
      </c>
      <c r="X696">
        <v>4</v>
      </c>
      <c r="Y696" t="s">
        <v>46</v>
      </c>
      <c r="Z696">
        <v>6.25E-2</v>
      </c>
      <c r="AA696">
        <v>0.25714285714285712</v>
      </c>
      <c r="AB696" t="s">
        <v>34</v>
      </c>
      <c r="AC696" t="s">
        <v>34</v>
      </c>
      <c r="AD696">
        <v>0.1764705882352941</v>
      </c>
      <c r="AE696">
        <v>0.5</v>
      </c>
      <c r="AF696">
        <v>1.5626906485403439E-4</v>
      </c>
    </row>
    <row r="697" spans="1:32" x14ac:dyDescent="0.45">
      <c r="A697" t="s">
        <v>782</v>
      </c>
      <c r="B697">
        <v>2021</v>
      </c>
      <c r="C697" t="s">
        <v>92</v>
      </c>
      <c r="D697">
        <v>17</v>
      </c>
      <c r="E697">
        <v>1.851478117900399</v>
      </c>
      <c r="F697">
        <v>2.5294125344608349</v>
      </c>
      <c r="G697">
        <v>6.0860205669595278</v>
      </c>
      <c r="H697">
        <v>49.529411764705877</v>
      </c>
      <c r="I697">
        <v>0.90909090909090906</v>
      </c>
      <c r="J697">
        <v>-10.647058823529409</v>
      </c>
      <c r="K697">
        <v>0.58823529411764708</v>
      </c>
      <c r="L697">
        <v>0.23529411764705879</v>
      </c>
      <c r="M697">
        <v>0.70588235294117652</v>
      </c>
      <c r="N697">
        <v>12.941176470588241</v>
      </c>
      <c r="O697">
        <v>0.88235294117647056</v>
      </c>
      <c r="P697">
        <v>0.94117647058823528</v>
      </c>
      <c r="Q697">
        <v>9</v>
      </c>
      <c r="R697">
        <v>8</v>
      </c>
      <c r="S697">
        <v>0</v>
      </c>
      <c r="T697">
        <v>0.52941176470588236</v>
      </c>
      <c r="U697">
        <v>0.34967320261437912</v>
      </c>
      <c r="V697">
        <v>0.4688581314878893</v>
      </c>
      <c r="W697" t="s">
        <v>730</v>
      </c>
      <c r="X697">
        <v>2</v>
      </c>
      <c r="Y697" t="s">
        <v>58</v>
      </c>
      <c r="Z697">
        <v>0.28846153846153838</v>
      </c>
      <c r="AA697">
        <v>0.2142857142857143</v>
      </c>
      <c r="AB697" t="s">
        <v>34</v>
      </c>
      <c r="AC697" t="s">
        <v>34</v>
      </c>
      <c r="AD697">
        <v>0.29411764705882348</v>
      </c>
      <c r="AE697">
        <v>0.5</v>
      </c>
      <c r="AF697">
        <v>1.3447172900980889E-2</v>
      </c>
    </row>
    <row r="698" spans="1:32" x14ac:dyDescent="0.45">
      <c r="A698" t="s">
        <v>783</v>
      </c>
      <c r="B698">
        <v>2021</v>
      </c>
      <c r="C698" t="s">
        <v>94</v>
      </c>
      <c r="D698">
        <v>17</v>
      </c>
      <c r="E698">
        <v>-3.3575539848222391</v>
      </c>
      <c r="F698">
        <v>-1.1856490271540701</v>
      </c>
      <c r="G698">
        <v>0.69732700006566917</v>
      </c>
      <c r="H698">
        <v>48.882352941176471</v>
      </c>
      <c r="I698">
        <v>0.9</v>
      </c>
      <c r="J698">
        <v>-14.058823529411759</v>
      </c>
      <c r="K698">
        <v>0.6470588235294118</v>
      </c>
      <c r="L698">
        <v>0.52941176470588236</v>
      </c>
      <c r="M698">
        <v>0.76470588235294112</v>
      </c>
      <c r="N698">
        <v>18.882352941176471</v>
      </c>
      <c r="O698">
        <v>0.94117647058823528</v>
      </c>
      <c r="P698">
        <v>1.2941176470588229</v>
      </c>
      <c r="Q698">
        <v>9</v>
      </c>
      <c r="R698">
        <v>7</v>
      </c>
      <c r="S698">
        <v>1</v>
      </c>
      <c r="T698">
        <v>0.55882352941176472</v>
      </c>
      <c r="U698">
        <v>0.49019607843137247</v>
      </c>
      <c r="V698">
        <v>0.52076124567474047</v>
      </c>
      <c r="W698" t="s">
        <v>730</v>
      </c>
      <c r="X698">
        <v>2</v>
      </c>
      <c r="Y698" t="s">
        <v>42</v>
      </c>
      <c r="Z698">
        <v>0.21590909090909091</v>
      </c>
      <c r="AA698">
        <v>0.17582417582417581</v>
      </c>
      <c r="AB698" t="s">
        <v>34</v>
      </c>
      <c r="AC698" t="s">
        <v>34</v>
      </c>
      <c r="AD698">
        <v>0.29411764705882348</v>
      </c>
      <c r="AE698">
        <v>0.5</v>
      </c>
      <c r="AF698">
        <v>2.322420990262888E-2</v>
      </c>
    </row>
    <row r="699" spans="1:32" x14ac:dyDescent="0.45">
      <c r="A699" t="s">
        <v>784</v>
      </c>
      <c r="B699">
        <v>2021</v>
      </c>
      <c r="C699" t="s">
        <v>98</v>
      </c>
      <c r="D699">
        <v>17</v>
      </c>
      <c r="E699">
        <v>0.90442888774720076</v>
      </c>
      <c r="F699">
        <v>0.96169692679879426</v>
      </c>
      <c r="G699">
        <v>5.9470673255488791</v>
      </c>
      <c r="H699">
        <v>47.235294117647058</v>
      </c>
      <c r="I699">
        <v>0.73913043478260865</v>
      </c>
      <c r="J699">
        <v>-22.52941176470588</v>
      </c>
      <c r="K699">
        <v>0.41176470588235292</v>
      </c>
      <c r="L699">
        <v>0.41176470588235292</v>
      </c>
      <c r="M699">
        <v>0.6470588235294118</v>
      </c>
      <c r="N699">
        <v>14.705882352941179</v>
      </c>
      <c r="O699">
        <v>0.58823529411764708</v>
      </c>
      <c r="P699">
        <v>1.0588235294117649</v>
      </c>
      <c r="Q699">
        <v>7</v>
      </c>
      <c r="R699">
        <v>10</v>
      </c>
      <c r="S699">
        <v>0</v>
      </c>
      <c r="T699">
        <v>0.41176470588235292</v>
      </c>
      <c r="U699">
        <v>0.42436974789915971</v>
      </c>
      <c r="V699">
        <v>0.51903114186851207</v>
      </c>
      <c r="W699" t="s">
        <v>34</v>
      </c>
      <c r="X699">
        <v>4</v>
      </c>
      <c r="Y699" t="s">
        <v>35</v>
      </c>
      <c r="Z699">
        <v>0.26315789473684209</v>
      </c>
      <c r="AA699">
        <v>0.25</v>
      </c>
      <c r="AB699" t="s">
        <v>34</v>
      </c>
      <c r="AC699" t="s">
        <v>34</v>
      </c>
      <c r="AD699">
        <v>0.1764705882352941</v>
      </c>
      <c r="AE699">
        <v>0.5</v>
      </c>
      <c r="AF699">
        <v>6.1972778426805696E-3</v>
      </c>
    </row>
    <row r="700" spans="1:32" x14ac:dyDescent="0.45">
      <c r="A700" t="s">
        <v>785</v>
      </c>
      <c r="B700">
        <v>2021</v>
      </c>
      <c r="C700" t="s">
        <v>100</v>
      </c>
      <c r="D700">
        <v>17</v>
      </c>
      <c r="E700">
        <v>6.2284424484706529</v>
      </c>
      <c r="F700">
        <v>-0.11228125587204479</v>
      </c>
      <c r="G700">
        <v>9.113367122797726</v>
      </c>
      <c r="H700">
        <v>62.705882352941167</v>
      </c>
      <c r="I700">
        <v>0.84375</v>
      </c>
      <c r="J700">
        <v>-12.705882352941179</v>
      </c>
      <c r="K700">
        <v>0.82352941176470584</v>
      </c>
      <c r="L700">
        <v>0.6470588235294118</v>
      </c>
      <c r="M700">
        <v>0.52941176470588236</v>
      </c>
      <c r="N700">
        <v>21.411764705882351</v>
      </c>
      <c r="O700">
        <v>1</v>
      </c>
      <c r="P700">
        <v>1.1764705882352939</v>
      </c>
      <c r="Q700">
        <v>10</v>
      </c>
      <c r="R700">
        <v>7</v>
      </c>
      <c r="S700">
        <v>0</v>
      </c>
      <c r="T700">
        <v>0.58823529411764708</v>
      </c>
      <c r="U700">
        <v>0.43823529411764711</v>
      </c>
      <c r="V700">
        <v>0.5</v>
      </c>
      <c r="W700" t="s">
        <v>69</v>
      </c>
      <c r="X700">
        <v>3</v>
      </c>
      <c r="Y700" t="s">
        <v>35</v>
      </c>
      <c r="Z700">
        <v>0.24038461538461539</v>
      </c>
      <c r="AA700">
        <v>0.30555555555555558</v>
      </c>
      <c r="AB700" t="s">
        <v>34</v>
      </c>
      <c r="AC700" t="s">
        <v>34</v>
      </c>
      <c r="AD700">
        <v>0.1764705882352941</v>
      </c>
      <c r="AE700">
        <v>0.5</v>
      </c>
      <c r="AF700">
        <v>4.3690407885764643E-2</v>
      </c>
    </row>
    <row r="701" spans="1:32" x14ac:dyDescent="0.45">
      <c r="A701" t="s">
        <v>786</v>
      </c>
      <c r="B701">
        <v>2021</v>
      </c>
      <c r="C701" t="s">
        <v>104</v>
      </c>
      <c r="D701">
        <v>17</v>
      </c>
      <c r="E701">
        <v>8.4880245512001249</v>
      </c>
      <c r="F701">
        <v>-0.1428255020010217</v>
      </c>
      <c r="G701">
        <v>10.95566958686374</v>
      </c>
      <c r="H701">
        <v>51.411764705882362</v>
      </c>
      <c r="I701">
        <v>0.80645161290322576</v>
      </c>
      <c r="J701">
        <v>-9.0588235294117645</v>
      </c>
      <c r="K701">
        <v>0.70588235294117652</v>
      </c>
      <c r="L701">
        <v>0.70588235294117652</v>
      </c>
      <c r="M701">
        <v>1</v>
      </c>
      <c r="N701">
        <v>16.764705882352938</v>
      </c>
      <c r="O701">
        <v>1</v>
      </c>
      <c r="P701">
        <v>1.7058823529411771</v>
      </c>
      <c r="Q701">
        <v>13</v>
      </c>
      <c r="R701">
        <v>4</v>
      </c>
      <c r="S701">
        <v>0</v>
      </c>
      <c r="T701">
        <v>0.76470588235294112</v>
      </c>
      <c r="U701">
        <v>0.4434389140271493</v>
      </c>
      <c r="V701">
        <v>0.4671280276816609</v>
      </c>
      <c r="W701" t="s">
        <v>41</v>
      </c>
      <c r="X701">
        <v>1</v>
      </c>
      <c r="Y701" t="s">
        <v>38</v>
      </c>
      <c r="Z701">
        <v>0.1222222222222222</v>
      </c>
      <c r="AA701">
        <v>0.15909090909090909</v>
      </c>
      <c r="AB701" t="s">
        <v>34</v>
      </c>
      <c r="AC701" t="s">
        <v>34</v>
      </c>
      <c r="AD701">
        <v>0.29411764705882348</v>
      </c>
      <c r="AE701">
        <v>0.5</v>
      </c>
      <c r="AF701">
        <v>0.1067584844631565</v>
      </c>
    </row>
    <row r="702" spans="1:32" x14ac:dyDescent="0.45">
      <c r="A702" t="s">
        <v>787</v>
      </c>
      <c r="B702">
        <v>2021</v>
      </c>
      <c r="C702" t="s">
        <v>106</v>
      </c>
      <c r="D702">
        <v>17</v>
      </c>
      <c r="E702">
        <v>1.676853958489757</v>
      </c>
      <c r="F702">
        <v>5.2762174869808331E-2</v>
      </c>
      <c r="G702">
        <v>6.5339206661560629</v>
      </c>
      <c r="H702">
        <v>57.235294117647058</v>
      </c>
      <c r="I702">
        <v>0.8125</v>
      </c>
      <c r="J702">
        <v>-19.235294117647062</v>
      </c>
      <c r="K702">
        <v>0.82352941176470584</v>
      </c>
      <c r="L702">
        <v>0.35294117647058831</v>
      </c>
      <c r="M702">
        <v>0.94117647058823528</v>
      </c>
      <c r="N702">
        <v>18.17647058823529</v>
      </c>
      <c r="O702">
        <v>1.2352941176470591</v>
      </c>
      <c r="P702">
        <v>1.294117647058824</v>
      </c>
      <c r="Q702">
        <v>12</v>
      </c>
      <c r="R702">
        <v>5</v>
      </c>
      <c r="S702">
        <v>0</v>
      </c>
      <c r="T702">
        <v>0.70588235294117652</v>
      </c>
      <c r="U702">
        <v>0.48039215686274511</v>
      </c>
      <c r="V702">
        <v>0.47231833910034599</v>
      </c>
      <c r="W702" t="s">
        <v>43</v>
      </c>
      <c r="X702">
        <v>1</v>
      </c>
      <c r="Y702" t="s">
        <v>70</v>
      </c>
      <c r="Z702">
        <v>0.18867924528301891</v>
      </c>
      <c r="AA702">
        <v>0.2156862745098039</v>
      </c>
      <c r="AB702" t="s">
        <v>34</v>
      </c>
      <c r="AC702" t="s">
        <v>34</v>
      </c>
      <c r="AD702">
        <v>0.41176470588235292</v>
      </c>
      <c r="AE702">
        <v>0.5</v>
      </c>
      <c r="AF702">
        <v>0.16688573190438949</v>
      </c>
    </row>
    <row r="703" spans="1:32" x14ac:dyDescent="0.45">
      <c r="A703" t="s">
        <v>788</v>
      </c>
      <c r="B703">
        <v>2021</v>
      </c>
      <c r="C703" t="s">
        <v>108</v>
      </c>
      <c r="D703">
        <v>17</v>
      </c>
      <c r="E703">
        <v>-2.117042919923882</v>
      </c>
      <c r="F703">
        <v>-0.87029444851679816</v>
      </c>
      <c r="G703">
        <v>2.2217138681807191</v>
      </c>
      <c r="H703">
        <v>43.705882352941167</v>
      </c>
      <c r="I703">
        <v>0.84848484848484851</v>
      </c>
      <c r="J703">
        <v>-17.941176470588239</v>
      </c>
      <c r="K703">
        <v>0.88235294117647056</v>
      </c>
      <c r="L703">
        <v>0.41176470588235292</v>
      </c>
      <c r="M703">
        <v>0.6470588235294118</v>
      </c>
      <c r="N703">
        <v>10.58823529411765</v>
      </c>
      <c r="O703">
        <v>1.2352941176470591</v>
      </c>
      <c r="P703">
        <v>1.0588235294117649</v>
      </c>
      <c r="Q703">
        <v>7</v>
      </c>
      <c r="R703">
        <v>10</v>
      </c>
      <c r="S703">
        <v>0</v>
      </c>
      <c r="T703">
        <v>0.41176470588235292</v>
      </c>
      <c r="U703">
        <v>0.42016806722689082</v>
      </c>
      <c r="V703">
        <v>0.52941176470588236</v>
      </c>
      <c r="W703" t="s">
        <v>34</v>
      </c>
      <c r="X703">
        <v>3</v>
      </c>
      <c r="Y703" t="s">
        <v>58</v>
      </c>
      <c r="Z703">
        <v>0.12</v>
      </c>
      <c r="AA703">
        <v>0.35</v>
      </c>
      <c r="AB703" t="s">
        <v>34</v>
      </c>
      <c r="AC703" t="s">
        <v>34</v>
      </c>
      <c r="AD703">
        <v>0.3529411764705882</v>
      </c>
      <c r="AE703">
        <v>0.5</v>
      </c>
      <c r="AF703">
        <v>1.20639834723314E-3</v>
      </c>
    </row>
    <row r="704" spans="1:32" x14ac:dyDescent="0.45">
      <c r="A704" t="s">
        <v>789</v>
      </c>
      <c r="B704">
        <v>2022</v>
      </c>
      <c r="C704" t="s">
        <v>33</v>
      </c>
      <c r="D704">
        <v>17</v>
      </c>
      <c r="E704">
        <v>-5.1359150533437967</v>
      </c>
      <c r="F704">
        <v>-0.6109236184389949</v>
      </c>
      <c r="G704">
        <v>0.69911574886862271</v>
      </c>
      <c r="H704">
        <v>53.882352941176471</v>
      </c>
      <c r="I704">
        <v>0.875</v>
      </c>
      <c r="J704">
        <v>-20</v>
      </c>
      <c r="K704">
        <v>1</v>
      </c>
      <c r="L704">
        <v>0.52941176470588236</v>
      </c>
      <c r="M704">
        <v>0.6470588235294118</v>
      </c>
      <c r="N704">
        <v>15.647058823529409</v>
      </c>
      <c r="O704">
        <v>1.3529411764705881</v>
      </c>
      <c r="P704">
        <v>1.1764705882352939</v>
      </c>
      <c r="Q704">
        <v>4</v>
      </c>
      <c r="R704">
        <v>13</v>
      </c>
      <c r="S704">
        <v>0</v>
      </c>
      <c r="T704">
        <v>0.23529411764705879</v>
      </c>
      <c r="U704">
        <v>0.36764705882352938</v>
      </c>
      <c r="V704">
        <v>0.52941176470588236</v>
      </c>
      <c r="W704" t="s">
        <v>34</v>
      </c>
      <c r="X704">
        <v>4</v>
      </c>
      <c r="Y704" t="s">
        <v>35</v>
      </c>
      <c r="Z704">
        <v>0.19047619047619049</v>
      </c>
      <c r="AA704">
        <v>0.25</v>
      </c>
      <c r="AB704" t="s">
        <v>34</v>
      </c>
      <c r="AC704" t="s">
        <v>34</v>
      </c>
      <c r="AD704">
        <v>0.3529411764705882</v>
      </c>
      <c r="AE704">
        <v>0.5</v>
      </c>
      <c r="AF704">
        <v>3.0188512872480718E-4</v>
      </c>
    </row>
    <row r="705" spans="1:32" x14ac:dyDescent="0.45">
      <c r="A705" t="s">
        <v>790</v>
      </c>
      <c r="B705">
        <v>2022</v>
      </c>
      <c r="C705" t="s">
        <v>37</v>
      </c>
      <c r="D705">
        <v>17</v>
      </c>
      <c r="E705">
        <v>0.74687253925914288</v>
      </c>
      <c r="F705">
        <v>0.62726262651405396</v>
      </c>
      <c r="G705">
        <v>3.496037848766782</v>
      </c>
      <c r="H705">
        <v>34.941176470588232</v>
      </c>
      <c r="I705">
        <v>0.86486486486486491</v>
      </c>
      <c r="J705">
        <v>-13.41176470588235</v>
      </c>
      <c r="K705">
        <v>0.52941176470588236</v>
      </c>
      <c r="L705">
        <v>0.41176470588235292</v>
      </c>
      <c r="M705">
        <v>0.58823529411764708</v>
      </c>
      <c r="N705">
        <v>8.7058823529411757</v>
      </c>
      <c r="O705">
        <v>0.88235294117647056</v>
      </c>
      <c r="P705">
        <v>1</v>
      </c>
      <c r="Q705">
        <v>7</v>
      </c>
      <c r="R705">
        <v>10</v>
      </c>
      <c r="S705">
        <v>0</v>
      </c>
      <c r="T705">
        <v>0.41176470588235292</v>
      </c>
      <c r="U705">
        <v>0.42857142857142849</v>
      </c>
      <c r="V705">
        <v>0.4670138888888889</v>
      </c>
      <c r="W705" t="s">
        <v>34</v>
      </c>
      <c r="X705">
        <v>4</v>
      </c>
      <c r="Y705" t="s">
        <v>38</v>
      </c>
      <c r="Z705">
        <v>0.2068965517241379</v>
      </c>
      <c r="AA705">
        <v>0.3</v>
      </c>
      <c r="AB705" t="s">
        <v>34</v>
      </c>
      <c r="AC705" t="s">
        <v>34</v>
      </c>
      <c r="AD705">
        <v>0.3529411764705882</v>
      </c>
      <c r="AE705">
        <v>0.5</v>
      </c>
      <c r="AF705">
        <v>1.402365901007073E-3</v>
      </c>
    </row>
    <row r="706" spans="1:32" x14ac:dyDescent="0.45">
      <c r="A706" t="s">
        <v>791</v>
      </c>
      <c r="B706">
        <v>2022</v>
      </c>
      <c r="C706" t="s">
        <v>40</v>
      </c>
      <c r="D706">
        <v>17</v>
      </c>
      <c r="E706">
        <v>-1.011653358147752</v>
      </c>
      <c r="F706">
        <v>1.92433828853272</v>
      </c>
      <c r="G706">
        <v>2.0842039228876001</v>
      </c>
      <c r="H706">
        <v>39.882352941176471</v>
      </c>
      <c r="I706">
        <v>0.86046511627906974</v>
      </c>
      <c r="J706">
        <v>-9.5294117647058822</v>
      </c>
      <c r="K706">
        <v>0.76470588235294112</v>
      </c>
      <c r="L706">
        <v>0.6470588235294118</v>
      </c>
      <c r="M706">
        <v>0.82352941176470584</v>
      </c>
      <c r="N706">
        <v>17.941176470588239</v>
      </c>
      <c r="O706">
        <v>1.0588235294117649</v>
      </c>
      <c r="P706">
        <v>1.470588235294118</v>
      </c>
      <c r="Q706">
        <v>10</v>
      </c>
      <c r="R706">
        <v>7</v>
      </c>
      <c r="S706">
        <v>0</v>
      </c>
      <c r="T706">
        <v>0.58823529411764708</v>
      </c>
      <c r="U706">
        <v>0.45562130177514792</v>
      </c>
      <c r="V706">
        <v>0.50874125874125875</v>
      </c>
      <c r="W706" t="s">
        <v>69</v>
      </c>
      <c r="X706">
        <v>2</v>
      </c>
      <c r="Y706" t="s">
        <v>42</v>
      </c>
      <c r="Z706">
        <v>0.20238095238095241</v>
      </c>
      <c r="AA706">
        <v>0.2857142857142857</v>
      </c>
      <c r="AB706" t="s">
        <v>34</v>
      </c>
      <c r="AC706" t="s">
        <v>34</v>
      </c>
      <c r="AD706">
        <v>0.29411764705882348</v>
      </c>
      <c r="AE706">
        <v>0.5</v>
      </c>
      <c r="AF706">
        <v>2.1173438509592229E-2</v>
      </c>
    </row>
    <row r="707" spans="1:32" x14ac:dyDescent="0.45">
      <c r="A707" t="s">
        <v>792</v>
      </c>
      <c r="B707">
        <v>2022</v>
      </c>
      <c r="C707" t="s">
        <v>45</v>
      </c>
      <c r="D707">
        <v>16</v>
      </c>
      <c r="E707">
        <v>5.996009495778063</v>
      </c>
      <c r="F707">
        <v>0.77398898791847914</v>
      </c>
      <c r="G707">
        <v>9.5129611982194504</v>
      </c>
      <c r="H707">
        <v>44.3125</v>
      </c>
      <c r="I707">
        <v>0.87096774193548387</v>
      </c>
      <c r="J707">
        <v>-10.125</v>
      </c>
      <c r="K707">
        <v>0.875</v>
      </c>
      <c r="L707">
        <v>0.625</v>
      </c>
      <c r="M707">
        <v>1.0625</v>
      </c>
      <c r="N707">
        <v>18</v>
      </c>
      <c r="O707">
        <v>1.5</v>
      </c>
      <c r="P707">
        <v>1.6875</v>
      </c>
      <c r="Q707">
        <v>13</v>
      </c>
      <c r="R707">
        <v>3</v>
      </c>
      <c r="S707">
        <v>0</v>
      </c>
      <c r="T707">
        <v>0.8125</v>
      </c>
      <c r="U707">
        <v>0.47058823529411759</v>
      </c>
      <c r="V707">
        <v>0.4889705882352941</v>
      </c>
      <c r="W707" t="s">
        <v>41</v>
      </c>
      <c r="X707">
        <v>1</v>
      </c>
      <c r="Y707" t="s">
        <v>46</v>
      </c>
      <c r="Z707">
        <v>0.2470588235294118</v>
      </c>
      <c r="AA707">
        <v>0.17391304347826089</v>
      </c>
      <c r="AB707" t="s">
        <v>34</v>
      </c>
      <c r="AC707" t="s">
        <v>34</v>
      </c>
      <c r="AD707">
        <v>0.625</v>
      </c>
      <c r="AE707">
        <v>0.5</v>
      </c>
      <c r="AF707">
        <v>0.39509047272592329</v>
      </c>
    </row>
    <row r="708" spans="1:32" x14ac:dyDescent="0.45">
      <c r="A708" t="s">
        <v>793</v>
      </c>
      <c r="B708">
        <v>2022</v>
      </c>
      <c r="C708" t="s">
        <v>48</v>
      </c>
      <c r="D708">
        <v>17</v>
      </c>
      <c r="E708">
        <v>-2.4587472284330678</v>
      </c>
      <c r="F708">
        <v>0.46384866245621109</v>
      </c>
      <c r="G708">
        <v>1.691299084132408</v>
      </c>
      <c r="H708">
        <v>50.705882352941167</v>
      </c>
      <c r="I708">
        <v>0.94285714285714284</v>
      </c>
      <c r="J708">
        <v>-14.705882352941179</v>
      </c>
      <c r="K708">
        <v>0.76470588235294112</v>
      </c>
      <c r="L708">
        <v>0.41176470588235292</v>
      </c>
      <c r="M708">
        <v>0.58823529411764708</v>
      </c>
      <c r="N708">
        <v>13.52941176470588</v>
      </c>
      <c r="O708">
        <v>0.94117647058823528</v>
      </c>
      <c r="P708">
        <v>1</v>
      </c>
      <c r="Q708">
        <v>7</v>
      </c>
      <c r="R708">
        <v>10</v>
      </c>
      <c r="S708">
        <v>0</v>
      </c>
      <c r="T708">
        <v>0.41176470588235292</v>
      </c>
      <c r="U708">
        <v>0.43697478991596639</v>
      </c>
      <c r="V708">
        <v>0.47395833333333331</v>
      </c>
      <c r="W708" t="s">
        <v>34</v>
      </c>
      <c r="X708">
        <v>2</v>
      </c>
      <c r="Y708" t="s">
        <v>38</v>
      </c>
      <c r="Z708">
        <v>0.33333333333333331</v>
      </c>
      <c r="AA708">
        <v>0.16</v>
      </c>
      <c r="AB708" t="s">
        <v>34</v>
      </c>
      <c r="AC708" t="s">
        <v>34</v>
      </c>
      <c r="AD708">
        <v>0.1764705882352941</v>
      </c>
      <c r="AE708">
        <v>0.5</v>
      </c>
      <c r="AF708">
        <v>5.294251072705352E-3</v>
      </c>
    </row>
    <row r="709" spans="1:32" x14ac:dyDescent="0.45">
      <c r="A709" t="s">
        <v>794</v>
      </c>
      <c r="B709">
        <v>2022</v>
      </c>
      <c r="C709" t="s">
        <v>50</v>
      </c>
      <c r="D709">
        <v>17</v>
      </c>
      <c r="E709">
        <v>-5.0155052926820796</v>
      </c>
      <c r="F709">
        <v>2.96484359048072</v>
      </c>
      <c r="G709">
        <v>0.30855255029395579</v>
      </c>
      <c r="H709">
        <v>44.352941176470587</v>
      </c>
      <c r="I709">
        <v>0.92592592592592593</v>
      </c>
      <c r="J709">
        <v>-22.294117647058819</v>
      </c>
      <c r="K709">
        <v>0.88235294117647056</v>
      </c>
      <c r="L709">
        <v>0.52941176470588236</v>
      </c>
      <c r="M709">
        <v>0.82352941176470584</v>
      </c>
      <c r="N709">
        <v>7.2941176470588234</v>
      </c>
      <c r="O709">
        <v>1.117647058823529</v>
      </c>
      <c r="P709">
        <v>1.3529411764705881</v>
      </c>
      <c r="Q709">
        <v>3</v>
      </c>
      <c r="R709">
        <v>14</v>
      </c>
      <c r="S709">
        <v>0</v>
      </c>
      <c r="T709">
        <v>0.1764705882352941</v>
      </c>
      <c r="U709">
        <v>0.48039215686274511</v>
      </c>
      <c r="V709">
        <v>0.57118055555555558</v>
      </c>
      <c r="W709" t="s">
        <v>34</v>
      </c>
      <c r="X709">
        <v>4</v>
      </c>
      <c r="Y709" t="s">
        <v>51</v>
      </c>
      <c r="Z709">
        <v>0.1</v>
      </c>
      <c r="AA709">
        <v>0.1714285714285714</v>
      </c>
      <c r="AB709" t="s">
        <v>34</v>
      </c>
      <c r="AC709" t="s">
        <v>34</v>
      </c>
      <c r="AD709">
        <v>0.23529411764705879</v>
      </c>
      <c r="AE709">
        <v>0.5</v>
      </c>
      <c r="AF709">
        <v>4.6810623035802109E-5</v>
      </c>
    </row>
    <row r="710" spans="1:32" x14ac:dyDescent="0.45">
      <c r="A710" t="s">
        <v>795</v>
      </c>
      <c r="B710">
        <v>2022</v>
      </c>
      <c r="C710" t="s">
        <v>53</v>
      </c>
      <c r="D710">
        <v>16</v>
      </c>
      <c r="E710">
        <v>5.4703786206550484</v>
      </c>
      <c r="F710">
        <v>-1.2795940157756329</v>
      </c>
      <c r="G710">
        <v>10.8339873065121</v>
      </c>
      <c r="H710">
        <v>38.9375</v>
      </c>
      <c r="I710">
        <v>0.82758620689655171</v>
      </c>
      <c r="J710">
        <v>-17.5</v>
      </c>
      <c r="K710">
        <v>0.75</v>
      </c>
      <c r="L710">
        <v>0.6875</v>
      </c>
      <c r="M710">
        <v>0.8125</v>
      </c>
      <c r="N710">
        <v>10.1875</v>
      </c>
      <c r="O710">
        <v>0.9375</v>
      </c>
      <c r="P710">
        <v>1.5</v>
      </c>
      <c r="Q710">
        <v>12</v>
      </c>
      <c r="R710">
        <v>4</v>
      </c>
      <c r="S710">
        <v>0</v>
      </c>
      <c r="T710">
        <v>0.75</v>
      </c>
      <c r="U710">
        <v>0.49019607843137247</v>
      </c>
      <c r="V710">
        <v>0.50735294117647056</v>
      </c>
      <c r="W710" t="s">
        <v>84</v>
      </c>
      <c r="X710">
        <v>1</v>
      </c>
      <c r="Y710" t="s">
        <v>42</v>
      </c>
      <c r="Z710">
        <v>0.24545454545454551</v>
      </c>
      <c r="AA710">
        <v>0.20338983050847459</v>
      </c>
      <c r="AB710" t="s">
        <v>34</v>
      </c>
      <c r="AC710" t="s">
        <v>34</v>
      </c>
      <c r="AD710">
        <v>0.1875</v>
      </c>
      <c r="AE710">
        <v>0.5</v>
      </c>
      <c r="AF710">
        <v>0.21401412568338579</v>
      </c>
    </row>
    <row r="711" spans="1:32" x14ac:dyDescent="0.45">
      <c r="A711" t="s">
        <v>796</v>
      </c>
      <c r="B711">
        <v>2022</v>
      </c>
      <c r="C711" t="s">
        <v>55</v>
      </c>
      <c r="D711">
        <v>17</v>
      </c>
      <c r="E711">
        <v>-0.59561895090206451</v>
      </c>
      <c r="F711">
        <v>1.44242036230283</v>
      </c>
      <c r="G711">
        <v>4.1963386937180021</v>
      </c>
      <c r="H711">
        <v>50.882352941176471</v>
      </c>
      <c r="I711">
        <v>0.75</v>
      </c>
      <c r="J711">
        <v>-15.647058823529409</v>
      </c>
      <c r="K711">
        <v>0.70588235294117652</v>
      </c>
      <c r="L711">
        <v>0.52941176470588236</v>
      </c>
      <c r="M711">
        <v>0.6470588235294118</v>
      </c>
      <c r="N711">
        <v>12.41176470588235</v>
      </c>
      <c r="O711">
        <v>1</v>
      </c>
      <c r="P711">
        <v>1.1764705882352939</v>
      </c>
      <c r="Q711">
        <v>7</v>
      </c>
      <c r="R711">
        <v>10</v>
      </c>
      <c r="S711">
        <v>0</v>
      </c>
      <c r="T711">
        <v>0.41176470588235292</v>
      </c>
      <c r="U711">
        <v>0.49152542372881358</v>
      </c>
      <c r="V711">
        <v>0.52447552447552448</v>
      </c>
      <c r="W711" t="s">
        <v>34</v>
      </c>
      <c r="X711">
        <v>4</v>
      </c>
      <c r="Y711" t="s">
        <v>42</v>
      </c>
      <c r="Z711">
        <v>0.23076923076923081</v>
      </c>
      <c r="AA711">
        <v>0.37931034482758619</v>
      </c>
      <c r="AB711" t="s">
        <v>34</v>
      </c>
      <c r="AC711" t="s">
        <v>34</v>
      </c>
      <c r="AD711">
        <v>0.29411764705882348</v>
      </c>
      <c r="AE711">
        <v>0.5</v>
      </c>
      <c r="AF711">
        <v>2.5408511343996852E-3</v>
      </c>
    </row>
    <row r="712" spans="1:32" x14ac:dyDescent="0.45">
      <c r="A712" t="s">
        <v>797</v>
      </c>
      <c r="B712">
        <v>2022</v>
      </c>
      <c r="C712" t="s">
        <v>57</v>
      </c>
      <c r="D712">
        <v>17</v>
      </c>
      <c r="E712">
        <v>1.866839322483302</v>
      </c>
      <c r="F712">
        <v>-0.71285526140384836</v>
      </c>
      <c r="G712">
        <v>4.2884739477747189</v>
      </c>
      <c r="H712">
        <v>49.529411764705877</v>
      </c>
      <c r="I712">
        <v>0.90625</v>
      </c>
      <c r="J712">
        <v>-10.294117647058821</v>
      </c>
      <c r="K712">
        <v>1.0588235294117649</v>
      </c>
      <c r="L712">
        <v>1</v>
      </c>
      <c r="M712">
        <v>0.94117647058823528</v>
      </c>
      <c r="N712">
        <v>20.705882352941181</v>
      </c>
      <c r="O712">
        <v>1.117647058823529</v>
      </c>
      <c r="P712">
        <v>1.9411764705882351</v>
      </c>
      <c r="Q712">
        <v>12</v>
      </c>
      <c r="R712">
        <v>5</v>
      </c>
      <c r="S712">
        <v>0</v>
      </c>
      <c r="T712">
        <v>0.70588235294117652</v>
      </c>
      <c r="U712">
        <v>0.48522167487684731</v>
      </c>
      <c r="V712">
        <v>0.50694444444444442</v>
      </c>
      <c r="W712" t="s">
        <v>61</v>
      </c>
      <c r="X712">
        <v>2</v>
      </c>
      <c r="Y712" t="s">
        <v>58</v>
      </c>
      <c r="Z712">
        <v>0.20779220779220781</v>
      </c>
      <c r="AA712">
        <v>0.24719101123595499</v>
      </c>
      <c r="AB712" t="s">
        <v>34</v>
      </c>
      <c r="AC712" t="s">
        <v>34</v>
      </c>
      <c r="AD712">
        <v>5.8823529411764712E-2</v>
      </c>
      <c r="AE712">
        <v>0.5</v>
      </c>
      <c r="AF712">
        <v>0.12492831798091469</v>
      </c>
    </row>
    <row r="713" spans="1:32" x14ac:dyDescent="0.45">
      <c r="A713" t="s">
        <v>798</v>
      </c>
      <c r="B713">
        <v>2022</v>
      </c>
      <c r="C713" t="s">
        <v>60</v>
      </c>
      <c r="D713">
        <v>17</v>
      </c>
      <c r="E713">
        <v>-5.0689916348047257</v>
      </c>
      <c r="F713">
        <v>-2.1931372710073238</v>
      </c>
      <c r="G713">
        <v>2.7926389262872018</v>
      </c>
      <c r="H713">
        <v>57.058823529411768</v>
      </c>
      <c r="I713">
        <v>0.77777777777777779</v>
      </c>
      <c r="J713">
        <v>-24.411764705882351</v>
      </c>
      <c r="K713">
        <v>0.88235294117647056</v>
      </c>
      <c r="L713">
        <v>0.47058823529411759</v>
      </c>
      <c r="M713">
        <v>0.88235294117647056</v>
      </c>
      <c r="N713">
        <v>14.41176470588235</v>
      </c>
      <c r="O713">
        <v>1.2352941176470591</v>
      </c>
      <c r="P713">
        <v>1.3529411764705881</v>
      </c>
      <c r="Q713">
        <v>5</v>
      </c>
      <c r="R713">
        <v>12</v>
      </c>
      <c r="S713">
        <v>0</v>
      </c>
      <c r="T713">
        <v>0.29411764705882348</v>
      </c>
      <c r="U713">
        <v>0.46470588235294119</v>
      </c>
      <c r="V713">
        <v>0.48096885813148788</v>
      </c>
      <c r="W713" t="s">
        <v>34</v>
      </c>
      <c r="X713">
        <v>4</v>
      </c>
      <c r="Y713" t="s">
        <v>62</v>
      </c>
      <c r="Z713">
        <v>0.16666666666666671</v>
      </c>
      <c r="AA713">
        <v>0.23333333333333331</v>
      </c>
      <c r="AB713" t="s">
        <v>34</v>
      </c>
      <c r="AC713" t="s">
        <v>34</v>
      </c>
      <c r="AD713">
        <v>0.3529411764705882</v>
      </c>
      <c r="AE713">
        <v>0.5</v>
      </c>
      <c r="AF713">
        <v>7.1632344812888648E-4</v>
      </c>
    </row>
    <row r="714" spans="1:32" x14ac:dyDescent="0.45">
      <c r="A714" t="s">
        <v>799</v>
      </c>
      <c r="B714">
        <v>2022</v>
      </c>
      <c r="C714" t="s">
        <v>64</v>
      </c>
      <c r="D714">
        <v>17</v>
      </c>
      <c r="E714">
        <v>6.1218556772994486</v>
      </c>
      <c r="F714">
        <v>-2.1640448839033759</v>
      </c>
      <c r="G714">
        <v>9.7107353337271292</v>
      </c>
      <c r="H714">
        <v>45.470588235294123</v>
      </c>
      <c r="I714">
        <v>0.8</v>
      </c>
      <c r="J714">
        <v>-9.5882352941176467</v>
      </c>
      <c r="K714">
        <v>0.41176470588235292</v>
      </c>
      <c r="L714">
        <v>0.58823529411764708</v>
      </c>
      <c r="M714">
        <v>0.70588235294117652</v>
      </c>
      <c r="N714">
        <v>15.705882352941179</v>
      </c>
      <c r="O714">
        <v>0.76470588235294124</v>
      </c>
      <c r="P714">
        <v>1.294117647058824</v>
      </c>
      <c r="Q714">
        <v>9</v>
      </c>
      <c r="R714">
        <v>8</v>
      </c>
      <c r="S714">
        <v>0</v>
      </c>
      <c r="T714">
        <v>0.52941176470588236</v>
      </c>
      <c r="U714">
        <v>0.45098039215686281</v>
      </c>
      <c r="V714">
        <v>0.53472222222222221</v>
      </c>
      <c r="W714" t="s">
        <v>34</v>
      </c>
      <c r="X714">
        <v>2</v>
      </c>
      <c r="Y714" t="s">
        <v>51</v>
      </c>
      <c r="Z714">
        <v>0.1785714285714286</v>
      </c>
      <c r="AA714">
        <v>0.16</v>
      </c>
      <c r="AB714" t="s">
        <v>34</v>
      </c>
      <c r="AC714" t="s">
        <v>34</v>
      </c>
      <c r="AD714">
        <v>0.3529411764705882</v>
      </c>
      <c r="AE714">
        <v>0.5</v>
      </c>
      <c r="AF714">
        <v>6.9996384859101601E-3</v>
      </c>
    </row>
    <row r="715" spans="1:32" x14ac:dyDescent="0.45">
      <c r="A715" t="s">
        <v>800</v>
      </c>
      <c r="B715">
        <v>2022</v>
      </c>
      <c r="C715" t="s">
        <v>66</v>
      </c>
      <c r="D715">
        <v>17</v>
      </c>
      <c r="E715">
        <v>-9.5299149356227075E-2</v>
      </c>
      <c r="F715">
        <v>0.30177828610055202</v>
      </c>
      <c r="G715">
        <v>3.7999276424431412</v>
      </c>
      <c r="H715">
        <v>43.941176470588232</v>
      </c>
      <c r="I715">
        <v>0.86206896551724133</v>
      </c>
      <c r="J715">
        <v>-15.17647058823529</v>
      </c>
      <c r="K715">
        <v>0.70588235294117652</v>
      </c>
      <c r="L715">
        <v>0.41176470588235292</v>
      </c>
      <c r="M715">
        <v>1</v>
      </c>
      <c r="N715">
        <v>12</v>
      </c>
      <c r="O715">
        <v>1</v>
      </c>
      <c r="P715">
        <v>1.411764705882353</v>
      </c>
      <c r="Q715">
        <v>8</v>
      </c>
      <c r="R715">
        <v>9</v>
      </c>
      <c r="S715">
        <v>0</v>
      </c>
      <c r="T715">
        <v>0.47058823529411759</v>
      </c>
      <c r="U715">
        <v>0.4485294117647059</v>
      </c>
      <c r="V715">
        <v>0.52430555555555558</v>
      </c>
      <c r="W715" t="s">
        <v>34</v>
      </c>
      <c r="X715">
        <v>3</v>
      </c>
      <c r="Y715" t="s">
        <v>51</v>
      </c>
      <c r="Z715">
        <v>0.23529411764705879</v>
      </c>
      <c r="AA715">
        <v>0.1851851851851852</v>
      </c>
      <c r="AB715" t="s">
        <v>34</v>
      </c>
      <c r="AC715" t="s">
        <v>34</v>
      </c>
      <c r="AD715">
        <v>0.29411764705882348</v>
      </c>
      <c r="AE715">
        <v>0.5</v>
      </c>
      <c r="AF715">
        <v>5.4537179848949289E-3</v>
      </c>
    </row>
    <row r="716" spans="1:32" x14ac:dyDescent="0.45">
      <c r="A716" t="s">
        <v>801</v>
      </c>
      <c r="B716">
        <v>2022</v>
      </c>
      <c r="C716" t="s">
        <v>154</v>
      </c>
      <c r="D716">
        <v>17</v>
      </c>
      <c r="E716">
        <v>-6.6545513167432588</v>
      </c>
      <c r="F716">
        <v>-4.2709075703579558</v>
      </c>
      <c r="G716">
        <v>-1.8828610704454449</v>
      </c>
      <c r="H716">
        <v>37.882352941176471</v>
      </c>
      <c r="I716">
        <v>0.93548387096774188</v>
      </c>
      <c r="J716">
        <v>-17.52941176470588</v>
      </c>
      <c r="K716">
        <v>1.117647058823529</v>
      </c>
      <c r="L716">
        <v>0.6470588235294118</v>
      </c>
      <c r="M716">
        <v>0.94117647058823528</v>
      </c>
      <c r="N716">
        <v>12.76470588235294</v>
      </c>
      <c r="O716">
        <v>1.529411764705882</v>
      </c>
      <c r="P716">
        <v>1.588235294117647</v>
      </c>
      <c r="Q716">
        <v>3</v>
      </c>
      <c r="R716">
        <v>13</v>
      </c>
      <c r="S716">
        <v>1</v>
      </c>
      <c r="T716">
        <v>0.20588235294117649</v>
      </c>
      <c r="U716">
        <v>0.40196078431372551</v>
      </c>
      <c r="V716">
        <v>0.48096885813148788</v>
      </c>
      <c r="W716" t="s">
        <v>34</v>
      </c>
      <c r="X716">
        <v>4</v>
      </c>
      <c r="Y716" t="s">
        <v>70</v>
      </c>
      <c r="Z716">
        <v>0.19230769230769229</v>
      </c>
      <c r="AA716">
        <v>0.15151515151515149</v>
      </c>
      <c r="AB716" t="s">
        <v>34</v>
      </c>
      <c r="AC716" t="s">
        <v>34</v>
      </c>
      <c r="AD716">
        <v>0.41176470588235292</v>
      </c>
      <c r="AE716">
        <v>0.5</v>
      </c>
      <c r="AF716">
        <v>1.3961181742119989E-4</v>
      </c>
    </row>
    <row r="717" spans="1:32" x14ac:dyDescent="0.45">
      <c r="A717" t="s">
        <v>802</v>
      </c>
      <c r="B717">
        <v>2022</v>
      </c>
      <c r="C717" t="s">
        <v>68</v>
      </c>
      <c r="D717">
        <v>17</v>
      </c>
      <c r="E717">
        <v>-6.076645016634739</v>
      </c>
      <c r="F717">
        <v>-3.892897098390808</v>
      </c>
      <c r="G717">
        <v>0.18687380573487189</v>
      </c>
      <c r="H717">
        <v>46.705882352941167</v>
      </c>
      <c r="I717">
        <v>0.82051282051282048</v>
      </c>
      <c r="J717">
        <v>-24.82352941176471</v>
      </c>
      <c r="K717">
        <v>1.1764705882352939</v>
      </c>
      <c r="L717">
        <v>0.6470588235294118</v>
      </c>
      <c r="M717">
        <v>0.58823529411764708</v>
      </c>
      <c r="N717">
        <v>15.705882352941179</v>
      </c>
      <c r="O717">
        <v>1.7647058823529409</v>
      </c>
      <c r="P717">
        <v>1.2352941176470591</v>
      </c>
      <c r="Q717">
        <v>4</v>
      </c>
      <c r="R717">
        <v>12</v>
      </c>
      <c r="S717">
        <v>1</v>
      </c>
      <c r="T717">
        <v>0.26470588235294118</v>
      </c>
      <c r="U717">
        <v>0.5</v>
      </c>
      <c r="V717">
        <v>0.51211072664359858</v>
      </c>
      <c r="W717" t="s">
        <v>34</v>
      </c>
      <c r="X717">
        <v>3</v>
      </c>
      <c r="Y717" t="s">
        <v>70</v>
      </c>
      <c r="Z717">
        <v>0.15151515151515149</v>
      </c>
      <c r="AA717">
        <v>0.19230769230769229</v>
      </c>
      <c r="AB717" t="s">
        <v>34</v>
      </c>
      <c r="AC717" t="s">
        <v>34</v>
      </c>
      <c r="AD717">
        <v>0.58823529411764708</v>
      </c>
      <c r="AE717">
        <v>0.5</v>
      </c>
      <c r="AF717">
        <v>4.877743072616526E-4</v>
      </c>
    </row>
    <row r="718" spans="1:32" x14ac:dyDescent="0.45">
      <c r="A718" t="s">
        <v>803</v>
      </c>
      <c r="B718">
        <v>2022</v>
      </c>
      <c r="C718" t="s">
        <v>72</v>
      </c>
      <c r="D718">
        <v>17</v>
      </c>
      <c r="E718">
        <v>4.2303359283311606</v>
      </c>
      <c r="F718">
        <v>-1.452530265582761</v>
      </c>
      <c r="G718">
        <v>8.4856912809104923</v>
      </c>
      <c r="H718">
        <v>39.647058823529413</v>
      </c>
      <c r="I718">
        <v>0.8571428571428571</v>
      </c>
      <c r="J718">
        <v>-11.117647058823531</v>
      </c>
      <c r="K718">
        <v>0.52941176470588236</v>
      </c>
      <c r="L718">
        <v>0.76470588235294112</v>
      </c>
      <c r="M718">
        <v>0.82352941176470584</v>
      </c>
      <c r="N718">
        <v>11.941176470588241</v>
      </c>
      <c r="O718">
        <v>1.2352941176470591</v>
      </c>
      <c r="P718">
        <v>1.588235294117647</v>
      </c>
      <c r="Q718">
        <v>9</v>
      </c>
      <c r="R718">
        <v>8</v>
      </c>
      <c r="S718">
        <v>0</v>
      </c>
      <c r="T718">
        <v>0.52941176470588236</v>
      </c>
      <c r="U718">
        <v>0.43790849673202609</v>
      </c>
      <c r="V718">
        <v>0.4671280276816609</v>
      </c>
      <c r="W718" t="s">
        <v>77</v>
      </c>
      <c r="X718">
        <v>1</v>
      </c>
      <c r="Y718" t="s">
        <v>70</v>
      </c>
      <c r="Z718">
        <v>0.17499999999999999</v>
      </c>
      <c r="AA718">
        <v>0.24096385542168669</v>
      </c>
      <c r="AB718" t="s">
        <v>34</v>
      </c>
      <c r="AC718" t="s">
        <v>34</v>
      </c>
      <c r="AD718">
        <v>0.70588235294117641</v>
      </c>
      <c r="AE718">
        <v>0.5</v>
      </c>
      <c r="AF718">
        <v>5.8493399101478341E-3</v>
      </c>
    </row>
    <row r="719" spans="1:32" x14ac:dyDescent="0.45">
      <c r="A719" t="s">
        <v>804</v>
      </c>
      <c r="B719">
        <v>2022</v>
      </c>
      <c r="C719" t="s">
        <v>74</v>
      </c>
      <c r="D719">
        <v>17</v>
      </c>
      <c r="E719">
        <v>11.04247676431422</v>
      </c>
      <c r="F719">
        <v>0.898385682852198</v>
      </c>
      <c r="G719">
        <v>13.93868038671731</v>
      </c>
      <c r="H719">
        <v>49.294117647058833</v>
      </c>
      <c r="I719">
        <v>0.75</v>
      </c>
      <c r="J719">
        <v>-11.058823529411759</v>
      </c>
      <c r="K719">
        <v>0.70588235294117652</v>
      </c>
      <c r="L719">
        <v>0.52941176470588236</v>
      </c>
      <c r="M719">
        <v>0.6470588235294118</v>
      </c>
      <c r="N719">
        <v>22.82352941176471</v>
      </c>
      <c r="O719">
        <v>0.82352941176470595</v>
      </c>
      <c r="P719">
        <v>1.1764705882352939</v>
      </c>
      <c r="Q719">
        <v>14</v>
      </c>
      <c r="R719">
        <v>3</v>
      </c>
      <c r="S719">
        <v>0</v>
      </c>
      <c r="T719">
        <v>0.82352941176470584</v>
      </c>
      <c r="U719">
        <v>0.42226890756302521</v>
      </c>
      <c r="V719">
        <v>0.45296167247386759</v>
      </c>
      <c r="W719" t="s">
        <v>43</v>
      </c>
      <c r="X719">
        <v>1</v>
      </c>
      <c r="Y719" t="s">
        <v>62</v>
      </c>
      <c r="Z719">
        <v>0.2293577981651376</v>
      </c>
      <c r="AA719">
        <v>0.30701754385964908</v>
      </c>
      <c r="AB719" t="s">
        <v>43</v>
      </c>
      <c r="AC719" t="s">
        <v>43</v>
      </c>
      <c r="AD719">
        <v>0.1176470588235294</v>
      </c>
      <c r="AE719">
        <v>9.5</v>
      </c>
      <c r="AF719">
        <v>0.50223938584451555</v>
      </c>
    </row>
    <row r="720" spans="1:32" x14ac:dyDescent="0.45">
      <c r="A720" t="s">
        <v>805</v>
      </c>
      <c r="B720">
        <v>2022</v>
      </c>
      <c r="C720" t="s">
        <v>192</v>
      </c>
      <c r="D720">
        <v>17</v>
      </c>
      <c r="E720">
        <v>-4.0075462487975253</v>
      </c>
      <c r="F720">
        <v>-0.98684947213825469</v>
      </c>
      <c r="G720">
        <v>2.730054971271263</v>
      </c>
      <c r="H720">
        <v>38.529411764705877</v>
      </c>
      <c r="I720">
        <v>0.93333333333333335</v>
      </c>
      <c r="J720">
        <v>-23.411764705882351</v>
      </c>
      <c r="K720">
        <v>0.88235294117647056</v>
      </c>
      <c r="L720">
        <v>0.35294117647058831</v>
      </c>
      <c r="M720">
        <v>0.94117647058823528</v>
      </c>
      <c r="N720">
        <v>14.705882352941179</v>
      </c>
      <c r="O720">
        <v>1.294117647058824</v>
      </c>
      <c r="P720">
        <v>1.294117647058824</v>
      </c>
      <c r="Q720">
        <v>5</v>
      </c>
      <c r="R720">
        <v>12</v>
      </c>
      <c r="S720">
        <v>0</v>
      </c>
      <c r="T720">
        <v>0.29411764705882348</v>
      </c>
      <c r="U720">
        <v>0.3411764705882353</v>
      </c>
      <c r="V720">
        <v>0.51736111111111116</v>
      </c>
      <c r="W720" t="s">
        <v>34</v>
      </c>
      <c r="X720">
        <v>3</v>
      </c>
      <c r="Y720" t="s">
        <v>35</v>
      </c>
      <c r="Z720">
        <v>0.20454545454545461</v>
      </c>
      <c r="AA720">
        <v>0.15</v>
      </c>
      <c r="AB720" t="s">
        <v>34</v>
      </c>
      <c r="AC720" t="s">
        <v>34</v>
      </c>
      <c r="AD720">
        <v>0.41176470588235292</v>
      </c>
      <c r="AE720">
        <v>0.5</v>
      </c>
      <c r="AF720">
        <v>8.8890843051000579E-4</v>
      </c>
    </row>
    <row r="721" spans="1:32" x14ac:dyDescent="0.45">
      <c r="A721" t="s">
        <v>806</v>
      </c>
      <c r="B721">
        <v>2022</v>
      </c>
      <c r="C721" t="s">
        <v>195</v>
      </c>
      <c r="D721">
        <v>17</v>
      </c>
      <c r="E721">
        <v>1.5847378560774279</v>
      </c>
      <c r="F721">
        <v>-0.58740148513962598</v>
      </c>
      <c r="G721">
        <v>5.7244308180619408</v>
      </c>
      <c r="H721">
        <v>37.352941176470587</v>
      </c>
      <c r="I721">
        <v>0.93939393939393945</v>
      </c>
      <c r="J721">
        <v>-12.17647058823529</v>
      </c>
      <c r="K721">
        <v>0.58823529411764708</v>
      </c>
      <c r="L721">
        <v>0.58823529411764708</v>
      </c>
      <c r="M721">
        <v>0.82352941176470584</v>
      </c>
      <c r="N721">
        <v>16.882352941176471</v>
      </c>
      <c r="O721">
        <v>0.88235294117647067</v>
      </c>
      <c r="P721">
        <v>1.411764705882353</v>
      </c>
      <c r="Q721">
        <v>10</v>
      </c>
      <c r="R721">
        <v>7</v>
      </c>
      <c r="S721">
        <v>0</v>
      </c>
      <c r="T721">
        <v>0.58823529411764708</v>
      </c>
      <c r="U721">
        <v>0.3411764705882353</v>
      </c>
      <c r="V721">
        <v>0.44290657439446368</v>
      </c>
      <c r="W721" t="s">
        <v>61</v>
      </c>
      <c r="X721">
        <v>2</v>
      </c>
      <c r="Y721" t="s">
        <v>62</v>
      </c>
      <c r="Z721">
        <v>0.27380952380952378</v>
      </c>
      <c r="AA721">
        <v>0.13414634146341459</v>
      </c>
      <c r="AB721" t="s">
        <v>34</v>
      </c>
      <c r="AC721" t="s">
        <v>34</v>
      </c>
      <c r="AD721">
        <v>0.29411764705882348</v>
      </c>
      <c r="AE721">
        <v>0.5</v>
      </c>
      <c r="AF721">
        <v>3.8813497758657993E-2</v>
      </c>
    </row>
    <row r="722" spans="1:32" x14ac:dyDescent="0.45">
      <c r="A722" t="s">
        <v>807</v>
      </c>
      <c r="B722">
        <v>2022</v>
      </c>
      <c r="C722" t="s">
        <v>230</v>
      </c>
      <c r="D722">
        <v>17</v>
      </c>
      <c r="E722">
        <v>1.1512379571310081</v>
      </c>
      <c r="F722">
        <v>-0.51268645126042034</v>
      </c>
      <c r="G722">
        <v>5.0171400979132494</v>
      </c>
      <c r="H722">
        <v>54.823529411764703</v>
      </c>
      <c r="I722">
        <v>0.91891891891891897</v>
      </c>
      <c r="J722">
        <v>-14.58823529411765</v>
      </c>
      <c r="K722">
        <v>1</v>
      </c>
      <c r="L722">
        <v>0.41176470588235292</v>
      </c>
      <c r="M722">
        <v>0.35294117647058831</v>
      </c>
      <c r="N722">
        <v>11.294117647058821</v>
      </c>
      <c r="O722">
        <v>1.0588235294117649</v>
      </c>
      <c r="P722">
        <v>0.76470588235294112</v>
      </c>
      <c r="Q722">
        <v>6</v>
      </c>
      <c r="R722">
        <v>11</v>
      </c>
      <c r="S722">
        <v>0</v>
      </c>
      <c r="T722">
        <v>0.35294117647058831</v>
      </c>
      <c r="U722">
        <v>0.39705882352941169</v>
      </c>
      <c r="V722">
        <v>0.47404844290657439</v>
      </c>
      <c r="W722" t="s">
        <v>34</v>
      </c>
      <c r="X722">
        <v>3</v>
      </c>
      <c r="Y722" t="s">
        <v>62</v>
      </c>
      <c r="Z722">
        <v>0.31034482758620691</v>
      </c>
      <c r="AA722">
        <v>0.23076923076923081</v>
      </c>
      <c r="AB722" t="s">
        <v>34</v>
      </c>
      <c r="AC722" t="s">
        <v>34</v>
      </c>
      <c r="AD722">
        <v>5.8823529411764712E-2</v>
      </c>
      <c r="AE722">
        <v>0.5</v>
      </c>
      <c r="AF722">
        <v>1.7191989291984839E-3</v>
      </c>
    </row>
    <row r="723" spans="1:32" x14ac:dyDescent="0.45">
      <c r="A723" t="s">
        <v>808</v>
      </c>
      <c r="B723">
        <v>2022</v>
      </c>
      <c r="C723" t="s">
        <v>76</v>
      </c>
      <c r="D723">
        <v>17</v>
      </c>
      <c r="E723">
        <v>3.639558144621335</v>
      </c>
      <c r="F723">
        <v>-0.9147266284413953</v>
      </c>
      <c r="G723">
        <v>8.2029979453168185</v>
      </c>
      <c r="H723">
        <v>51.823529411764703</v>
      </c>
      <c r="I723">
        <v>0.8125</v>
      </c>
      <c r="J723">
        <v>-14.941176470588241</v>
      </c>
      <c r="K723">
        <v>0.88235294117647056</v>
      </c>
      <c r="L723">
        <v>0.35294117647058831</v>
      </c>
      <c r="M723">
        <v>0.47058823529411759</v>
      </c>
      <c r="N723">
        <v>17.058823529411761</v>
      </c>
      <c r="O723">
        <v>1.117647058823529</v>
      </c>
      <c r="P723">
        <v>0.82352941176470584</v>
      </c>
      <c r="Q723">
        <v>9</v>
      </c>
      <c r="R723">
        <v>8</v>
      </c>
      <c r="S723">
        <v>0</v>
      </c>
      <c r="T723">
        <v>0.52941176470588236</v>
      </c>
      <c r="U723">
        <v>0.45723684210526322</v>
      </c>
      <c r="V723">
        <v>0.53671328671328666</v>
      </c>
      <c r="W723" t="s">
        <v>730</v>
      </c>
      <c r="X723">
        <v>2</v>
      </c>
      <c r="Y723" t="s">
        <v>46</v>
      </c>
      <c r="Z723">
        <v>0.14545454545454539</v>
      </c>
      <c r="AA723">
        <v>0.2857142857142857</v>
      </c>
      <c r="AB723" t="s">
        <v>34</v>
      </c>
      <c r="AC723" t="s">
        <v>34</v>
      </c>
      <c r="AD723">
        <v>0.23529411764705879</v>
      </c>
      <c r="AE723">
        <v>0.5</v>
      </c>
      <c r="AF723">
        <v>8.9945943710116258E-3</v>
      </c>
    </row>
    <row r="724" spans="1:32" x14ac:dyDescent="0.45">
      <c r="A724" t="s">
        <v>809</v>
      </c>
      <c r="B724">
        <v>2022</v>
      </c>
      <c r="C724" t="s">
        <v>79</v>
      </c>
      <c r="D724">
        <v>17</v>
      </c>
      <c r="E724">
        <v>1.6982283691809601</v>
      </c>
      <c r="F724">
        <v>-2.590179757661375</v>
      </c>
      <c r="G724">
        <v>8.3275073868223579</v>
      </c>
      <c r="H724">
        <v>40.235294117647058</v>
      </c>
      <c r="I724">
        <v>0.78787878787878785</v>
      </c>
      <c r="J724">
        <v>-19.647058823529409</v>
      </c>
      <c r="K724">
        <v>0.88235294117647056</v>
      </c>
      <c r="L724">
        <v>0.58823529411764708</v>
      </c>
      <c r="M724">
        <v>0.88235294117647056</v>
      </c>
      <c r="N724">
        <v>14.17647058823529</v>
      </c>
      <c r="O724">
        <v>1.294117647058824</v>
      </c>
      <c r="P724">
        <v>1.470588235294118</v>
      </c>
      <c r="Q724">
        <v>13</v>
      </c>
      <c r="R724">
        <v>4</v>
      </c>
      <c r="S724">
        <v>0</v>
      </c>
      <c r="T724">
        <v>0.76470588235294112</v>
      </c>
      <c r="U724">
        <v>0.42499999999999999</v>
      </c>
      <c r="V724">
        <v>0.47395833333333331</v>
      </c>
      <c r="W724" t="s">
        <v>84</v>
      </c>
      <c r="X724">
        <v>1</v>
      </c>
      <c r="Y724" t="s">
        <v>51</v>
      </c>
      <c r="Z724">
        <v>0.17241379310344829</v>
      </c>
      <c r="AA724">
        <v>0.2207792207792208</v>
      </c>
      <c r="AB724" t="s">
        <v>34</v>
      </c>
      <c r="AC724" t="s">
        <v>34</v>
      </c>
      <c r="AD724">
        <v>0.41176470588235292</v>
      </c>
      <c r="AE724">
        <v>0.5</v>
      </c>
      <c r="AF724">
        <v>0.23531393445088511</v>
      </c>
    </row>
    <row r="725" spans="1:32" x14ac:dyDescent="0.45">
      <c r="A725" t="s">
        <v>810</v>
      </c>
      <c r="B725">
        <v>2022</v>
      </c>
      <c r="C725" t="s">
        <v>81</v>
      </c>
      <c r="D725">
        <v>17</v>
      </c>
      <c r="E725">
        <v>-1.449158598725919</v>
      </c>
      <c r="F725">
        <v>-1.622394352054354</v>
      </c>
      <c r="G725">
        <v>3.3791694472180942</v>
      </c>
      <c r="H725">
        <v>49.470588235294123</v>
      </c>
      <c r="I725">
        <v>0.86486486486486491</v>
      </c>
      <c r="J725">
        <v>-16.411764705882351</v>
      </c>
      <c r="K725">
        <v>0.82352941176470584</v>
      </c>
      <c r="L725">
        <v>0.6470588235294118</v>
      </c>
      <c r="M725">
        <v>1.117647058823529</v>
      </c>
      <c r="N725">
        <v>20.352941176470591</v>
      </c>
      <c r="O725">
        <v>1.117647058823529</v>
      </c>
      <c r="P725">
        <v>1.7647058823529409</v>
      </c>
      <c r="Q725">
        <v>8</v>
      </c>
      <c r="R725">
        <v>9</v>
      </c>
      <c r="S725">
        <v>0</v>
      </c>
      <c r="T725">
        <v>0.47058823529411759</v>
      </c>
      <c r="U725">
        <v>0.41544117647058831</v>
      </c>
      <c r="V725">
        <v>0.50174825174825177</v>
      </c>
      <c r="W725" t="s">
        <v>34</v>
      </c>
      <c r="X725">
        <v>3</v>
      </c>
      <c r="Y725" t="s">
        <v>46</v>
      </c>
      <c r="Z725">
        <v>0.14285714285714279</v>
      </c>
      <c r="AA725">
        <v>0.30434782608695649</v>
      </c>
      <c r="AB725" t="s">
        <v>34</v>
      </c>
      <c r="AC725" t="s">
        <v>34</v>
      </c>
      <c r="AD725">
        <v>0.29411764705882348</v>
      </c>
      <c r="AE725">
        <v>0.5</v>
      </c>
      <c r="AF725">
        <v>5.6104263553701803E-3</v>
      </c>
    </row>
    <row r="726" spans="1:32" x14ac:dyDescent="0.45">
      <c r="A726" t="s">
        <v>811</v>
      </c>
      <c r="B726">
        <v>2022</v>
      </c>
      <c r="C726" t="s">
        <v>83</v>
      </c>
      <c r="D726">
        <v>17</v>
      </c>
      <c r="E726">
        <v>1.5099915074866599</v>
      </c>
      <c r="F726">
        <v>-3.0552657524276512</v>
      </c>
      <c r="G726">
        <v>5.0022182193012741</v>
      </c>
      <c r="H726">
        <v>49.470588235294123</v>
      </c>
      <c r="I726">
        <v>0.74193548387096775</v>
      </c>
      <c r="J726">
        <v>-16.294117647058819</v>
      </c>
      <c r="K726">
        <v>0.82352941176470584</v>
      </c>
      <c r="L726">
        <v>0.41176470588235292</v>
      </c>
      <c r="M726">
        <v>0.41176470588235292</v>
      </c>
      <c r="N726">
        <v>16.411764705882351</v>
      </c>
      <c r="O726">
        <v>1.117647058823529</v>
      </c>
      <c r="P726">
        <v>0.82352941176470584</v>
      </c>
      <c r="Q726">
        <v>7</v>
      </c>
      <c r="R726">
        <v>10</v>
      </c>
      <c r="S726">
        <v>0</v>
      </c>
      <c r="T726">
        <v>0.41176470588235292</v>
      </c>
      <c r="U726">
        <v>0.46218487394957991</v>
      </c>
      <c r="V726">
        <v>0.50694444444444442</v>
      </c>
      <c r="W726" t="s">
        <v>34</v>
      </c>
      <c r="X726">
        <v>3</v>
      </c>
      <c r="Y726" t="s">
        <v>38</v>
      </c>
      <c r="Z726">
        <v>0.16</v>
      </c>
      <c r="AA726">
        <v>0.33333333333333331</v>
      </c>
      <c r="AB726" t="s">
        <v>34</v>
      </c>
      <c r="AC726" t="s">
        <v>34</v>
      </c>
      <c r="AD726">
        <v>0.29411764705882348</v>
      </c>
      <c r="AE726">
        <v>0.5</v>
      </c>
      <c r="AF726">
        <v>2.144477565446893E-3</v>
      </c>
    </row>
    <row r="727" spans="1:32" x14ac:dyDescent="0.45">
      <c r="A727" t="s">
        <v>812</v>
      </c>
      <c r="B727">
        <v>2022</v>
      </c>
      <c r="C727" t="s">
        <v>86</v>
      </c>
      <c r="D727">
        <v>17</v>
      </c>
      <c r="E727">
        <v>0.62093551716263251</v>
      </c>
      <c r="F727">
        <v>1.7934933653401579</v>
      </c>
      <c r="G727">
        <v>5.0081353878932013</v>
      </c>
      <c r="H727">
        <v>48.647058823529413</v>
      </c>
      <c r="I727">
        <v>0.90625</v>
      </c>
      <c r="J727">
        <v>-16.117647058823529</v>
      </c>
      <c r="K727">
        <v>0.35294117647058831</v>
      </c>
      <c r="L727">
        <v>0.76470588235294112</v>
      </c>
      <c r="M727">
        <v>0.35294117647058831</v>
      </c>
      <c r="N727">
        <v>15.941176470588241</v>
      </c>
      <c r="O727">
        <v>0.58823529411764708</v>
      </c>
      <c r="P727">
        <v>1.117647058823529</v>
      </c>
      <c r="Q727">
        <v>9</v>
      </c>
      <c r="R727">
        <v>7</v>
      </c>
      <c r="S727">
        <v>1</v>
      </c>
      <c r="T727">
        <v>0.55882352941176472</v>
      </c>
      <c r="U727">
        <v>0.39542483660130717</v>
      </c>
      <c r="V727">
        <v>0.52595155709342556</v>
      </c>
      <c r="W727" t="s">
        <v>69</v>
      </c>
      <c r="X727">
        <v>3</v>
      </c>
      <c r="Y727" t="s">
        <v>58</v>
      </c>
      <c r="Z727">
        <v>0.20512820512820509</v>
      </c>
      <c r="AA727">
        <v>0.22093023255813951</v>
      </c>
      <c r="AB727" t="s">
        <v>34</v>
      </c>
      <c r="AC727" t="s">
        <v>34</v>
      </c>
      <c r="AD727">
        <v>0.23529411764705879</v>
      </c>
      <c r="AE727">
        <v>0.5</v>
      </c>
      <c r="AF727">
        <v>2.0359064822065641E-2</v>
      </c>
    </row>
    <row r="728" spans="1:32" x14ac:dyDescent="0.45">
      <c r="A728" t="s">
        <v>813</v>
      </c>
      <c r="B728">
        <v>2022</v>
      </c>
      <c r="C728" t="s">
        <v>88</v>
      </c>
      <c r="D728">
        <v>17</v>
      </c>
      <c r="E728">
        <v>-3.8762592973930809</v>
      </c>
      <c r="F728">
        <v>-1.3059831924168961</v>
      </c>
      <c r="G728">
        <v>2.1260350415130089</v>
      </c>
      <c r="H728">
        <v>50.941176470588232</v>
      </c>
      <c r="I728">
        <v>0.81081081081081086</v>
      </c>
      <c r="J728">
        <v>-18.647058823529409</v>
      </c>
      <c r="K728">
        <v>0.82352941176470584</v>
      </c>
      <c r="L728">
        <v>0.23529411764705879</v>
      </c>
      <c r="M728">
        <v>0.70588235294117652</v>
      </c>
      <c r="N728">
        <v>17.294117647058819</v>
      </c>
      <c r="O728">
        <v>1.2352941176470591</v>
      </c>
      <c r="P728">
        <v>0.94117647058823528</v>
      </c>
      <c r="Q728">
        <v>7</v>
      </c>
      <c r="R728">
        <v>10</v>
      </c>
      <c r="S728">
        <v>0</v>
      </c>
      <c r="T728">
        <v>0.41176470588235292</v>
      </c>
      <c r="U728">
        <v>0.4576271186440678</v>
      </c>
      <c r="V728">
        <v>0.53846153846153844</v>
      </c>
      <c r="W728" t="s">
        <v>34</v>
      </c>
      <c r="X728">
        <v>4</v>
      </c>
      <c r="Y728" t="s">
        <v>46</v>
      </c>
      <c r="Z728">
        <v>0.35</v>
      </c>
      <c r="AA728">
        <v>0.15384615384615391</v>
      </c>
      <c r="AB728" t="s">
        <v>34</v>
      </c>
      <c r="AC728" t="s">
        <v>34</v>
      </c>
      <c r="AD728">
        <v>0.41176470588235298</v>
      </c>
      <c r="AE728">
        <v>0.5</v>
      </c>
      <c r="AF728">
        <v>1.0328069750845E-2</v>
      </c>
    </row>
    <row r="729" spans="1:32" x14ac:dyDescent="0.45">
      <c r="A729" t="s">
        <v>814</v>
      </c>
      <c r="B729">
        <v>2022</v>
      </c>
      <c r="C729" t="s">
        <v>92</v>
      </c>
      <c r="D729">
        <v>17</v>
      </c>
      <c r="E729">
        <v>4.6291540346615232</v>
      </c>
      <c r="F729">
        <v>3.082902383838158</v>
      </c>
      <c r="G729">
        <v>8.0607508378331243</v>
      </c>
      <c r="H729">
        <v>40.117647058823529</v>
      </c>
      <c r="I729">
        <v>0.88</v>
      </c>
      <c r="J729">
        <v>-15.23529411764706</v>
      </c>
      <c r="K729">
        <v>0.52941176470588236</v>
      </c>
      <c r="L729">
        <v>0.58823529411764708</v>
      </c>
      <c r="M729">
        <v>1</v>
      </c>
      <c r="N729">
        <v>28.235294117647062</v>
      </c>
      <c r="O729">
        <v>0.76470588235294124</v>
      </c>
      <c r="P729">
        <v>1.588235294117647</v>
      </c>
      <c r="Q729">
        <v>14</v>
      </c>
      <c r="R729">
        <v>3</v>
      </c>
      <c r="S729">
        <v>0</v>
      </c>
      <c r="T729">
        <v>0.82352941176470584</v>
      </c>
      <c r="U729">
        <v>0.46008403361344541</v>
      </c>
      <c r="V729">
        <v>0.47404844290657439</v>
      </c>
      <c r="W729" t="s">
        <v>43</v>
      </c>
      <c r="X729">
        <v>1</v>
      </c>
      <c r="Y729" t="s">
        <v>58</v>
      </c>
      <c r="Z729">
        <v>0.28333333333333333</v>
      </c>
      <c r="AA729">
        <v>0.17582417582417581</v>
      </c>
      <c r="AB729" t="s">
        <v>34</v>
      </c>
      <c r="AC729" t="s">
        <v>43</v>
      </c>
      <c r="AD729">
        <v>0.23529411764705879</v>
      </c>
      <c r="AE729">
        <v>9.5</v>
      </c>
      <c r="AF729">
        <v>0.74660624652370755</v>
      </c>
    </row>
    <row r="730" spans="1:32" x14ac:dyDescent="0.45">
      <c r="A730" t="s">
        <v>815</v>
      </c>
      <c r="B730">
        <v>2022</v>
      </c>
      <c r="C730" t="s">
        <v>94</v>
      </c>
      <c r="D730">
        <v>17</v>
      </c>
      <c r="E730">
        <v>0.13599884824991779</v>
      </c>
      <c r="F730">
        <v>0.33015498995507059</v>
      </c>
      <c r="G730">
        <v>3.9598410020572778</v>
      </c>
      <c r="H730">
        <v>41.823529411764703</v>
      </c>
      <c r="I730">
        <v>0.77272727272727271</v>
      </c>
      <c r="J730">
        <v>-14.705882352941179</v>
      </c>
      <c r="K730">
        <v>0.82352941176470584</v>
      </c>
      <c r="L730">
        <v>0.1764705882352941</v>
      </c>
      <c r="M730">
        <v>1.1764705882352939</v>
      </c>
      <c r="N730">
        <v>16.882352941176471</v>
      </c>
      <c r="O730">
        <v>0.94117647058823528</v>
      </c>
      <c r="P730">
        <v>1.3529411764705881</v>
      </c>
      <c r="Q730">
        <v>9</v>
      </c>
      <c r="R730">
        <v>8</v>
      </c>
      <c r="S730">
        <v>0</v>
      </c>
      <c r="T730">
        <v>0.52941176470588236</v>
      </c>
      <c r="U730">
        <v>0.45065789473684209</v>
      </c>
      <c r="V730">
        <v>0.51923076923076927</v>
      </c>
      <c r="W730" t="s">
        <v>34</v>
      </c>
      <c r="X730">
        <v>3</v>
      </c>
      <c r="Y730" t="s">
        <v>42</v>
      </c>
      <c r="Z730">
        <v>0.36842105263157893</v>
      </c>
      <c r="AA730">
        <v>0.25</v>
      </c>
      <c r="AB730" t="s">
        <v>34</v>
      </c>
      <c r="AC730" t="s">
        <v>34</v>
      </c>
      <c r="AD730">
        <v>0.1176470588235294</v>
      </c>
      <c r="AE730">
        <v>0.5</v>
      </c>
      <c r="AF730">
        <v>4.0982495924484268E-2</v>
      </c>
    </row>
    <row r="731" spans="1:32" x14ac:dyDescent="0.45">
      <c r="A731" t="s">
        <v>816</v>
      </c>
      <c r="B731">
        <v>2022</v>
      </c>
      <c r="C731" t="s">
        <v>98</v>
      </c>
      <c r="D731">
        <v>17</v>
      </c>
      <c r="E731">
        <v>1.2948248769384361</v>
      </c>
      <c r="F731">
        <v>-0.74872986284856802</v>
      </c>
      <c r="G731">
        <v>5.5461284229792742</v>
      </c>
      <c r="H731">
        <v>50.235294117647058</v>
      </c>
      <c r="I731">
        <v>0.91891891891891897</v>
      </c>
      <c r="J731">
        <v>-20.47058823529412</v>
      </c>
      <c r="K731">
        <v>0.70588235294117652</v>
      </c>
      <c r="L731">
        <v>0.6470588235294118</v>
      </c>
      <c r="M731">
        <v>0.82352941176470584</v>
      </c>
      <c r="N731">
        <v>17.117647058823529</v>
      </c>
      <c r="O731">
        <v>1</v>
      </c>
      <c r="P731">
        <v>1.470588235294118</v>
      </c>
      <c r="Q731">
        <v>9</v>
      </c>
      <c r="R731">
        <v>8</v>
      </c>
      <c r="S731">
        <v>0</v>
      </c>
      <c r="T731">
        <v>0.52941176470588236</v>
      </c>
      <c r="U731">
        <v>0.38235294117647062</v>
      </c>
      <c r="V731">
        <v>0.46193771626297581</v>
      </c>
      <c r="W731" t="s">
        <v>730</v>
      </c>
      <c r="X731">
        <v>2</v>
      </c>
      <c r="Y731" t="s">
        <v>35</v>
      </c>
      <c r="Z731">
        <v>0.1129032258064516</v>
      </c>
      <c r="AA731">
        <v>0.20754716981132079</v>
      </c>
      <c r="AB731" t="s">
        <v>34</v>
      </c>
      <c r="AC731" t="s">
        <v>34</v>
      </c>
      <c r="AD731">
        <v>0.29411764705882348</v>
      </c>
      <c r="AE731">
        <v>0.5</v>
      </c>
      <c r="AF731">
        <v>1.0726410432562389E-2</v>
      </c>
    </row>
    <row r="732" spans="1:32" x14ac:dyDescent="0.45">
      <c r="A732" t="s">
        <v>817</v>
      </c>
      <c r="B732">
        <v>2022</v>
      </c>
      <c r="C732" t="s">
        <v>100</v>
      </c>
      <c r="D732">
        <v>17</v>
      </c>
      <c r="E732">
        <v>6.1923004319057968</v>
      </c>
      <c r="F732">
        <v>-1.270188038315208</v>
      </c>
      <c r="G732">
        <v>8.9762582663091948</v>
      </c>
      <c r="H732">
        <v>42.941176470588232</v>
      </c>
      <c r="I732">
        <v>0.84375</v>
      </c>
      <c r="J732">
        <v>-11.352941176470591</v>
      </c>
      <c r="K732">
        <v>0.52941176470588236</v>
      </c>
      <c r="L732">
        <v>0.58823529411764708</v>
      </c>
      <c r="M732">
        <v>1.1764705882352939</v>
      </c>
      <c r="N732">
        <v>18.058823529411761</v>
      </c>
      <c r="O732">
        <v>0.82352941176470584</v>
      </c>
      <c r="P732">
        <v>1.7647058823529409</v>
      </c>
      <c r="Q732">
        <v>13</v>
      </c>
      <c r="R732">
        <v>4</v>
      </c>
      <c r="S732">
        <v>0</v>
      </c>
      <c r="T732">
        <v>0.76470588235294112</v>
      </c>
      <c r="U732">
        <v>0.41402714932126689</v>
      </c>
      <c r="V732">
        <v>0.41695501730103812</v>
      </c>
      <c r="W732" t="s">
        <v>41</v>
      </c>
      <c r="X732">
        <v>1</v>
      </c>
      <c r="Y732" t="s">
        <v>35</v>
      </c>
      <c r="Z732">
        <v>0.22115384615384609</v>
      </c>
      <c r="AA732">
        <v>0.2135922330097087</v>
      </c>
      <c r="AB732" t="s">
        <v>34</v>
      </c>
      <c r="AC732" t="s">
        <v>34</v>
      </c>
      <c r="AD732">
        <v>0.29411764705882348</v>
      </c>
      <c r="AE732">
        <v>0.5</v>
      </c>
      <c r="AF732">
        <v>0.23792155820080471</v>
      </c>
    </row>
    <row r="733" spans="1:32" x14ac:dyDescent="0.45">
      <c r="A733" t="s">
        <v>818</v>
      </c>
      <c r="B733">
        <v>2022</v>
      </c>
      <c r="C733" t="s">
        <v>104</v>
      </c>
      <c r="D733">
        <v>17</v>
      </c>
      <c r="E733">
        <v>2.963584582239132</v>
      </c>
      <c r="F733">
        <v>-5.0126061530664883</v>
      </c>
      <c r="G733">
        <v>5.276041324512196</v>
      </c>
      <c r="H733">
        <v>46.647058823529413</v>
      </c>
      <c r="I733">
        <v>0.81578947368421051</v>
      </c>
      <c r="J733">
        <v>-9.4117647058823533</v>
      </c>
      <c r="K733">
        <v>0.58823529411764708</v>
      </c>
      <c r="L733">
        <v>0.58823529411764708</v>
      </c>
      <c r="M733">
        <v>0.58823529411764708</v>
      </c>
      <c r="N733">
        <v>19</v>
      </c>
      <c r="O733">
        <v>0.88235294117647067</v>
      </c>
      <c r="P733">
        <v>1.1764705882352939</v>
      </c>
      <c r="Q733">
        <v>8</v>
      </c>
      <c r="R733">
        <v>9</v>
      </c>
      <c r="S733">
        <v>0</v>
      </c>
      <c r="T733">
        <v>0.47058823529411759</v>
      </c>
      <c r="U733">
        <v>0.4264705882352941</v>
      </c>
      <c r="V733">
        <v>0.50347222222222221</v>
      </c>
      <c r="W733" t="s">
        <v>77</v>
      </c>
      <c r="X733">
        <v>1</v>
      </c>
      <c r="Y733" t="s">
        <v>38</v>
      </c>
      <c r="Z733">
        <v>0.30188679245283018</v>
      </c>
      <c r="AA733">
        <v>0.22033898305084751</v>
      </c>
      <c r="AB733" t="s">
        <v>34</v>
      </c>
      <c r="AC733" t="s">
        <v>34</v>
      </c>
      <c r="AD733">
        <v>0.29411764705882348</v>
      </c>
      <c r="AE733">
        <v>0.5</v>
      </c>
      <c r="AF733">
        <v>9.387382756766505E-3</v>
      </c>
    </row>
    <row r="734" spans="1:32" x14ac:dyDescent="0.45">
      <c r="A734" t="s">
        <v>819</v>
      </c>
      <c r="B734">
        <v>2022</v>
      </c>
      <c r="C734" t="s">
        <v>106</v>
      </c>
      <c r="D734">
        <v>17</v>
      </c>
      <c r="E734">
        <v>-1.563277327996033</v>
      </c>
      <c r="F734">
        <v>-2.26263912794226</v>
      </c>
      <c r="G734">
        <v>4.1292883186119882</v>
      </c>
      <c r="H734">
        <v>56.235294117647058</v>
      </c>
      <c r="I734">
        <v>0.83333333333333337</v>
      </c>
      <c r="J734">
        <v>-18.411764705882351</v>
      </c>
      <c r="K734">
        <v>0.6470588235294118</v>
      </c>
      <c r="L734">
        <v>0.35294117647058831</v>
      </c>
      <c r="M734">
        <v>0.82352941176470584</v>
      </c>
      <c r="N734">
        <v>15.52941176470588</v>
      </c>
      <c r="O734">
        <v>1.117647058823529</v>
      </c>
      <c r="P734">
        <v>1.1764705882352939</v>
      </c>
      <c r="Q734">
        <v>7</v>
      </c>
      <c r="R734">
        <v>10</v>
      </c>
      <c r="S734">
        <v>0</v>
      </c>
      <c r="T734">
        <v>0.41176470588235292</v>
      </c>
      <c r="U734">
        <v>0.33613445378151258</v>
      </c>
      <c r="V734">
        <v>0.50871080139372826</v>
      </c>
      <c r="W734" t="s">
        <v>34</v>
      </c>
      <c r="X734">
        <v>2</v>
      </c>
      <c r="Y734" t="s">
        <v>70</v>
      </c>
      <c r="Z734">
        <v>0.2142857142857143</v>
      </c>
      <c r="AA734">
        <v>0.25</v>
      </c>
      <c r="AB734" t="s">
        <v>34</v>
      </c>
      <c r="AC734" t="s">
        <v>34</v>
      </c>
      <c r="AD734">
        <v>0.47058823529411759</v>
      </c>
      <c r="AE734">
        <v>0.5</v>
      </c>
      <c r="AF734">
        <v>3.449444833103671E-3</v>
      </c>
    </row>
    <row r="735" spans="1:32" x14ac:dyDescent="0.45">
      <c r="A735" t="s">
        <v>820</v>
      </c>
      <c r="B735">
        <v>2022</v>
      </c>
      <c r="C735" t="s">
        <v>108</v>
      </c>
      <c r="D735">
        <v>17</v>
      </c>
      <c r="E735">
        <v>-3.5349664958451341</v>
      </c>
      <c r="F735">
        <v>-1.706681230167528</v>
      </c>
      <c r="G735">
        <v>3.4773514909849719</v>
      </c>
      <c r="H735">
        <v>47.352941176470587</v>
      </c>
      <c r="I735">
        <v>0.83333333333333337</v>
      </c>
      <c r="J735">
        <v>-18.294117647058819</v>
      </c>
      <c r="K735">
        <v>0.94117647058823528</v>
      </c>
      <c r="L735">
        <v>0.52941176470588236</v>
      </c>
      <c r="M735">
        <v>0.52941176470588236</v>
      </c>
      <c r="N735">
        <v>16.411764705882351</v>
      </c>
      <c r="O735">
        <v>1.3529411764705881</v>
      </c>
      <c r="P735">
        <v>1.0588235294117649</v>
      </c>
      <c r="Q735">
        <v>8</v>
      </c>
      <c r="R735">
        <v>8</v>
      </c>
      <c r="S735">
        <v>1</v>
      </c>
      <c r="T735">
        <v>0.5</v>
      </c>
      <c r="U735">
        <v>0.4485294117647059</v>
      </c>
      <c r="V735">
        <v>0.53633217993079585</v>
      </c>
      <c r="W735" t="s">
        <v>34</v>
      </c>
      <c r="X735">
        <v>4</v>
      </c>
      <c r="Y735" t="s">
        <v>58</v>
      </c>
      <c r="Z735">
        <v>0.14285714285714279</v>
      </c>
      <c r="AA735">
        <v>0.17391304347826089</v>
      </c>
      <c r="AB735" t="s">
        <v>34</v>
      </c>
      <c r="AC735" t="s">
        <v>34</v>
      </c>
      <c r="AD735">
        <v>0.41176470588235298</v>
      </c>
      <c r="AE735">
        <v>0.5</v>
      </c>
      <c r="AF735">
        <v>7.2428469261802426E-3</v>
      </c>
    </row>
    <row r="736" spans="1:32" x14ac:dyDescent="0.45">
      <c r="A736" t="s">
        <v>821</v>
      </c>
      <c r="B736">
        <v>2023</v>
      </c>
      <c r="C736" t="s">
        <v>33</v>
      </c>
      <c r="D736">
        <v>17</v>
      </c>
      <c r="E736">
        <v>-5.9339070304180641</v>
      </c>
      <c r="F736">
        <v>1.097791410283836</v>
      </c>
      <c r="G736">
        <v>-0.56667038128696123</v>
      </c>
      <c r="H736">
        <v>50.529411764705877</v>
      </c>
      <c r="I736">
        <v>0.84848484848484851</v>
      </c>
      <c r="J736">
        <v>-16.82352941176471</v>
      </c>
      <c r="K736">
        <v>0.70588235294117652</v>
      </c>
      <c r="L736">
        <v>0.35294117647058831</v>
      </c>
      <c r="M736">
        <v>0.6470588235294118</v>
      </c>
      <c r="N736">
        <v>13.705882352941179</v>
      </c>
      <c r="O736">
        <v>1</v>
      </c>
      <c r="P736">
        <v>1</v>
      </c>
      <c r="Q736">
        <v>4</v>
      </c>
      <c r="R736">
        <v>13</v>
      </c>
      <c r="S736">
        <v>0</v>
      </c>
      <c r="T736">
        <v>0.23529411764705879</v>
      </c>
      <c r="U736">
        <v>0.58823529411764708</v>
      </c>
      <c r="V736">
        <v>0.56055363321799312</v>
      </c>
      <c r="W736" t="s">
        <v>34</v>
      </c>
      <c r="X736">
        <v>4</v>
      </c>
      <c r="Y736" t="s">
        <v>35</v>
      </c>
      <c r="Z736">
        <v>0.16129032258064521</v>
      </c>
      <c r="AA736">
        <v>0.24</v>
      </c>
      <c r="AB736" t="s">
        <v>34</v>
      </c>
      <c r="AC736" t="s">
        <v>34</v>
      </c>
      <c r="AD736">
        <v>0.29411764705882348</v>
      </c>
      <c r="AE736">
        <v>0.5</v>
      </c>
      <c r="AF736">
        <v>1.696130114464812E-4</v>
      </c>
    </row>
    <row r="737" spans="1:32" x14ac:dyDescent="0.45">
      <c r="A737" t="s">
        <v>822</v>
      </c>
      <c r="B737">
        <v>2023</v>
      </c>
      <c r="C737" t="s">
        <v>37</v>
      </c>
      <c r="D737">
        <v>17</v>
      </c>
      <c r="E737">
        <v>-2.5283183024353528</v>
      </c>
      <c r="F737">
        <v>-3.7823549297863019</v>
      </c>
      <c r="G737">
        <v>1.9979204286771861</v>
      </c>
      <c r="H737">
        <v>43.705882352941167</v>
      </c>
      <c r="I737">
        <v>0.86486486486486491</v>
      </c>
      <c r="J737">
        <v>-14.76470588235294</v>
      </c>
      <c r="K737">
        <v>1</v>
      </c>
      <c r="L737">
        <v>0.47058823529411759</v>
      </c>
      <c r="M737">
        <v>0.47058823529411759</v>
      </c>
      <c r="N737">
        <v>15.17647058823529</v>
      </c>
      <c r="O737">
        <v>1.588235294117647</v>
      </c>
      <c r="P737">
        <v>0.94117647058823528</v>
      </c>
      <c r="Q737">
        <v>7</v>
      </c>
      <c r="R737">
        <v>10</v>
      </c>
      <c r="S737">
        <v>0</v>
      </c>
      <c r="T737">
        <v>0.41176470588235292</v>
      </c>
      <c r="U737">
        <v>0.46218487394957991</v>
      </c>
      <c r="V737">
        <v>0.4290657439446367</v>
      </c>
      <c r="W737" t="s">
        <v>34</v>
      </c>
      <c r="X737">
        <v>3</v>
      </c>
      <c r="Y737" t="s">
        <v>38</v>
      </c>
      <c r="Z737">
        <v>0.16</v>
      </c>
      <c r="AA737">
        <v>9.375E-2</v>
      </c>
      <c r="AB737" t="s">
        <v>34</v>
      </c>
      <c r="AC737" t="s">
        <v>34</v>
      </c>
      <c r="AD737">
        <v>0.58823529411764708</v>
      </c>
      <c r="AE737">
        <v>0.5</v>
      </c>
      <c r="AF737">
        <v>1.7573636063656221E-3</v>
      </c>
    </row>
    <row r="738" spans="1:32" x14ac:dyDescent="0.45">
      <c r="A738" t="s">
        <v>823</v>
      </c>
      <c r="B738">
        <v>2023</v>
      </c>
      <c r="C738" t="s">
        <v>40</v>
      </c>
      <c r="D738">
        <v>17</v>
      </c>
      <c r="E738">
        <v>3.6983554767721749</v>
      </c>
      <c r="F738">
        <v>0.40036400244666159</v>
      </c>
      <c r="G738">
        <v>8.5556125678790167</v>
      </c>
      <c r="H738">
        <v>56.176470588235297</v>
      </c>
      <c r="I738">
        <v>0.86486486486486491</v>
      </c>
      <c r="J738">
        <v>-14.47058823529412</v>
      </c>
      <c r="K738">
        <v>0.41176470588235292</v>
      </c>
      <c r="L738">
        <v>0.76470588235294112</v>
      </c>
      <c r="M738">
        <v>1.0588235294117649</v>
      </c>
      <c r="N738">
        <v>25.588235294117649</v>
      </c>
      <c r="O738">
        <v>0.94117647058823528</v>
      </c>
      <c r="P738">
        <v>1.8235294117647061</v>
      </c>
      <c r="Q738">
        <v>13</v>
      </c>
      <c r="R738">
        <v>4</v>
      </c>
      <c r="S738">
        <v>0</v>
      </c>
      <c r="T738">
        <v>0.76470588235294112</v>
      </c>
      <c r="U738">
        <v>0.52941176470588236</v>
      </c>
      <c r="V738">
        <v>0.54325259515570934</v>
      </c>
      <c r="W738" t="s">
        <v>43</v>
      </c>
      <c r="X738">
        <v>1</v>
      </c>
      <c r="Y738" t="s">
        <v>42</v>
      </c>
      <c r="Z738">
        <v>0.14473684210526319</v>
      </c>
      <c r="AA738">
        <v>0.24324324324324331</v>
      </c>
      <c r="AB738" t="s">
        <v>34</v>
      </c>
      <c r="AC738" t="s">
        <v>34</v>
      </c>
      <c r="AD738">
        <v>0.52941176470588225</v>
      </c>
      <c r="AE738">
        <v>0.5</v>
      </c>
      <c r="AF738">
        <v>0.28029078529124468</v>
      </c>
    </row>
    <row r="739" spans="1:32" x14ac:dyDescent="0.45">
      <c r="A739" t="s">
        <v>824</v>
      </c>
      <c r="B739">
        <v>2023</v>
      </c>
      <c r="C739" t="s">
        <v>45</v>
      </c>
      <c r="D739">
        <v>17</v>
      </c>
      <c r="E739">
        <v>5.393694012923965</v>
      </c>
      <c r="F739">
        <v>2.0119174688196231</v>
      </c>
      <c r="G739">
        <v>8.1247983278481879</v>
      </c>
      <c r="H739">
        <v>51.941176470588232</v>
      </c>
      <c r="I739">
        <v>0.82758620689655171</v>
      </c>
      <c r="J739">
        <v>-8.9411764705882355</v>
      </c>
      <c r="K739">
        <v>1.0588235294117649</v>
      </c>
      <c r="L739">
        <v>0.70588235294117652</v>
      </c>
      <c r="M739">
        <v>1.0588235294117649</v>
      </c>
      <c r="N739">
        <v>19.294117647058819</v>
      </c>
      <c r="O739">
        <v>1.3529411764705881</v>
      </c>
      <c r="P739">
        <v>1.7647058823529409</v>
      </c>
      <c r="Q739">
        <v>11</v>
      </c>
      <c r="R739">
        <v>6</v>
      </c>
      <c r="S739">
        <v>0</v>
      </c>
      <c r="T739">
        <v>0.6470588235294118</v>
      </c>
      <c r="U739">
        <v>0.47058823529411759</v>
      </c>
      <c r="V739">
        <v>0.47058823529411759</v>
      </c>
      <c r="W739" t="s">
        <v>41</v>
      </c>
      <c r="X739">
        <v>1</v>
      </c>
      <c r="Y739" t="s">
        <v>46</v>
      </c>
      <c r="Z739">
        <v>0.22580645161290319</v>
      </c>
      <c r="AA739">
        <v>0.141025641025641</v>
      </c>
      <c r="AB739" t="s">
        <v>34</v>
      </c>
      <c r="AC739" t="s">
        <v>34</v>
      </c>
      <c r="AD739">
        <v>0.29411764705882348</v>
      </c>
      <c r="AE739">
        <v>0.5</v>
      </c>
      <c r="AF739">
        <v>5.6445262799618937E-2</v>
      </c>
    </row>
    <row r="740" spans="1:32" x14ac:dyDescent="0.45">
      <c r="A740" t="s">
        <v>825</v>
      </c>
      <c r="B740">
        <v>2023</v>
      </c>
      <c r="C740" t="s">
        <v>48</v>
      </c>
      <c r="D740">
        <v>17</v>
      </c>
      <c r="E740">
        <v>-9.2156588638366159</v>
      </c>
      <c r="F740">
        <v>-1.955465565501183</v>
      </c>
      <c r="G740">
        <v>0.69392000910789964</v>
      </c>
      <c r="H740">
        <v>49.705882352941167</v>
      </c>
      <c r="I740">
        <v>0.83333333333333337</v>
      </c>
      <c r="J740">
        <v>-29.647058823529409</v>
      </c>
      <c r="K740">
        <v>0.58823529411764708</v>
      </c>
      <c r="L740">
        <v>0.1764705882352941</v>
      </c>
      <c r="M740">
        <v>0.47058823529411759</v>
      </c>
      <c r="N740">
        <v>11.352941176470591</v>
      </c>
      <c r="O740">
        <v>1.117647058823529</v>
      </c>
      <c r="P740">
        <v>0.6470588235294118</v>
      </c>
      <c r="Q740">
        <v>2</v>
      </c>
      <c r="R740">
        <v>15</v>
      </c>
      <c r="S740">
        <v>0</v>
      </c>
      <c r="T740">
        <v>0.1176470588235294</v>
      </c>
      <c r="U740">
        <v>0.5</v>
      </c>
      <c r="V740">
        <v>0.52249134948096887</v>
      </c>
      <c r="W740" t="s">
        <v>34</v>
      </c>
      <c r="X740">
        <v>4</v>
      </c>
      <c r="Y740" t="s">
        <v>38</v>
      </c>
      <c r="Z740">
        <v>0.1</v>
      </c>
      <c r="AA740">
        <v>0.2608695652173913</v>
      </c>
      <c r="AB740" t="s">
        <v>34</v>
      </c>
      <c r="AC740" t="s">
        <v>34</v>
      </c>
      <c r="AD740">
        <v>0.52941176470588247</v>
      </c>
      <c r="AE740">
        <v>0.5</v>
      </c>
      <c r="AF740">
        <v>4.8103698988870118E-5</v>
      </c>
    </row>
    <row r="741" spans="1:32" x14ac:dyDescent="0.45">
      <c r="A741" t="s">
        <v>826</v>
      </c>
      <c r="B741">
        <v>2023</v>
      </c>
      <c r="C741" t="s">
        <v>50</v>
      </c>
      <c r="D741">
        <v>17</v>
      </c>
      <c r="E741">
        <v>-3.8029206175384092</v>
      </c>
      <c r="F741">
        <v>1.2002162424306051</v>
      </c>
      <c r="G741">
        <v>2.7721105164181949</v>
      </c>
      <c r="H741">
        <v>50.176470588235297</v>
      </c>
      <c r="I741">
        <v>0.92105263157894735</v>
      </c>
      <c r="J741">
        <v>-19.117647058823529</v>
      </c>
      <c r="K741">
        <v>0.88235294117647056</v>
      </c>
      <c r="L741">
        <v>0.35294117647058831</v>
      </c>
      <c r="M741">
        <v>1.294117647058824</v>
      </c>
      <c r="N741">
        <v>11.882352941176469</v>
      </c>
      <c r="O741">
        <v>1.2352941176470591</v>
      </c>
      <c r="P741">
        <v>1.6470588235294119</v>
      </c>
      <c r="Q741">
        <v>7</v>
      </c>
      <c r="R741">
        <v>10</v>
      </c>
      <c r="S741">
        <v>0</v>
      </c>
      <c r="T741">
        <v>0.41176470588235292</v>
      </c>
      <c r="U741">
        <v>0.36974789915966388</v>
      </c>
      <c r="V741">
        <v>0.46366782006920421</v>
      </c>
      <c r="W741" t="s">
        <v>34</v>
      </c>
      <c r="X741">
        <v>4</v>
      </c>
      <c r="Y741" t="s">
        <v>51</v>
      </c>
      <c r="Z741">
        <v>0.15789473684210531</v>
      </c>
      <c r="AA741">
        <v>0.25</v>
      </c>
      <c r="AB741" t="s">
        <v>34</v>
      </c>
      <c r="AC741" t="s">
        <v>34</v>
      </c>
      <c r="AD741">
        <v>0.3529411764705882</v>
      </c>
      <c r="AE741">
        <v>0.5</v>
      </c>
      <c r="AF741">
        <v>1.883586260659656E-3</v>
      </c>
    </row>
    <row r="742" spans="1:32" x14ac:dyDescent="0.45">
      <c r="A742" t="s">
        <v>827</v>
      </c>
      <c r="B742">
        <v>2023</v>
      </c>
      <c r="C742" t="s">
        <v>53</v>
      </c>
      <c r="D742">
        <v>17</v>
      </c>
      <c r="E742">
        <v>0.78245498783193468</v>
      </c>
      <c r="F742">
        <v>-1.4521334869569289</v>
      </c>
      <c r="G742">
        <v>6.7926142323369314</v>
      </c>
      <c r="H742">
        <v>36.117647058823529</v>
      </c>
      <c r="I742">
        <v>0.83870967741935487</v>
      </c>
      <c r="J742">
        <v>-21.294117647058819</v>
      </c>
      <c r="K742">
        <v>0.82352941176470584</v>
      </c>
      <c r="L742">
        <v>0.52941176470588236</v>
      </c>
      <c r="M742">
        <v>1</v>
      </c>
      <c r="N742">
        <v>15.117647058823531</v>
      </c>
      <c r="O742">
        <v>0.88235294117647056</v>
      </c>
      <c r="P742">
        <v>1.529411764705882</v>
      </c>
      <c r="Q742">
        <v>9</v>
      </c>
      <c r="R742">
        <v>8</v>
      </c>
      <c r="S742">
        <v>0</v>
      </c>
      <c r="T742">
        <v>0.52941176470588236</v>
      </c>
      <c r="U742">
        <v>0.53594771241830064</v>
      </c>
      <c r="V742">
        <v>0.5743944636678201</v>
      </c>
      <c r="W742" t="s">
        <v>34</v>
      </c>
      <c r="X742">
        <v>4</v>
      </c>
      <c r="Y742" t="s">
        <v>42</v>
      </c>
      <c r="Z742">
        <v>0.24561403508771931</v>
      </c>
      <c r="AA742">
        <v>0.1111111111111111</v>
      </c>
      <c r="AB742" t="s">
        <v>34</v>
      </c>
      <c r="AC742" t="s">
        <v>34</v>
      </c>
      <c r="AD742">
        <v>5.8823529411764712E-2</v>
      </c>
      <c r="AE742">
        <v>0.5</v>
      </c>
      <c r="AF742">
        <v>2.4937065105430211E-2</v>
      </c>
    </row>
    <row r="743" spans="1:32" x14ac:dyDescent="0.45">
      <c r="A743" t="s">
        <v>828</v>
      </c>
      <c r="B743">
        <v>2023</v>
      </c>
      <c r="C743" t="s">
        <v>55</v>
      </c>
      <c r="D743">
        <v>17</v>
      </c>
      <c r="E743">
        <v>-6.1737541452161961</v>
      </c>
      <c r="F743">
        <v>-2.8159782105738711</v>
      </c>
      <c r="G743">
        <v>-1.319701325208871</v>
      </c>
      <c r="H743">
        <v>52.764705882352942</v>
      </c>
      <c r="I743">
        <v>0.91891891891891897</v>
      </c>
      <c r="J743">
        <v>-18.705882352941181</v>
      </c>
      <c r="K743">
        <v>1.3529411764705881</v>
      </c>
      <c r="L743">
        <v>0.58823529411764708</v>
      </c>
      <c r="M743">
        <v>1.0588235294117649</v>
      </c>
      <c r="N743">
        <v>20.058823529411761</v>
      </c>
      <c r="O743">
        <v>1.882352941176471</v>
      </c>
      <c r="P743">
        <v>1.6470588235294119</v>
      </c>
      <c r="Q743">
        <v>11</v>
      </c>
      <c r="R743">
        <v>6</v>
      </c>
      <c r="S743">
        <v>0</v>
      </c>
      <c r="T743">
        <v>0.6470588235294118</v>
      </c>
      <c r="U743">
        <v>0.5133689839572193</v>
      </c>
      <c r="V743">
        <v>0.53633217993079585</v>
      </c>
      <c r="W743" t="s">
        <v>61</v>
      </c>
      <c r="X743">
        <v>2</v>
      </c>
      <c r="Y743" t="s">
        <v>42</v>
      </c>
      <c r="Z743">
        <v>0.18</v>
      </c>
      <c r="AA743">
        <v>0.14285714285714279</v>
      </c>
      <c r="AB743" t="s">
        <v>34</v>
      </c>
      <c r="AC743" t="s">
        <v>34</v>
      </c>
      <c r="AD743">
        <v>0.52941176470588225</v>
      </c>
      <c r="AE743">
        <v>0.5</v>
      </c>
      <c r="AF743">
        <v>8.5275779627086934E-2</v>
      </c>
    </row>
    <row r="744" spans="1:32" x14ac:dyDescent="0.45">
      <c r="A744" t="s">
        <v>829</v>
      </c>
      <c r="B744">
        <v>2023</v>
      </c>
      <c r="C744" t="s">
        <v>57</v>
      </c>
      <c r="D744">
        <v>17</v>
      </c>
      <c r="E744">
        <v>6.8593010023849033</v>
      </c>
      <c r="F744">
        <v>-0.32412070091146489</v>
      </c>
      <c r="G744">
        <v>10.97628034725682</v>
      </c>
      <c r="H744">
        <v>56.705882352941167</v>
      </c>
      <c r="I744">
        <v>0.94736842105263153</v>
      </c>
      <c r="J744">
        <v>-15.47058823529412</v>
      </c>
      <c r="K744">
        <v>0.58823529411764708</v>
      </c>
      <c r="L744">
        <v>0.52941176470588236</v>
      </c>
      <c r="M744">
        <v>1</v>
      </c>
      <c r="N744">
        <v>17.411764705882351</v>
      </c>
      <c r="O744">
        <v>0.76470588235294124</v>
      </c>
      <c r="P744">
        <v>1.529411764705882</v>
      </c>
      <c r="Q744">
        <v>12</v>
      </c>
      <c r="R744">
        <v>5</v>
      </c>
      <c r="S744">
        <v>0</v>
      </c>
      <c r="T744">
        <v>0.70588235294117652</v>
      </c>
      <c r="U744">
        <v>0.39215686274509798</v>
      </c>
      <c r="V744">
        <v>0.44636678200692043</v>
      </c>
      <c r="W744" t="s">
        <v>41</v>
      </c>
      <c r="X744">
        <v>1</v>
      </c>
      <c r="Y744" t="s">
        <v>58</v>
      </c>
      <c r="Z744">
        <v>0.2151898734177215</v>
      </c>
      <c r="AA744">
        <v>0.17777777777777781</v>
      </c>
      <c r="AB744" t="s">
        <v>34</v>
      </c>
      <c r="AC744" t="s">
        <v>34</v>
      </c>
      <c r="AD744">
        <v>0.1764705882352941</v>
      </c>
      <c r="AE744">
        <v>0.5</v>
      </c>
      <c r="AF744">
        <v>0.14810042888082861</v>
      </c>
    </row>
    <row r="745" spans="1:32" x14ac:dyDescent="0.45">
      <c r="A745" t="s">
        <v>830</v>
      </c>
      <c r="B745">
        <v>2023</v>
      </c>
      <c r="C745" t="s">
        <v>60</v>
      </c>
      <c r="D745">
        <v>17</v>
      </c>
      <c r="E745">
        <v>-0.59551625459784352</v>
      </c>
      <c r="F745">
        <v>-2.0499636547626792</v>
      </c>
      <c r="G745">
        <v>5.297747834443606</v>
      </c>
      <c r="H745">
        <v>44.058823529411768</v>
      </c>
      <c r="I745">
        <v>0.88235294117647056</v>
      </c>
      <c r="J745">
        <v>-17.882352941176471</v>
      </c>
      <c r="K745">
        <v>0.52941176470588236</v>
      </c>
      <c r="L745">
        <v>0.88235294117647056</v>
      </c>
      <c r="M745">
        <v>0.6470588235294118</v>
      </c>
      <c r="N745">
        <v>19.411764705882351</v>
      </c>
      <c r="O745">
        <v>0.88235294117647056</v>
      </c>
      <c r="P745">
        <v>1.529411764705882</v>
      </c>
      <c r="Q745">
        <v>8</v>
      </c>
      <c r="R745">
        <v>9</v>
      </c>
      <c r="S745">
        <v>0</v>
      </c>
      <c r="T745">
        <v>0.47058823529411759</v>
      </c>
      <c r="U745">
        <v>0.48529411764705882</v>
      </c>
      <c r="V745">
        <v>0.48788927335640142</v>
      </c>
      <c r="W745" t="s">
        <v>34</v>
      </c>
      <c r="X745">
        <v>3</v>
      </c>
      <c r="Y745" t="s">
        <v>62</v>
      </c>
      <c r="Z745">
        <v>0.22448979591836729</v>
      </c>
      <c r="AA745">
        <v>0.1818181818181818</v>
      </c>
      <c r="AB745" t="s">
        <v>34</v>
      </c>
      <c r="AC745" t="s">
        <v>34</v>
      </c>
      <c r="AD745">
        <v>0.3529411764705882</v>
      </c>
      <c r="AE745">
        <v>0.5</v>
      </c>
      <c r="AF745">
        <v>1.03672919140023E-2</v>
      </c>
    </row>
    <row r="746" spans="1:32" x14ac:dyDescent="0.45">
      <c r="A746" t="s">
        <v>831</v>
      </c>
      <c r="B746">
        <v>2023</v>
      </c>
      <c r="C746" t="s">
        <v>64</v>
      </c>
      <c r="D746">
        <v>17</v>
      </c>
      <c r="E746">
        <v>4.8888635496852162</v>
      </c>
      <c r="F746">
        <v>-1.237827067724709</v>
      </c>
      <c r="G746">
        <v>9.2887604328827731</v>
      </c>
      <c r="H746">
        <v>49.588235294117638</v>
      </c>
      <c r="I746">
        <v>0.90476190476190477</v>
      </c>
      <c r="J746">
        <v>-12.058823529411759</v>
      </c>
      <c r="K746">
        <v>0.70588235294117652</v>
      </c>
      <c r="L746">
        <v>0.35294117647058831</v>
      </c>
      <c r="M746">
        <v>0.94117647058823528</v>
      </c>
      <c r="N746">
        <v>21</v>
      </c>
      <c r="O746">
        <v>1.117647058823529</v>
      </c>
      <c r="P746">
        <v>1.294117647058824</v>
      </c>
      <c r="Q746">
        <v>12</v>
      </c>
      <c r="R746">
        <v>5</v>
      </c>
      <c r="S746">
        <v>0</v>
      </c>
      <c r="T746">
        <v>0.70588235294117652</v>
      </c>
      <c r="U746">
        <v>0.43627450980392157</v>
      </c>
      <c r="V746">
        <v>0.48096885813148788</v>
      </c>
      <c r="W746" t="s">
        <v>84</v>
      </c>
      <c r="X746">
        <v>1</v>
      </c>
      <c r="Y746" t="s">
        <v>51</v>
      </c>
      <c r="Z746">
        <v>0.13675213675213679</v>
      </c>
      <c r="AA746">
        <v>0.14285714285714279</v>
      </c>
      <c r="AB746" t="s">
        <v>34</v>
      </c>
      <c r="AC746" t="s">
        <v>34</v>
      </c>
      <c r="AD746">
        <v>0.41176470588235292</v>
      </c>
      <c r="AE746">
        <v>0.5</v>
      </c>
      <c r="AF746">
        <v>9.1139277681822839E-2</v>
      </c>
    </row>
    <row r="747" spans="1:32" x14ac:dyDescent="0.45">
      <c r="A747" t="s">
        <v>832</v>
      </c>
      <c r="B747">
        <v>2023</v>
      </c>
      <c r="C747" t="s">
        <v>66</v>
      </c>
      <c r="D747">
        <v>17</v>
      </c>
      <c r="E747">
        <v>5.3005584471598777</v>
      </c>
      <c r="F747">
        <v>-1.82317435443788</v>
      </c>
      <c r="G747">
        <v>8.4356262128332293</v>
      </c>
      <c r="H747">
        <v>50.352941176470587</v>
      </c>
      <c r="I747">
        <v>0.81818181818181823</v>
      </c>
      <c r="J747">
        <v>-14.23529411764706</v>
      </c>
      <c r="K747">
        <v>0.6470588235294118</v>
      </c>
      <c r="L747">
        <v>0.6470588235294118</v>
      </c>
      <c r="M747">
        <v>0.41176470588235292</v>
      </c>
      <c r="N747">
        <v>16.941176470588239</v>
      </c>
      <c r="O747">
        <v>0.88235294117647067</v>
      </c>
      <c r="P747">
        <v>1.0588235294117649</v>
      </c>
      <c r="Q747">
        <v>9</v>
      </c>
      <c r="R747">
        <v>8</v>
      </c>
      <c r="S747">
        <v>0</v>
      </c>
      <c r="T747">
        <v>0.52941176470588236</v>
      </c>
      <c r="U747">
        <v>0.45751633986928097</v>
      </c>
      <c r="V747">
        <v>0.47404844290657439</v>
      </c>
      <c r="W747" t="s">
        <v>730</v>
      </c>
      <c r="X747">
        <v>2</v>
      </c>
      <c r="Y747" t="s">
        <v>51</v>
      </c>
      <c r="Z747">
        <v>0.2767857142857143</v>
      </c>
      <c r="AA747">
        <v>0.24545454545454551</v>
      </c>
      <c r="AB747" t="s">
        <v>34</v>
      </c>
      <c r="AC747" t="s">
        <v>34</v>
      </c>
      <c r="AD747">
        <v>0.23529411764705879</v>
      </c>
      <c r="AE747">
        <v>0.5</v>
      </c>
      <c r="AF747">
        <v>2.1207746142025741E-2</v>
      </c>
    </row>
    <row r="748" spans="1:32" x14ac:dyDescent="0.45">
      <c r="A748" t="s">
        <v>833</v>
      </c>
      <c r="B748">
        <v>2023</v>
      </c>
      <c r="C748" t="s">
        <v>154</v>
      </c>
      <c r="D748">
        <v>17</v>
      </c>
      <c r="E748">
        <v>2.198185037141938</v>
      </c>
      <c r="F748">
        <v>-3.4925121615197501</v>
      </c>
      <c r="G748">
        <v>7.802772553071768</v>
      </c>
      <c r="H748">
        <v>55.117647058823529</v>
      </c>
      <c r="I748">
        <v>0.89473684210526316</v>
      </c>
      <c r="J748">
        <v>-23.82352941176471</v>
      </c>
      <c r="K748">
        <v>0.47058823529411759</v>
      </c>
      <c r="L748">
        <v>0.58823529411764708</v>
      </c>
      <c r="M748">
        <v>0.82352941176470584</v>
      </c>
      <c r="N748">
        <v>20.52941176470588</v>
      </c>
      <c r="O748">
        <v>0.70588235294117652</v>
      </c>
      <c r="P748">
        <v>1.411764705882353</v>
      </c>
      <c r="Q748">
        <v>10</v>
      </c>
      <c r="R748">
        <v>7</v>
      </c>
      <c r="S748">
        <v>0</v>
      </c>
      <c r="T748">
        <v>0.58823529411764708</v>
      </c>
      <c r="U748">
        <v>0.46470588235294119</v>
      </c>
      <c r="V748">
        <v>0.47404844290657439</v>
      </c>
      <c r="W748" t="s">
        <v>77</v>
      </c>
      <c r="X748">
        <v>1</v>
      </c>
      <c r="Y748" t="s">
        <v>70</v>
      </c>
      <c r="Z748">
        <v>0.1967213114754098</v>
      </c>
      <c r="AA748">
        <v>0.15116279069767441</v>
      </c>
      <c r="AB748" t="s">
        <v>34</v>
      </c>
      <c r="AC748" t="s">
        <v>34</v>
      </c>
      <c r="AD748">
        <v>0.23529411764705879</v>
      </c>
      <c r="AE748">
        <v>0.5</v>
      </c>
      <c r="AF748">
        <v>6.6290215114539294E-2</v>
      </c>
    </row>
    <row r="749" spans="1:32" x14ac:dyDescent="0.45">
      <c r="A749" t="s">
        <v>834</v>
      </c>
      <c r="B749">
        <v>2023</v>
      </c>
      <c r="C749" t="s">
        <v>68</v>
      </c>
      <c r="D749">
        <v>17</v>
      </c>
      <c r="E749">
        <v>5.9461607893386611E-3</v>
      </c>
      <c r="F749">
        <v>-2.4160483985630532</v>
      </c>
      <c r="G749">
        <v>5.3450965059559534</v>
      </c>
      <c r="H749">
        <v>40.294117647058833</v>
      </c>
      <c r="I749">
        <v>0.80487804878048785</v>
      </c>
      <c r="J749">
        <v>-12.705882352941179</v>
      </c>
      <c r="K749">
        <v>0.58823529411764708</v>
      </c>
      <c r="L749">
        <v>0.52941176470588236</v>
      </c>
      <c r="M749">
        <v>0.88235294117647056</v>
      </c>
      <c r="N749">
        <v>18.52941176470588</v>
      </c>
      <c r="O749">
        <v>1</v>
      </c>
      <c r="P749">
        <v>1.411764705882353</v>
      </c>
      <c r="Q749">
        <v>9</v>
      </c>
      <c r="R749">
        <v>8</v>
      </c>
      <c r="S749">
        <v>0</v>
      </c>
      <c r="T749">
        <v>0.52941176470588236</v>
      </c>
      <c r="U749">
        <v>0.44444444444444442</v>
      </c>
      <c r="V749">
        <v>0.49134948096885811</v>
      </c>
      <c r="W749" t="s">
        <v>34</v>
      </c>
      <c r="X749">
        <v>3</v>
      </c>
      <c r="Y749" t="s">
        <v>70</v>
      </c>
      <c r="Z749">
        <v>6.6666666666666666E-2</v>
      </c>
      <c r="AA749">
        <v>0.21739130434782611</v>
      </c>
      <c r="AB749" t="s">
        <v>34</v>
      </c>
      <c r="AC749" t="s">
        <v>34</v>
      </c>
      <c r="AD749">
        <v>0.41176470588235292</v>
      </c>
      <c r="AE749">
        <v>0.5</v>
      </c>
      <c r="AF749">
        <v>4.8733015538811554E-3</v>
      </c>
    </row>
    <row r="750" spans="1:32" x14ac:dyDescent="0.45">
      <c r="A750" t="s">
        <v>835</v>
      </c>
      <c r="B750">
        <v>2023</v>
      </c>
      <c r="C750" t="s">
        <v>72</v>
      </c>
      <c r="D750">
        <v>17</v>
      </c>
      <c r="E750">
        <v>0.31634162878537342</v>
      </c>
      <c r="F750">
        <v>-3.834327497216325</v>
      </c>
      <c r="G750">
        <v>4.497786737190399</v>
      </c>
      <c r="H750">
        <v>37.882352941176471</v>
      </c>
      <c r="I750">
        <v>0.81081081081081086</v>
      </c>
      <c r="J750">
        <v>-14.76470588235294</v>
      </c>
      <c r="K750">
        <v>0.82352941176470584</v>
      </c>
      <c r="L750">
        <v>0.6470588235294118</v>
      </c>
      <c r="M750">
        <v>0.94117647058823528</v>
      </c>
      <c r="N750">
        <v>16.411764705882351</v>
      </c>
      <c r="O750">
        <v>1.294117647058824</v>
      </c>
      <c r="P750">
        <v>1.588235294117647</v>
      </c>
      <c r="Q750">
        <v>9</v>
      </c>
      <c r="R750">
        <v>8</v>
      </c>
      <c r="S750">
        <v>0</v>
      </c>
      <c r="T750">
        <v>0.52941176470588236</v>
      </c>
      <c r="U750">
        <v>0.47712418300653597</v>
      </c>
      <c r="V750">
        <v>0.53287197231833905</v>
      </c>
      <c r="W750" t="s">
        <v>34</v>
      </c>
      <c r="X750">
        <v>2</v>
      </c>
      <c r="Y750" t="s">
        <v>70</v>
      </c>
      <c r="Z750">
        <v>0.35714285714285721</v>
      </c>
      <c r="AA750">
        <v>0.25</v>
      </c>
      <c r="AB750" t="s">
        <v>34</v>
      </c>
      <c r="AC750" t="s">
        <v>34</v>
      </c>
      <c r="AD750">
        <v>0.47058823529411759</v>
      </c>
      <c r="AE750">
        <v>0.5</v>
      </c>
      <c r="AF750">
        <v>3.6907457731802457E-2</v>
      </c>
    </row>
    <row r="751" spans="1:32" x14ac:dyDescent="0.45">
      <c r="A751" t="s">
        <v>836</v>
      </c>
      <c r="B751">
        <v>2023</v>
      </c>
      <c r="C751" t="s">
        <v>74</v>
      </c>
      <c r="D751">
        <v>17</v>
      </c>
      <c r="E751">
        <v>2.230419016894825</v>
      </c>
      <c r="F751">
        <v>-1.065840594109835</v>
      </c>
      <c r="G751">
        <v>5.0428459087963162</v>
      </c>
      <c r="H751">
        <v>49.705882352941167</v>
      </c>
      <c r="I751">
        <v>0.94285714285714284</v>
      </c>
      <c r="J751">
        <v>-11.47058823529412</v>
      </c>
      <c r="K751">
        <v>1</v>
      </c>
      <c r="L751">
        <v>0.52941176470588236</v>
      </c>
      <c r="M751">
        <v>0.47058823529411759</v>
      </c>
      <c r="N751">
        <v>20.647058823529409</v>
      </c>
      <c r="O751">
        <v>1.2352941176470591</v>
      </c>
      <c r="P751">
        <v>1</v>
      </c>
      <c r="Q751">
        <v>11</v>
      </c>
      <c r="R751">
        <v>6</v>
      </c>
      <c r="S751">
        <v>0</v>
      </c>
      <c r="T751">
        <v>0.6470588235294118</v>
      </c>
      <c r="U751">
        <v>0.42780748663101598</v>
      </c>
      <c r="V751">
        <v>0.48096885813148788</v>
      </c>
      <c r="W751" t="s">
        <v>84</v>
      </c>
      <c r="X751">
        <v>1</v>
      </c>
      <c r="Y751" t="s">
        <v>62</v>
      </c>
      <c r="Z751">
        <v>0.20958083832335331</v>
      </c>
      <c r="AA751">
        <v>0.19075144508670519</v>
      </c>
      <c r="AB751" t="s">
        <v>43</v>
      </c>
      <c r="AC751" t="s">
        <v>43</v>
      </c>
      <c r="AD751">
        <v>0.23529411764705879</v>
      </c>
      <c r="AE751">
        <v>9.5</v>
      </c>
      <c r="AF751">
        <v>6.596580732334624E-2</v>
      </c>
    </row>
    <row r="752" spans="1:32" x14ac:dyDescent="0.45">
      <c r="A752" t="s">
        <v>837</v>
      </c>
      <c r="B752">
        <v>2023</v>
      </c>
      <c r="C752" t="s">
        <v>192</v>
      </c>
      <c r="D752">
        <v>17</v>
      </c>
      <c r="E752">
        <v>2.5668629077605298</v>
      </c>
      <c r="F752">
        <v>0.1960311958965604</v>
      </c>
      <c r="G752">
        <v>6.9701297656036836</v>
      </c>
      <c r="H752">
        <v>42.352941176470587</v>
      </c>
      <c r="I752">
        <v>0.7441860465116279</v>
      </c>
      <c r="J752">
        <v>-13.941176470588241</v>
      </c>
      <c r="K752">
        <v>0.76470588235294112</v>
      </c>
      <c r="L752">
        <v>0.29411764705882348</v>
      </c>
      <c r="M752">
        <v>0.58823529411764708</v>
      </c>
      <c r="N752">
        <v>15.705882352941179</v>
      </c>
      <c r="O752">
        <v>0.88235294117647056</v>
      </c>
      <c r="P752">
        <v>0.88235294117647056</v>
      </c>
      <c r="Q752">
        <v>10</v>
      </c>
      <c r="R752">
        <v>7</v>
      </c>
      <c r="S752">
        <v>0</v>
      </c>
      <c r="T752">
        <v>0.58823529411764708</v>
      </c>
      <c r="U752">
        <v>0.45294117647058818</v>
      </c>
      <c r="V752">
        <v>0.52941176470588236</v>
      </c>
      <c r="W752" t="s">
        <v>69</v>
      </c>
      <c r="X752">
        <v>2</v>
      </c>
      <c r="Y752" t="s">
        <v>35</v>
      </c>
      <c r="Z752">
        <v>0.25490196078431371</v>
      </c>
      <c r="AA752">
        <v>0.1764705882352941</v>
      </c>
      <c r="AB752" t="s">
        <v>34</v>
      </c>
      <c r="AC752" t="s">
        <v>34</v>
      </c>
      <c r="AD752">
        <v>0.1176470588235294</v>
      </c>
      <c r="AE752">
        <v>0.5</v>
      </c>
      <c r="AF752">
        <v>3.5646559929735332E-2</v>
      </c>
    </row>
    <row r="753" spans="1:32" x14ac:dyDescent="0.45">
      <c r="A753" t="s">
        <v>838</v>
      </c>
      <c r="B753">
        <v>2023</v>
      </c>
      <c r="C753" t="s">
        <v>195</v>
      </c>
      <c r="D753">
        <v>17</v>
      </c>
      <c r="E753">
        <v>-0.1517796281431909</v>
      </c>
      <c r="F753">
        <v>-4.1520477549994776</v>
      </c>
      <c r="G753">
        <v>5.7928807029667571</v>
      </c>
      <c r="H753">
        <v>42.647058823529413</v>
      </c>
      <c r="I753">
        <v>0.93939393939393945</v>
      </c>
      <c r="J753">
        <v>-20.882352941176471</v>
      </c>
      <c r="K753">
        <v>0.47058823529411759</v>
      </c>
      <c r="L753">
        <v>0.70588235294117652</v>
      </c>
      <c r="M753">
        <v>0.52941176470588236</v>
      </c>
      <c r="N753">
        <v>19.647058823529409</v>
      </c>
      <c r="O753">
        <v>0.94117647058823528</v>
      </c>
      <c r="P753">
        <v>1.2352941176470591</v>
      </c>
      <c r="Q753">
        <v>5</v>
      </c>
      <c r="R753">
        <v>12</v>
      </c>
      <c r="S753">
        <v>0</v>
      </c>
      <c r="T753">
        <v>0.29411764705882348</v>
      </c>
      <c r="U753">
        <v>0.38823529411764712</v>
      </c>
      <c r="V753">
        <v>0.52941176470588236</v>
      </c>
      <c r="W753" t="s">
        <v>34</v>
      </c>
      <c r="X753">
        <v>4</v>
      </c>
      <c r="Y753" t="s">
        <v>62</v>
      </c>
      <c r="Z753">
        <v>0.18333333333333329</v>
      </c>
      <c r="AA753">
        <v>0.28260869565217389</v>
      </c>
      <c r="AB753" t="s">
        <v>34</v>
      </c>
      <c r="AC753" t="s">
        <v>34</v>
      </c>
      <c r="AD753">
        <v>0.47058823529411759</v>
      </c>
      <c r="AE753">
        <v>0.5</v>
      </c>
      <c r="AF753">
        <v>9.0284339165326794E-4</v>
      </c>
    </row>
    <row r="754" spans="1:32" x14ac:dyDescent="0.45">
      <c r="A754" t="s">
        <v>839</v>
      </c>
      <c r="B754">
        <v>2023</v>
      </c>
      <c r="C754" t="s">
        <v>230</v>
      </c>
      <c r="D754">
        <v>17</v>
      </c>
      <c r="E754">
        <v>-2.6410347478689</v>
      </c>
      <c r="F754">
        <v>-3.3024161751202792</v>
      </c>
      <c r="G754">
        <v>2.976773534225865</v>
      </c>
      <c r="H754">
        <v>37</v>
      </c>
      <c r="I754">
        <v>0.8666666666666667</v>
      </c>
      <c r="J754">
        <v>-16.82352941176471</v>
      </c>
      <c r="K754">
        <v>1.0588235294117649</v>
      </c>
      <c r="L754">
        <v>0.52941176470588236</v>
      </c>
      <c r="M754">
        <v>0.76470588235294112</v>
      </c>
      <c r="N754">
        <v>17.058823529411761</v>
      </c>
      <c r="O754">
        <v>1.294117647058824</v>
      </c>
      <c r="P754">
        <v>1.2941176470588229</v>
      </c>
      <c r="Q754">
        <v>8</v>
      </c>
      <c r="R754">
        <v>9</v>
      </c>
      <c r="S754">
        <v>0</v>
      </c>
      <c r="T754">
        <v>0.47058823529411759</v>
      </c>
      <c r="U754">
        <v>0.4264705882352941</v>
      </c>
      <c r="V754">
        <v>0.48788927335640142</v>
      </c>
      <c r="W754" t="s">
        <v>34</v>
      </c>
      <c r="X754">
        <v>2</v>
      </c>
      <c r="Y754" t="s">
        <v>62</v>
      </c>
      <c r="Z754">
        <v>0.25</v>
      </c>
      <c r="AA754">
        <v>0.16666666666666671</v>
      </c>
      <c r="AB754" t="s">
        <v>34</v>
      </c>
      <c r="AC754" t="s">
        <v>34</v>
      </c>
      <c r="AD754">
        <v>0.23529411764705879</v>
      </c>
      <c r="AE754">
        <v>0.5</v>
      </c>
      <c r="AF754">
        <v>9.73344348301107E-3</v>
      </c>
    </row>
    <row r="755" spans="1:32" x14ac:dyDescent="0.45">
      <c r="A755" t="s">
        <v>840</v>
      </c>
      <c r="B755">
        <v>2023</v>
      </c>
      <c r="C755" t="s">
        <v>76</v>
      </c>
      <c r="D755">
        <v>17</v>
      </c>
      <c r="E755">
        <v>6.5671919634853637</v>
      </c>
      <c r="F755">
        <v>-0.69510210165504316</v>
      </c>
      <c r="G755">
        <v>9.6389209461070564</v>
      </c>
      <c r="H755">
        <v>45.117647058823529</v>
      </c>
      <c r="I755">
        <v>0.8571428571428571</v>
      </c>
      <c r="J755">
        <v>-10.82352941176471</v>
      </c>
      <c r="K755">
        <v>0.88235294117647056</v>
      </c>
      <c r="L755">
        <v>0.70588235294117652</v>
      </c>
      <c r="M755">
        <v>0.88235294117647056</v>
      </c>
      <c r="N755">
        <v>21.82352941176471</v>
      </c>
      <c r="O755">
        <v>1.3529411764705881</v>
      </c>
      <c r="P755">
        <v>1.588235294117647</v>
      </c>
      <c r="Q755">
        <v>11</v>
      </c>
      <c r="R755">
        <v>6</v>
      </c>
      <c r="S755">
        <v>0</v>
      </c>
      <c r="T755">
        <v>0.6470588235294118</v>
      </c>
      <c r="U755">
        <v>0.35828877005347592</v>
      </c>
      <c r="V755">
        <v>0.44982698961937723</v>
      </c>
      <c r="W755" t="s">
        <v>69</v>
      </c>
      <c r="X755">
        <v>2</v>
      </c>
      <c r="Y755" t="s">
        <v>46</v>
      </c>
      <c r="Z755">
        <v>0.108695652173913</v>
      </c>
      <c r="AA755">
        <v>0.25</v>
      </c>
      <c r="AB755" t="s">
        <v>34</v>
      </c>
      <c r="AC755" t="s">
        <v>34</v>
      </c>
      <c r="AD755">
        <v>0.47058823529411759</v>
      </c>
      <c r="AE755">
        <v>0.5</v>
      </c>
      <c r="AF755">
        <v>3.4601294857769888E-2</v>
      </c>
    </row>
    <row r="756" spans="1:32" x14ac:dyDescent="0.45">
      <c r="A756" t="s">
        <v>841</v>
      </c>
      <c r="B756">
        <v>2023</v>
      </c>
      <c r="C756" t="s">
        <v>79</v>
      </c>
      <c r="D756">
        <v>17</v>
      </c>
      <c r="E756">
        <v>0.15773548709023091</v>
      </c>
      <c r="F756">
        <v>-1.676083900771242</v>
      </c>
      <c r="G756">
        <v>6.1775175992763964</v>
      </c>
      <c r="H756">
        <v>39.411764705882362</v>
      </c>
      <c r="I756">
        <v>0.8</v>
      </c>
      <c r="J756">
        <v>-20.058823529411761</v>
      </c>
      <c r="K756">
        <v>1.117647058823529</v>
      </c>
      <c r="L756">
        <v>0.6470588235294118</v>
      </c>
      <c r="M756">
        <v>0.6470588235294118</v>
      </c>
      <c r="N756">
        <v>17.764705882352938</v>
      </c>
      <c r="O756">
        <v>1.7647058823529409</v>
      </c>
      <c r="P756">
        <v>1.294117647058824</v>
      </c>
      <c r="Q756">
        <v>7</v>
      </c>
      <c r="R756">
        <v>10</v>
      </c>
      <c r="S756">
        <v>0</v>
      </c>
      <c r="T756">
        <v>0.41176470588235292</v>
      </c>
      <c r="U756">
        <v>0.45378151260504201</v>
      </c>
      <c r="V756">
        <v>0.50865051903114189</v>
      </c>
      <c r="W756" t="s">
        <v>34</v>
      </c>
      <c r="X756">
        <v>3</v>
      </c>
      <c r="Y756" t="s">
        <v>51</v>
      </c>
      <c r="Z756">
        <v>0.1111111111111111</v>
      </c>
      <c r="AA756">
        <v>0.17241379310344829</v>
      </c>
      <c r="AB756" t="s">
        <v>34</v>
      </c>
      <c r="AC756" t="s">
        <v>34</v>
      </c>
      <c r="AD756">
        <v>0.64705882352941169</v>
      </c>
      <c r="AE756">
        <v>0.5</v>
      </c>
      <c r="AF756">
        <v>2.1986056332117328E-3</v>
      </c>
    </row>
    <row r="757" spans="1:32" x14ac:dyDescent="0.45">
      <c r="A757" t="s">
        <v>842</v>
      </c>
      <c r="B757">
        <v>2023</v>
      </c>
      <c r="C757" t="s">
        <v>81</v>
      </c>
      <c r="D757">
        <v>17</v>
      </c>
      <c r="E757">
        <v>-8.1048486041800931</v>
      </c>
      <c r="F757">
        <v>-2.2096619320100261</v>
      </c>
      <c r="G757">
        <v>-3.689617633977897</v>
      </c>
      <c r="H757">
        <v>39.764705882352942</v>
      </c>
      <c r="I757">
        <v>0.64</v>
      </c>
      <c r="J757">
        <v>-19</v>
      </c>
      <c r="K757">
        <v>1.2352941176470591</v>
      </c>
      <c r="L757">
        <v>0.47058823529411759</v>
      </c>
      <c r="M757">
        <v>0.58823529411764708</v>
      </c>
      <c r="N757">
        <v>14.58823529411765</v>
      </c>
      <c r="O757">
        <v>1.470588235294118</v>
      </c>
      <c r="P757">
        <v>1.0588235294117649</v>
      </c>
      <c r="Q757">
        <v>4</v>
      </c>
      <c r="R757">
        <v>13</v>
      </c>
      <c r="S757">
        <v>0</v>
      </c>
      <c r="T757">
        <v>0.23529411764705879</v>
      </c>
      <c r="U757">
        <v>0.52941176470588236</v>
      </c>
      <c r="V757">
        <v>0.52249134948096887</v>
      </c>
      <c r="W757" t="s">
        <v>34</v>
      </c>
      <c r="X757">
        <v>4</v>
      </c>
      <c r="Y757" t="s">
        <v>46</v>
      </c>
      <c r="Z757">
        <v>4.7619047619047623E-2</v>
      </c>
      <c r="AA757">
        <v>0.1153846153846154</v>
      </c>
      <c r="AB757" t="s">
        <v>34</v>
      </c>
      <c r="AC757" t="s">
        <v>34</v>
      </c>
      <c r="AD757">
        <v>0.23529411764705879</v>
      </c>
      <c r="AE757">
        <v>0.5</v>
      </c>
      <c r="AF757">
        <v>9.4659793346838625E-5</v>
      </c>
    </row>
    <row r="758" spans="1:32" x14ac:dyDescent="0.45">
      <c r="A758" t="s">
        <v>843</v>
      </c>
      <c r="B758">
        <v>2023</v>
      </c>
      <c r="C758" t="s">
        <v>83</v>
      </c>
      <c r="D758">
        <v>17</v>
      </c>
      <c r="E758">
        <v>1.158496742554177</v>
      </c>
      <c r="F758">
        <v>-3.0712374257708892</v>
      </c>
      <c r="G758">
        <v>6.2271122072509311</v>
      </c>
      <c r="H758">
        <v>49.764705882352942</v>
      </c>
      <c r="I758">
        <v>0.81081081081081086</v>
      </c>
      <c r="J758">
        <v>-13.82352941176471</v>
      </c>
      <c r="K758">
        <v>0.6470588235294118</v>
      </c>
      <c r="L758">
        <v>0.6470588235294118</v>
      </c>
      <c r="M758">
        <v>1.0588235294117649</v>
      </c>
      <c r="N758">
        <v>14.352941176470591</v>
      </c>
      <c r="O758">
        <v>0.94117647058823539</v>
      </c>
      <c r="P758">
        <v>1.7058823529411771</v>
      </c>
      <c r="Q758">
        <v>9</v>
      </c>
      <c r="R758">
        <v>8</v>
      </c>
      <c r="S758">
        <v>0</v>
      </c>
      <c r="T758">
        <v>0.52941176470588236</v>
      </c>
      <c r="U758">
        <v>0.33986928104575159</v>
      </c>
      <c r="V758">
        <v>0.43252595155709339</v>
      </c>
      <c r="W758" t="s">
        <v>34</v>
      </c>
      <c r="X758">
        <v>2</v>
      </c>
      <c r="Y758" t="s">
        <v>38</v>
      </c>
      <c r="Z758">
        <v>9.375E-2</v>
      </c>
      <c r="AA758">
        <v>0.16</v>
      </c>
      <c r="AB758" t="s">
        <v>34</v>
      </c>
      <c r="AC758" t="s">
        <v>34</v>
      </c>
      <c r="AD758">
        <v>0.29411764705882348</v>
      </c>
      <c r="AE758">
        <v>0.5</v>
      </c>
      <c r="AF758">
        <v>4.7634367426651848E-3</v>
      </c>
    </row>
    <row r="759" spans="1:32" x14ac:dyDescent="0.45">
      <c r="A759" t="s">
        <v>844</v>
      </c>
      <c r="B759">
        <v>2023</v>
      </c>
      <c r="C759" t="s">
        <v>86</v>
      </c>
      <c r="D759">
        <v>17</v>
      </c>
      <c r="E759">
        <v>-6.5899416585184563</v>
      </c>
      <c r="F759">
        <v>-3.890573431064094</v>
      </c>
      <c r="G759">
        <v>1.952214397108168</v>
      </c>
      <c r="H759">
        <v>41.823529411764703</v>
      </c>
      <c r="I759">
        <v>0.70967741935483875</v>
      </c>
      <c r="J759">
        <v>-27.352941176470591</v>
      </c>
      <c r="K759">
        <v>0.70588235294117652</v>
      </c>
      <c r="L759">
        <v>0.76470588235294112</v>
      </c>
      <c r="M759">
        <v>1.0588235294117649</v>
      </c>
      <c r="N759">
        <v>15.23529411764706</v>
      </c>
      <c r="O759">
        <v>0.94117647058823539</v>
      </c>
      <c r="P759">
        <v>1.8235294117647061</v>
      </c>
      <c r="Q759">
        <v>6</v>
      </c>
      <c r="R759">
        <v>11</v>
      </c>
      <c r="S759">
        <v>0</v>
      </c>
      <c r="T759">
        <v>0.35294117647058831</v>
      </c>
      <c r="U759">
        <v>0.35294117647058831</v>
      </c>
      <c r="V759">
        <v>0.51211072664359858</v>
      </c>
      <c r="W759" t="s">
        <v>34</v>
      </c>
      <c r="X759">
        <v>3</v>
      </c>
      <c r="Y759" t="s">
        <v>58</v>
      </c>
      <c r="Z759">
        <v>0.19354838709677419</v>
      </c>
      <c r="AA759">
        <v>0.19354838709677419</v>
      </c>
      <c r="AB759" t="s">
        <v>34</v>
      </c>
      <c r="AC759" t="s">
        <v>34</v>
      </c>
      <c r="AD759">
        <v>0.23529411764705879</v>
      </c>
      <c r="AE759">
        <v>0.5</v>
      </c>
      <c r="AF759">
        <v>2.5261185481111419E-3</v>
      </c>
    </row>
    <row r="760" spans="1:32" x14ac:dyDescent="0.45">
      <c r="A760" t="s">
        <v>845</v>
      </c>
      <c r="B760">
        <v>2023</v>
      </c>
      <c r="C760" t="s">
        <v>88</v>
      </c>
      <c r="D760">
        <v>17</v>
      </c>
      <c r="E760">
        <v>-10.974763376168699</v>
      </c>
      <c r="F760">
        <v>-4.1178750506692872</v>
      </c>
      <c r="G760">
        <v>-2.1629342520710488</v>
      </c>
      <c r="H760">
        <v>55.588235294117638</v>
      </c>
      <c r="I760">
        <v>0.92307692307692313</v>
      </c>
      <c r="J760">
        <v>-26.705882352941181</v>
      </c>
      <c r="K760">
        <v>0.88235294117647056</v>
      </c>
      <c r="L760">
        <v>0.58823529411764708</v>
      </c>
      <c r="M760">
        <v>1</v>
      </c>
      <c r="N760">
        <v>17.882352941176471</v>
      </c>
      <c r="O760">
        <v>1.588235294117647</v>
      </c>
      <c r="P760">
        <v>1.588235294117647</v>
      </c>
      <c r="Q760">
        <v>7</v>
      </c>
      <c r="R760">
        <v>10</v>
      </c>
      <c r="S760">
        <v>0</v>
      </c>
      <c r="T760">
        <v>0.41176470588235292</v>
      </c>
      <c r="U760">
        <v>0.45378151260504201</v>
      </c>
      <c r="V760">
        <v>0.5017301038062284</v>
      </c>
      <c r="W760" t="s">
        <v>34</v>
      </c>
      <c r="X760">
        <v>3</v>
      </c>
      <c r="Y760" t="s">
        <v>46</v>
      </c>
      <c r="Z760">
        <v>0.1153846153846154</v>
      </c>
      <c r="AA760">
        <v>4.7619047619047623E-2</v>
      </c>
      <c r="AB760" t="s">
        <v>34</v>
      </c>
      <c r="AC760" t="s">
        <v>34</v>
      </c>
      <c r="AD760">
        <v>0.70588235294117663</v>
      </c>
      <c r="AE760">
        <v>0.5</v>
      </c>
      <c r="AF760">
        <v>3.7091761481637532E-3</v>
      </c>
    </row>
    <row r="761" spans="1:32" x14ac:dyDescent="0.45">
      <c r="A761" t="s">
        <v>846</v>
      </c>
      <c r="B761">
        <v>2023</v>
      </c>
      <c r="C761" t="s">
        <v>92</v>
      </c>
      <c r="D761">
        <v>17</v>
      </c>
      <c r="E761">
        <v>3.6893210897671662</v>
      </c>
      <c r="F761">
        <v>0.6060914669538725</v>
      </c>
      <c r="G761">
        <v>7.2698622699657287</v>
      </c>
      <c r="H761">
        <v>46.176470588235297</v>
      </c>
      <c r="I761">
        <v>0.9375</v>
      </c>
      <c r="J761">
        <v>-13.705882352941179</v>
      </c>
      <c r="K761">
        <v>0.94117647058823528</v>
      </c>
      <c r="L761">
        <v>0.47058823529411759</v>
      </c>
      <c r="M761">
        <v>0.52941176470588236</v>
      </c>
      <c r="N761">
        <v>15</v>
      </c>
      <c r="O761">
        <v>1.3529411764705881</v>
      </c>
      <c r="P761">
        <v>1</v>
      </c>
      <c r="Q761">
        <v>11</v>
      </c>
      <c r="R761">
        <v>6</v>
      </c>
      <c r="S761">
        <v>0</v>
      </c>
      <c r="T761">
        <v>0.6470588235294118</v>
      </c>
      <c r="U761">
        <v>0.47593582887700542</v>
      </c>
      <c r="V761">
        <v>0.48096885813148788</v>
      </c>
      <c r="W761" t="s">
        <v>61</v>
      </c>
      <c r="X761">
        <v>2</v>
      </c>
      <c r="Y761" t="s">
        <v>58</v>
      </c>
      <c r="Z761">
        <v>0.12962962962962959</v>
      </c>
      <c r="AA761">
        <v>0.2</v>
      </c>
      <c r="AB761" t="s">
        <v>34</v>
      </c>
      <c r="AC761" t="s">
        <v>34</v>
      </c>
      <c r="AD761">
        <v>0.41176470588235292</v>
      </c>
      <c r="AE761">
        <v>0.5</v>
      </c>
      <c r="AF761">
        <v>3.0650236419176479E-2</v>
      </c>
    </row>
    <row r="762" spans="1:32" x14ac:dyDescent="0.45">
      <c r="A762" t="s">
        <v>847</v>
      </c>
      <c r="B762">
        <v>2023</v>
      </c>
      <c r="C762" t="s">
        <v>94</v>
      </c>
      <c r="D762">
        <v>17</v>
      </c>
      <c r="E762">
        <v>-2.6889622731406502</v>
      </c>
      <c r="F762">
        <v>-2.1694378305339028</v>
      </c>
      <c r="G762">
        <v>1.8312185361224971</v>
      </c>
      <c r="H762">
        <v>44.294117647058833</v>
      </c>
      <c r="I762">
        <v>0.93548387096774188</v>
      </c>
      <c r="J762">
        <v>-15.17647058823529</v>
      </c>
      <c r="K762">
        <v>0.52941176470588236</v>
      </c>
      <c r="L762">
        <v>0.6470588235294118</v>
      </c>
      <c r="M762">
        <v>0.94117647058823528</v>
      </c>
      <c r="N762">
        <v>17.882352941176471</v>
      </c>
      <c r="O762">
        <v>0.76470588235294124</v>
      </c>
      <c r="P762">
        <v>1.588235294117647</v>
      </c>
      <c r="Q762">
        <v>10</v>
      </c>
      <c r="R762">
        <v>7</v>
      </c>
      <c r="S762">
        <v>0</v>
      </c>
      <c r="T762">
        <v>0.58823529411764708</v>
      </c>
      <c r="U762">
        <v>0.57058823529411762</v>
      </c>
      <c r="V762">
        <v>0.53979238754325265</v>
      </c>
      <c r="W762" t="s">
        <v>730</v>
      </c>
      <c r="X762">
        <v>3</v>
      </c>
      <c r="Y762" t="s">
        <v>42</v>
      </c>
      <c r="Z762">
        <v>0.2</v>
      </c>
      <c r="AA762">
        <v>0.169811320754717</v>
      </c>
      <c r="AB762" t="s">
        <v>34</v>
      </c>
      <c r="AC762" t="s">
        <v>34</v>
      </c>
      <c r="AD762">
        <v>0.23529411764705879</v>
      </c>
      <c r="AE762">
        <v>0.5</v>
      </c>
      <c r="AF762">
        <v>3.1012686419252079E-2</v>
      </c>
    </row>
    <row r="763" spans="1:32" x14ac:dyDescent="0.45">
      <c r="A763" t="s">
        <v>848</v>
      </c>
      <c r="B763">
        <v>2023</v>
      </c>
      <c r="C763" t="s">
        <v>98</v>
      </c>
      <c r="D763">
        <v>17</v>
      </c>
      <c r="E763">
        <v>1.90752717506388</v>
      </c>
      <c r="F763">
        <v>-1.2628251178934531</v>
      </c>
      <c r="G763">
        <v>7.1674673469322334</v>
      </c>
      <c r="H763">
        <v>56.117647058823529</v>
      </c>
      <c r="I763">
        <v>0.83333333333333337</v>
      </c>
      <c r="J763">
        <v>-15.117647058823531</v>
      </c>
      <c r="K763">
        <v>0.70588235294117652</v>
      </c>
      <c r="L763">
        <v>0.47058823529411759</v>
      </c>
      <c r="M763">
        <v>0.6470588235294118</v>
      </c>
      <c r="N763">
        <v>17.52941176470588</v>
      </c>
      <c r="O763">
        <v>0.88235294117647067</v>
      </c>
      <c r="P763">
        <v>1.117647058823529</v>
      </c>
      <c r="Q763">
        <v>9</v>
      </c>
      <c r="R763">
        <v>8</v>
      </c>
      <c r="S763">
        <v>0</v>
      </c>
      <c r="T763">
        <v>0.52941176470588236</v>
      </c>
      <c r="U763">
        <v>0.39215686274509798</v>
      </c>
      <c r="V763">
        <v>0.51211072664359858</v>
      </c>
      <c r="W763" t="s">
        <v>34</v>
      </c>
      <c r="X763">
        <v>3</v>
      </c>
      <c r="Y763" t="s">
        <v>35</v>
      </c>
      <c r="Z763">
        <v>0.24</v>
      </c>
      <c r="AA763">
        <v>0.16129032258064521</v>
      </c>
      <c r="AB763" t="s">
        <v>34</v>
      </c>
      <c r="AC763" t="s">
        <v>34</v>
      </c>
      <c r="AD763">
        <v>0.1764705882352941</v>
      </c>
      <c r="AE763">
        <v>0.5</v>
      </c>
      <c r="AF763">
        <v>1.8231160030284799E-2</v>
      </c>
    </row>
    <row r="764" spans="1:32" x14ac:dyDescent="0.45">
      <c r="A764" t="s">
        <v>849</v>
      </c>
      <c r="B764">
        <v>2023</v>
      </c>
      <c r="C764" t="s">
        <v>100</v>
      </c>
      <c r="D764">
        <v>17</v>
      </c>
      <c r="E764">
        <v>8.414600827103401</v>
      </c>
      <c r="F764">
        <v>1.118266818839706</v>
      </c>
      <c r="G764">
        <v>12.397914761833979</v>
      </c>
      <c r="H764">
        <v>54.882352941176471</v>
      </c>
      <c r="I764">
        <v>0.84</v>
      </c>
      <c r="J764">
        <v>-11.352941176470591</v>
      </c>
      <c r="K764">
        <v>0.70588235294117652</v>
      </c>
      <c r="L764">
        <v>0.35294117647058831</v>
      </c>
      <c r="M764">
        <v>1.294117647058824</v>
      </c>
      <c r="N764">
        <v>18.058823529411761</v>
      </c>
      <c r="O764">
        <v>1</v>
      </c>
      <c r="P764">
        <v>1.6470588235294119</v>
      </c>
      <c r="Q764">
        <v>12</v>
      </c>
      <c r="R764">
        <v>5</v>
      </c>
      <c r="S764">
        <v>0</v>
      </c>
      <c r="T764">
        <v>0.70588235294117652</v>
      </c>
      <c r="U764">
        <v>0.47549019607843129</v>
      </c>
      <c r="V764">
        <v>0.50865051903114189</v>
      </c>
      <c r="W764" t="s">
        <v>43</v>
      </c>
      <c r="X764">
        <v>1</v>
      </c>
      <c r="Y764" t="s">
        <v>35</v>
      </c>
      <c r="Z764">
        <v>0.23214285714285721</v>
      </c>
      <c r="AA764">
        <v>0.27500000000000002</v>
      </c>
      <c r="AB764" t="s">
        <v>34</v>
      </c>
      <c r="AC764" t="s">
        <v>43</v>
      </c>
      <c r="AD764">
        <v>0.29411764705882348</v>
      </c>
      <c r="AE764">
        <v>9.5</v>
      </c>
      <c r="AF764">
        <v>0.13186315702620369</v>
      </c>
    </row>
    <row r="765" spans="1:32" x14ac:dyDescent="0.45">
      <c r="A765" t="s">
        <v>850</v>
      </c>
      <c r="B765">
        <v>2023</v>
      </c>
      <c r="C765" t="s">
        <v>104</v>
      </c>
      <c r="D765">
        <v>17</v>
      </c>
      <c r="E765">
        <v>2.7784530911739731</v>
      </c>
      <c r="F765">
        <v>-4.5345660018266942</v>
      </c>
      <c r="G765">
        <v>6.7915068379462307</v>
      </c>
      <c r="H765">
        <v>44.176470588235297</v>
      </c>
      <c r="I765">
        <v>0.93548387096774188</v>
      </c>
      <c r="J765">
        <v>-13.647058823529409</v>
      </c>
      <c r="K765">
        <v>0.58823529411764708</v>
      </c>
      <c r="L765">
        <v>0.70588235294117652</v>
      </c>
      <c r="M765">
        <v>0.76470588235294112</v>
      </c>
      <c r="N765">
        <v>19.117647058823529</v>
      </c>
      <c r="O765">
        <v>0.82352941176470595</v>
      </c>
      <c r="P765">
        <v>1.470588235294118</v>
      </c>
      <c r="Q765">
        <v>9</v>
      </c>
      <c r="R765">
        <v>8</v>
      </c>
      <c r="S765">
        <v>0</v>
      </c>
      <c r="T765">
        <v>0.52941176470588236</v>
      </c>
      <c r="U765">
        <v>0.37908496732026142</v>
      </c>
      <c r="V765">
        <v>0.48096885813148788</v>
      </c>
      <c r="W765" t="s">
        <v>77</v>
      </c>
      <c r="X765">
        <v>1</v>
      </c>
      <c r="Y765" t="s">
        <v>38</v>
      </c>
      <c r="Z765">
        <v>0.19277108433734941</v>
      </c>
      <c r="AA765">
        <v>0.1216216216216216</v>
      </c>
      <c r="AB765" t="s">
        <v>34</v>
      </c>
      <c r="AC765" t="s">
        <v>34</v>
      </c>
      <c r="AD765">
        <v>0.23529411764705879</v>
      </c>
      <c r="AE765">
        <v>0.5</v>
      </c>
      <c r="AF765">
        <v>1.3184046296700299E-2</v>
      </c>
    </row>
    <row r="766" spans="1:32" x14ac:dyDescent="0.45">
      <c r="A766" t="s">
        <v>851</v>
      </c>
      <c r="B766">
        <v>2023</v>
      </c>
      <c r="C766" t="s">
        <v>106</v>
      </c>
      <c r="D766">
        <v>17</v>
      </c>
      <c r="E766">
        <v>-1.8625729283671351</v>
      </c>
      <c r="F766">
        <v>-1.5796677512692829</v>
      </c>
      <c r="G766">
        <v>4.3123353355448897</v>
      </c>
      <c r="H766">
        <v>51.882352941176471</v>
      </c>
      <c r="I766">
        <v>0.96666666666666667</v>
      </c>
      <c r="J766">
        <v>-26.17647058823529</v>
      </c>
      <c r="K766">
        <v>0.6470588235294118</v>
      </c>
      <c r="L766">
        <v>0.47058823529411759</v>
      </c>
      <c r="M766">
        <v>0.35294117647058831</v>
      </c>
      <c r="N766">
        <v>18.52941176470588</v>
      </c>
      <c r="O766">
        <v>1</v>
      </c>
      <c r="P766">
        <v>0.82352941176470584</v>
      </c>
      <c r="Q766">
        <v>6</v>
      </c>
      <c r="R766">
        <v>11</v>
      </c>
      <c r="S766">
        <v>0</v>
      </c>
      <c r="T766">
        <v>0.35294117647058831</v>
      </c>
      <c r="U766">
        <v>0.42156862745098039</v>
      </c>
      <c r="V766">
        <v>0.52249134948096887</v>
      </c>
      <c r="W766" t="s">
        <v>34</v>
      </c>
      <c r="X766">
        <v>4</v>
      </c>
      <c r="Y766" t="s">
        <v>70</v>
      </c>
      <c r="Z766">
        <v>0.25</v>
      </c>
      <c r="AA766">
        <v>0.35714285714285721</v>
      </c>
      <c r="AB766" t="s">
        <v>34</v>
      </c>
      <c r="AC766" t="s">
        <v>34</v>
      </c>
      <c r="AD766">
        <v>0.3529411764705882</v>
      </c>
      <c r="AE766">
        <v>0.5</v>
      </c>
      <c r="AF766">
        <v>4.3598205249114723E-3</v>
      </c>
    </row>
    <row r="767" spans="1:32" x14ac:dyDescent="0.45">
      <c r="A767" t="s">
        <v>852</v>
      </c>
      <c r="B767">
        <v>2023</v>
      </c>
      <c r="C767" t="s">
        <v>108</v>
      </c>
      <c r="D767">
        <v>17</v>
      </c>
      <c r="E767">
        <v>-5.1461962824076224</v>
      </c>
      <c r="F767">
        <v>-0.50563821432838207</v>
      </c>
      <c r="G767">
        <v>1.4563208910656751</v>
      </c>
      <c r="H767">
        <v>41.235294117647058</v>
      </c>
      <c r="I767">
        <v>0.79166666666666663</v>
      </c>
      <c r="J767">
        <v>-26.411764705882351</v>
      </c>
      <c r="K767">
        <v>1.2352941176470591</v>
      </c>
      <c r="L767">
        <v>0.58823529411764708</v>
      </c>
      <c r="M767">
        <v>0.47058823529411759</v>
      </c>
      <c r="N767">
        <v>9.6470588235294112</v>
      </c>
      <c r="O767">
        <v>1.588235294117647</v>
      </c>
      <c r="P767">
        <v>1.0588235294117649</v>
      </c>
      <c r="Q767">
        <v>4</v>
      </c>
      <c r="R767">
        <v>13</v>
      </c>
      <c r="S767">
        <v>0</v>
      </c>
      <c r="T767">
        <v>0.23529411764705879</v>
      </c>
      <c r="U767">
        <v>0.33823529411764708</v>
      </c>
      <c r="V767">
        <v>0.51211072664359858</v>
      </c>
      <c r="W767" t="s">
        <v>34</v>
      </c>
      <c r="X767">
        <v>4</v>
      </c>
      <c r="Y767" t="s">
        <v>58</v>
      </c>
      <c r="Z767">
        <v>0.1</v>
      </c>
      <c r="AA767">
        <v>0.1714285714285714</v>
      </c>
      <c r="AB767" t="s">
        <v>34</v>
      </c>
      <c r="AC767" t="s">
        <v>34</v>
      </c>
      <c r="AD767">
        <v>0.3529411764705882</v>
      </c>
      <c r="AE767">
        <v>0.5</v>
      </c>
      <c r="AF767">
        <v>1.6604818032633209E-4</v>
      </c>
    </row>
    <row r="768" spans="1:32" x14ac:dyDescent="0.45">
      <c r="A768" t="s">
        <v>853</v>
      </c>
      <c r="B768">
        <v>2024</v>
      </c>
      <c r="C768" t="s">
        <v>33</v>
      </c>
      <c r="D768">
        <v>17</v>
      </c>
      <c r="E768">
        <v>3.795667600160439</v>
      </c>
      <c r="F768">
        <v>1.2772898839678519</v>
      </c>
      <c r="G768">
        <v>6.4468267361954341</v>
      </c>
      <c r="H768">
        <v>47.411764705882362</v>
      </c>
      <c r="I768">
        <v>0.89473684210526316</v>
      </c>
      <c r="J768">
        <v>-12.941176470588241</v>
      </c>
      <c r="K768">
        <v>0.6470588235294118</v>
      </c>
      <c r="L768">
        <v>0.47058823529411759</v>
      </c>
      <c r="M768">
        <v>0.52941176470588236</v>
      </c>
      <c r="N768">
        <v>15.058823529411759</v>
      </c>
      <c r="O768">
        <v>0.94117647058823528</v>
      </c>
      <c r="P768">
        <v>1</v>
      </c>
      <c r="Q768">
        <v>8</v>
      </c>
      <c r="R768">
        <v>9</v>
      </c>
      <c r="S768">
        <v>0</v>
      </c>
      <c r="T768">
        <v>0.47058823529411759</v>
      </c>
      <c r="U768">
        <v>0.40441176470588241</v>
      </c>
      <c r="V768">
        <v>0.53633217993079585</v>
      </c>
      <c r="W768" t="s">
        <v>34</v>
      </c>
      <c r="X768">
        <v>3</v>
      </c>
      <c r="Y768" t="s">
        <v>35</v>
      </c>
      <c r="Z768">
        <v>0.125</v>
      </c>
      <c r="AA768">
        <v>0.1470588235294118</v>
      </c>
      <c r="AB768" t="s">
        <v>34</v>
      </c>
      <c r="AC768" t="s">
        <v>34</v>
      </c>
      <c r="AD768">
        <v>0.29411764705882348</v>
      </c>
      <c r="AE768">
        <v>0.5</v>
      </c>
      <c r="AF768">
        <v>2.642462400043026E-3</v>
      </c>
    </row>
    <row r="769" spans="1:32" x14ac:dyDescent="0.45">
      <c r="A769" t="s">
        <v>854</v>
      </c>
      <c r="B769">
        <v>2024</v>
      </c>
      <c r="C769" t="s">
        <v>37</v>
      </c>
      <c r="D769">
        <v>17</v>
      </c>
      <c r="E769">
        <v>2.0186286339693691</v>
      </c>
      <c r="F769">
        <v>7.5538052128589382E-3</v>
      </c>
      <c r="G769">
        <v>6.1261641860650284</v>
      </c>
      <c r="H769">
        <v>48.705882352941167</v>
      </c>
      <c r="I769">
        <v>0.70731707317073167</v>
      </c>
      <c r="J769">
        <v>-12.647058823529409</v>
      </c>
      <c r="K769">
        <v>1.117647058823529</v>
      </c>
      <c r="L769">
        <v>0.35294117647058831</v>
      </c>
      <c r="M769">
        <v>0.70588235294117652</v>
      </c>
      <c r="N769">
        <v>11</v>
      </c>
      <c r="O769">
        <v>1.2352941176470591</v>
      </c>
      <c r="P769">
        <v>1.0588235294117649</v>
      </c>
      <c r="Q769">
        <v>8</v>
      </c>
      <c r="R769">
        <v>9</v>
      </c>
      <c r="S769">
        <v>0</v>
      </c>
      <c r="T769">
        <v>0.47058823529411759</v>
      </c>
      <c r="U769">
        <v>0.4264705882352941</v>
      </c>
      <c r="V769">
        <v>0.51903114186851207</v>
      </c>
      <c r="W769" t="s">
        <v>34</v>
      </c>
      <c r="X769">
        <v>2</v>
      </c>
      <c r="Y769" t="s">
        <v>38</v>
      </c>
      <c r="Z769">
        <v>0.203125</v>
      </c>
      <c r="AA769">
        <v>0.22222222222222221</v>
      </c>
      <c r="AB769" t="s">
        <v>34</v>
      </c>
      <c r="AC769" t="s">
        <v>34</v>
      </c>
      <c r="AD769">
        <v>0.1176470588235294</v>
      </c>
      <c r="AE769">
        <v>0.5</v>
      </c>
      <c r="AF769">
        <v>3.3692860786984232E-3</v>
      </c>
    </row>
    <row r="770" spans="1:32" x14ac:dyDescent="0.45">
      <c r="A770" t="s">
        <v>855</v>
      </c>
      <c r="B770">
        <v>2024</v>
      </c>
      <c r="C770" t="s">
        <v>40</v>
      </c>
      <c r="D770">
        <v>17</v>
      </c>
      <c r="E770">
        <v>10.02758094970905</v>
      </c>
      <c r="F770">
        <v>2.961580160791959</v>
      </c>
      <c r="G770">
        <v>12.912811407655139</v>
      </c>
      <c r="H770">
        <v>65.882352941176464</v>
      </c>
      <c r="I770">
        <v>0.73333333333333328</v>
      </c>
      <c r="J770">
        <v>-9.0588235294117645</v>
      </c>
      <c r="K770">
        <v>0.23529411764705879</v>
      </c>
      <c r="L770">
        <v>0.29411764705882348</v>
      </c>
      <c r="M770">
        <v>0.70588235294117652</v>
      </c>
      <c r="N770">
        <v>18.47058823529412</v>
      </c>
      <c r="O770">
        <v>0.58823529411764708</v>
      </c>
      <c r="P770">
        <v>1</v>
      </c>
      <c r="Q770">
        <v>12</v>
      </c>
      <c r="R770">
        <v>5</v>
      </c>
      <c r="S770">
        <v>0</v>
      </c>
      <c r="T770">
        <v>0.70588235294117652</v>
      </c>
      <c r="U770">
        <v>0.52450980392156865</v>
      </c>
      <c r="V770">
        <v>0.52941176470588236</v>
      </c>
      <c r="W770" t="s">
        <v>84</v>
      </c>
      <c r="X770">
        <v>1</v>
      </c>
      <c r="Y770" t="s">
        <v>42</v>
      </c>
      <c r="Z770">
        <v>0.27586206896551718</v>
      </c>
      <c r="AA770">
        <v>0.26153846153846161</v>
      </c>
      <c r="AB770" t="s">
        <v>34</v>
      </c>
      <c r="AC770" t="s">
        <v>34</v>
      </c>
      <c r="AD770">
        <v>0.3529411764705882</v>
      </c>
      <c r="AE770">
        <v>0.5</v>
      </c>
      <c r="AF770">
        <v>0.15271869618122241</v>
      </c>
    </row>
    <row r="771" spans="1:32" x14ac:dyDescent="0.45">
      <c r="A771" t="s">
        <v>856</v>
      </c>
      <c r="B771">
        <v>2024</v>
      </c>
      <c r="C771" t="s">
        <v>45</v>
      </c>
      <c r="D771">
        <v>17</v>
      </c>
      <c r="E771">
        <v>7.8042186317248774</v>
      </c>
      <c r="F771">
        <v>2.8308986238657159</v>
      </c>
      <c r="G771">
        <v>10.151223010162431</v>
      </c>
      <c r="H771">
        <v>49</v>
      </c>
      <c r="I771">
        <v>0.82758620689655171</v>
      </c>
      <c r="J771">
        <v>-3.7058823529411771</v>
      </c>
      <c r="K771">
        <v>0.35294117647058831</v>
      </c>
      <c r="L771">
        <v>0.94117647058823528</v>
      </c>
      <c r="M771">
        <v>0.94117647058823528</v>
      </c>
      <c r="N771">
        <v>14.47058823529412</v>
      </c>
      <c r="O771">
        <v>0.47058823529411759</v>
      </c>
      <c r="P771">
        <v>1.882352941176471</v>
      </c>
      <c r="Q771">
        <v>13</v>
      </c>
      <c r="R771">
        <v>4</v>
      </c>
      <c r="S771">
        <v>0</v>
      </c>
      <c r="T771">
        <v>0.76470588235294112</v>
      </c>
      <c r="U771">
        <v>0.44796380090497739</v>
      </c>
      <c r="V771">
        <v>0.4671280276816609</v>
      </c>
      <c r="W771" t="s">
        <v>41</v>
      </c>
      <c r="X771">
        <v>1</v>
      </c>
      <c r="Y771" t="s">
        <v>46</v>
      </c>
      <c r="Z771">
        <v>0.25641025641025639</v>
      </c>
      <c r="AA771">
        <v>0.17567567567567571</v>
      </c>
      <c r="AB771" t="s">
        <v>34</v>
      </c>
      <c r="AC771" t="s">
        <v>34</v>
      </c>
      <c r="AD771">
        <v>0.1176470588235294</v>
      </c>
      <c r="AE771">
        <v>0.5</v>
      </c>
      <c r="AF771">
        <v>0.15083425065905759</v>
      </c>
    </row>
    <row r="772" spans="1:32" x14ac:dyDescent="0.45">
      <c r="A772" t="s">
        <v>857</v>
      </c>
      <c r="B772">
        <v>2024</v>
      </c>
      <c r="C772" t="s">
        <v>48</v>
      </c>
      <c r="D772">
        <v>17</v>
      </c>
      <c r="E772">
        <v>-2.9006362011345539</v>
      </c>
      <c r="F772">
        <v>0.22021665135679799</v>
      </c>
      <c r="G772">
        <v>1.675720858419945</v>
      </c>
      <c r="H772">
        <v>55.705882352941167</v>
      </c>
      <c r="I772">
        <v>0.84615384615384615</v>
      </c>
      <c r="J772">
        <v>-13.117647058823531</v>
      </c>
      <c r="K772">
        <v>0.88235294117647056</v>
      </c>
      <c r="L772">
        <v>0.47058823529411759</v>
      </c>
      <c r="M772">
        <v>0.52941176470588236</v>
      </c>
      <c r="N772">
        <v>13.117647058823531</v>
      </c>
      <c r="O772">
        <v>1.117647058823529</v>
      </c>
      <c r="P772">
        <v>1</v>
      </c>
      <c r="Q772">
        <v>5</v>
      </c>
      <c r="R772">
        <v>12</v>
      </c>
      <c r="S772">
        <v>0</v>
      </c>
      <c r="T772">
        <v>0.29411764705882348</v>
      </c>
      <c r="U772">
        <v>0.32941176470588229</v>
      </c>
      <c r="V772">
        <v>0.4982698961937716</v>
      </c>
      <c r="W772" t="s">
        <v>34</v>
      </c>
      <c r="X772">
        <v>3</v>
      </c>
      <c r="Y772" t="s">
        <v>38</v>
      </c>
      <c r="Z772">
        <v>0.2413793103448276</v>
      </c>
      <c r="AA772">
        <v>0.25714285714285712</v>
      </c>
      <c r="AB772" t="s">
        <v>34</v>
      </c>
      <c r="AC772" t="s">
        <v>34</v>
      </c>
      <c r="AD772">
        <v>0.23529411764705879</v>
      </c>
      <c r="AE772">
        <v>0.5</v>
      </c>
      <c r="AF772">
        <v>4.8592552067640532E-4</v>
      </c>
    </row>
    <row r="773" spans="1:32" x14ac:dyDescent="0.45">
      <c r="A773" t="s">
        <v>858</v>
      </c>
      <c r="B773">
        <v>2024</v>
      </c>
      <c r="C773" t="s">
        <v>50</v>
      </c>
      <c r="D773">
        <v>17</v>
      </c>
      <c r="E773">
        <v>-3.1361418357028348</v>
      </c>
      <c r="F773">
        <v>-1.6102104527296059</v>
      </c>
      <c r="G773">
        <v>4.7758858828992956</v>
      </c>
      <c r="H773">
        <v>51</v>
      </c>
      <c r="I773">
        <v>0.84</v>
      </c>
      <c r="J773">
        <v>-27.411764705882351</v>
      </c>
      <c r="K773">
        <v>0.41176470588235292</v>
      </c>
      <c r="L773">
        <v>0.76470588235294112</v>
      </c>
      <c r="M773">
        <v>0.6470588235294118</v>
      </c>
      <c r="N773">
        <v>14.941176470588241</v>
      </c>
      <c r="O773">
        <v>0.70588235294117652</v>
      </c>
      <c r="P773">
        <v>1.411764705882353</v>
      </c>
      <c r="Q773">
        <v>5</v>
      </c>
      <c r="R773">
        <v>12</v>
      </c>
      <c r="S773">
        <v>0</v>
      </c>
      <c r="T773">
        <v>0.29411764705882348</v>
      </c>
      <c r="U773">
        <v>0.38823529411764712</v>
      </c>
      <c r="V773">
        <v>0.55363321799307963</v>
      </c>
      <c r="W773" t="s">
        <v>34</v>
      </c>
      <c r="X773">
        <v>4</v>
      </c>
      <c r="Y773" t="s">
        <v>51</v>
      </c>
      <c r="Z773">
        <v>0.28000000000000003</v>
      </c>
      <c r="AA773">
        <v>0.1</v>
      </c>
      <c r="AB773" t="s">
        <v>34</v>
      </c>
      <c r="AC773" t="s">
        <v>34</v>
      </c>
      <c r="AD773">
        <v>0.29411764705882348</v>
      </c>
      <c r="AE773">
        <v>0.5</v>
      </c>
      <c r="AF773">
        <v>2.0637512952612642E-3</v>
      </c>
    </row>
    <row r="774" spans="1:32" x14ac:dyDescent="0.45">
      <c r="A774" t="s">
        <v>859</v>
      </c>
      <c r="B774">
        <v>2024</v>
      </c>
      <c r="C774" t="s">
        <v>53</v>
      </c>
      <c r="D774">
        <v>17</v>
      </c>
      <c r="E774">
        <v>6.7721738484973857</v>
      </c>
      <c r="F774">
        <v>-0.55962914166324729</v>
      </c>
      <c r="G774">
        <v>12.984915903635679</v>
      </c>
      <c r="H774">
        <v>45.882352941176471</v>
      </c>
      <c r="I774">
        <v>0.75757575757575757</v>
      </c>
      <c r="J774">
        <v>-16.352941176470591</v>
      </c>
      <c r="K774">
        <v>0.52941176470588236</v>
      </c>
      <c r="L774">
        <v>0.58823529411764708</v>
      </c>
      <c r="M774">
        <v>0.88235294117647056</v>
      </c>
      <c r="N774">
        <v>12.76470588235294</v>
      </c>
      <c r="O774">
        <v>0.94117647058823528</v>
      </c>
      <c r="P774">
        <v>1.470588235294118</v>
      </c>
      <c r="Q774">
        <v>9</v>
      </c>
      <c r="R774">
        <v>8</v>
      </c>
      <c r="S774">
        <v>0</v>
      </c>
      <c r="T774">
        <v>0.52941176470588236</v>
      </c>
      <c r="U774">
        <v>0.31372549019607843</v>
      </c>
      <c r="V774">
        <v>0.47750865051903107</v>
      </c>
      <c r="W774" t="s">
        <v>34</v>
      </c>
      <c r="X774">
        <v>3</v>
      </c>
      <c r="Y774" t="s">
        <v>42</v>
      </c>
      <c r="Z774">
        <v>0.2</v>
      </c>
      <c r="AA774">
        <v>0.24</v>
      </c>
      <c r="AB774" t="s">
        <v>34</v>
      </c>
      <c r="AC774" t="s">
        <v>34</v>
      </c>
      <c r="AD774">
        <v>0.41176470588235292</v>
      </c>
      <c r="AE774">
        <v>0.5</v>
      </c>
      <c r="AF774">
        <v>1.0799774265538929E-2</v>
      </c>
    </row>
    <row r="775" spans="1:32" x14ac:dyDescent="0.45">
      <c r="A775" t="s">
        <v>860</v>
      </c>
      <c r="B775">
        <v>2024</v>
      </c>
      <c r="C775" t="s">
        <v>55</v>
      </c>
      <c r="D775">
        <v>17</v>
      </c>
      <c r="E775">
        <v>-10.294422666355549</v>
      </c>
      <c r="F775">
        <v>-1.520355998036049</v>
      </c>
      <c r="G775">
        <v>-2.2104334896838731</v>
      </c>
      <c r="H775">
        <v>53.823529411764703</v>
      </c>
      <c r="I775">
        <v>0.66666666666666663</v>
      </c>
      <c r="J775">
        <v>-21.941176470588239</v>
      </c>
      <c r="K775">
        <v>1.3529411764705881</v>
      </c>
      <c r="L775">
        <v>0.47058823529411759</v>
      </c>
      <c r="M775">
        <v>0.23529411764705879</v>
      </c>
      <c r="N775">
        <v>15.705882352941179</v>
      </c>
      <c r="O775">
        <v>1.8235294117647061</v>
      </c>
      <c r="P775">
        <v>0.70588235294117641</v>
      </c>
      <c r="Q775">
        <v>3</v>
      </c>
      <c r="R775">
        <v>14</v>
      </c>
      <c r="S775">
        <v>0</v>
      </c>
      <c r="T775">
        <v>0.1764705882352941</v>
      </c>
      <c r="U775">
        <v>0.50980392156862742</v>
      </c>
      <c r="V775">
        <v>0.53633217993079585</v>
      </c>
      <c r="W775" t="s">
        <v>34</v>
      </c>
      <c r="X775">
        <v>4</v>
      </c>
      <c r="Y775" t="s">
        <v>42</v>
      </c>
      <c r="Z775">
        <v>0.2452830188679245</v>
      </c>
      <c r="AA775">
        <v>0.16666666666666671</v>
      </c>
      <c r="AB775" t="s">
        <v>34</v>
      </c>
      <c r="AC775" t="s">
        <v>34</v>
      </c>
      <c r="AD775">
        <v>0.47058823529411759</v>
      </c>
      <c r="AE775">
        <v>0.5</v>
      </c>
      <c r="AF775">
        <v>2.3183609181299839E-4</v>
      </c>
    </row>
    <row r="776" spans="1:32" x14ac:dyDescent="0.45">
      <c r="A776" t="s">
        <v>861</v>
      </c>
      <c r="B776">
        <v>2024</v>
      </c>
      <c r="C776" t="s">
        <v>57</v>
      </c>
      <c r="D776">
        <v>17</v>
      </c>
      <c r="E776">
        <v>-2.71630945038314</v>
      </c>
      <c r="F776">
        <v>-3.0429754792718171</v>
      </c>
      <c r="G776">
        <v>0.80063879762036594</v>
      </c>
      <c r="H776">
        <v>54.176470588235297</v>
      </c>
      <c r="I776">
        <v>0.85106382978723405</v>
      </c>
      <c r="J776">
        <v>-13.52941176470588</v>
      </c>
      <c r="K776">
        <v>0.82352941176470584</v>
      </c>
      <c r="L776">
        <v>0.52941176470588236</v>
      </c>
      <c r="M776">
        <v>0.76470588235294112</v>
      </c>
      <c r="N776">
        <v>19.411764705882351</v>
      </c>
      <c r="O776">
        <v>1.2352941176470591</v>
      </c>
      <c r="P776">
        <v>1.2941176470588229</v>
      </c>
      <c r="Q776">
        <v>7</v>
      </c>
      <c r="R776">
        <v>10</v>
      </c>
      <c r="S776">
        <v>0</v>
      </c>
      <c r="T776">
        <v>0.41176470588235292</v>
      </c>
      <c r="U776">
        <v>0.38655462184873951</v>
      </c>
      <c r="V776">
        <v>0.52249134948096887</v>
      </c>
      <c r="W776" t="s">
        <v>34</v>
      </c>
      <c r="X776">
        <v>3</v>
      </c>
      <c r="Y776" t="s">
        <v>58</v>
      </c>
      <c r="Z776">
        <v>0.25</v>
      </c>
      <c r="AA776">
        <v>0.25</v>
      </c>
      <c r="AB776" t="s">
        <v>34</v>
      </c>
      <c r="AC776" t="s">
        <v>34</v>
      </c>
      <c r="AD776">
        <v>0.41176470588235292</v>
      </c>
      <c r="AE776">
        <v>0.5</v>
      </c>
      <c r="AF776">
        <v>4.0924691254441339E-3</v>
      </c>
    </row>
    <row r="777" spans="1:32" x14ac:dyDescent="0.45">
      <c r="A777" t="s">
        <v>862</v>
      </c>
      <c r="B777">
        <v>2024</v>
      </c>
      <c r="C777" t="s">
        <v>60</v>
      </c>
      <c r="D777">
        <v>17</v>
      </c>
      <c r="E777">
        <v>2.3548858784050761</v>
      </c>
      <c r="F777">
        <v>-0.84458869825464</v>
      </c>
      <c r="G777">
        <v>4.4812330612215394</v>
      </c>
      <c r="H777">
        <v>55.352941176470587</v>
      </c>
      <c r="I777">
        <v>0.91176470588235292</v>
      </c>
      <c r="J777">
        <v>-11.647058823529409</v>
      </c>
      <c r="K777">
        <v>0.70588235294117652</v>
      </c>
      <c r="L777">
        <v>0.52941176470588236</v>
      </c>
      <c r="M777">
        <v>0.88235294117647056</v>
      </c>
      <c r="N777">
        <v>21.17647058823529</v>
      </c>
      <c r="O777">
        <v>0.88235294117647067</v>
      </c>
      <c r="P777">
        <v>1.411764705882353</v>
      </c>
      <c r="Q777">
        <v>10</v>
      </c>
      <c r="R777">
        <v>7</v>
      </c>
      <c r="S777">
        <v>0</v>
      </c>
      <c r="T777">
        <v>0.58823529411764708</v>
      </c>
      <c r="U777">
        <v>0.39411764705882352</v>
      </c>
      <c r="V777">
        <v>0.5017301038062284</v>
      </c>
      <c r="W777" t="s">
        <v>730</v>
      </c>
      <c r="X777">
        <v>3</v>
      </c>
      <c r="Y777" t="s">
        <v>62</v>
      </c>
      <c r="Z777">
        <v>0.23076923076923081</v>
      </c>
      <c r="AA777">
        <v>0.20930232558139539</v>
      </c>
      <c r="AB777" t="s">
        <v>34</v>
      </c>
      <c r="AC777" t="s">
        <v>34</v>
      </c>
      <c r="AD777">
        <v>0.1764705882352941</v>
      </c>
      <c r="AE777">
        <v>0.5</v>
      </c>
      <c r="AF777">
        <v>3.7393532119605673E-2</v>
      </c>
    </row>
    <row r="778" spans="1:32" x14ac:dyDescent="0.45">
      <c r="A778" t="s">
        <v>863</v>
      </c>
      <c r="B778">
        <v>2024</v>
      </c>
      <c r="C778" t="s">
        <v>64</v>
      </c>
      <c r="D778">
        <v>17</v>
      </c>
      <c r="E778">
        <v>10.140155449500689</v>
      </c>
      <c r="F778">
        <v>0.56082251000114802</v>
      </c>
      <c r="G778">
        <v>13.86670308165308</v>
      </c>
      <c r="H778">
        <v>57.235294117647058</v>
      </c>
      <c r="I778">
        <v>0.89655172413793105</v>
      </c>
      <c r="J778">
        <v>-14.352941176470591</v>
      </c>
      <c r="K778">
        <v>0.70588235294117652</v>
      </c>
      <c r="L778">
        <v>0.47058823529411759</v>
      </c>
      <c r="M778">
        <v>0.94117647058823528</v>
      </c>
      <c r="N778">
        <v>15.058823529411759</v>
      </c>
      <c r="O778">
        <v>0.76470588235294124</v>
      </c>
      <c r="P778">
        <v>1.411764705882353</v>
      </c>
      <c r="Q778">
        <v>15</v>
      </c>
      <c r="R778">
        <v>2</v>
      </c>
      <c r="S778">
        <v>0</v>
      </c>
      <c r="T778">
        <v>0.88235294117647056</v>
      </c>
      <c r="U778">
        <v>0.49411764705882361</v>
      </c>
      <c r="V778">
        <v>0.51557093425605538</v>
      </c>
      <c r="W778" t="s">
        <v>43</v>
      </c>
      <c r="X778">
        <v>1</v>
      </c>
      <c r="Y778" t="s">
        <v>51</v>
      </c>
      <c r="Z778">
        <v>0.19148936170212769</v>
      </c>
      <c r="AA778">
        <v>0.17241379310344829</v>
      </c>
      <c r="AB778" t="s">
        <v>34</v>
      </c>
      <c r="AC778" t="s">
        <v>34</v>
      </c>
      <c r="AD778">
        <v>5.8823529411764712E-2</v>
      </c>
      <c r="AE778">
        <v>0.5</v>
      </c>
      <c r="AF778">
        <v>0.55694782119512765</v>
      </c>
    </row>
    <row r="779" spans="1:32" x14ac:dyDescent="0.45">
      <c r="A779" t="s">
        <v>864</v>
      </c>
      <c r="B779">
        <v>2024</v>
      </c>
      <c r="C779" t="s">
        <v>66</v>
      </c>
      <c r="D779">
        <v>17</v>
      </c>
      <c r="E779">
        <v>4.5551858076757199</v>
      </c>
      <c r="F779">
        <v>0.2312915121364337</v>
      </c>
      <c r="G779">
        <v>7.0098814137508372</v>
      </c>
      <c r="H779">
        <v>48.882352941176471</v>
      </c>
      <c r="I779">
        <v>0.84210526315789469</v>
      </c>
      <c r="J779">
        <v>-8.0588235294117645</v>
      </c>
      <c r="K779">
        <v>0.6470588235294118</v>
      </c>
      <c r="L779">
        <v>0.82352941176470584</v>
      </c>
      <c r="M779">
        <v>1</v>
      </c>
      <c r="N779">
        <v>17.705882352941181</v>
      </c>
      <c r="O779">
        <v>0.94117647058823528</v>
      </c>
      <c r="P779">
        <v>1.8235294117647061</v>
      </c>
      <c r="Q779">
        <v>11</v>
      </c>
      <c r="R779">
        <v>6</v>
      </c>
      <c r="S779">
        <v>0</v>
      </c>
      <c r="T779">
        <v>0.6470588235294118</v>
      </c>
      <c r="U779">
        <v>0.41176470588235292</v>
      </c>
      <c r="V779">
        <v>0.53287197231833905</v>
      </c>
      <c r="W779" t="s">
        <v>730</v>
      </c>
      <c r="X779">
        <v>3</v>
      </c>
      <c r="Y779" t="s">
        <v>51</v>
      </c>
      <c r="Z779">
        <v>0.24358974358974361</v>
      </c>
      <c r="AA779">
        <v>0.1951219512195122</v>
      </c>
      <c r="AB779" t="s">
        <v>34</v>
      </c>
      <c r="AC779" t="s">
        <v>34</v>
      </c>
      <c r="AD779">
        <v>0.29411764705882348</v>
      </c>
      <c r="AE779">
        <v>0.5</v>
      </c>
      <c r="AF779">
        <v>5.3775557795747483E-2</v>
      </c>
    </row>
    <row r="780" spans="1:32" x14ac:dyDescent="0.45">
      <c r="A780" t="s">
        <v>865</v>
      </c>
      <c r="B780">
        <v>2024</v>
      </c>
      <c r="C780" t="s">
        <v>154</v>
      </c>
      <c r="D780">
        <v>17</v>
      </c>
      <c r="E780">
        <v>-0.95788344566559336</v>
      </c>
      <c r="F780">
        <v>-2.320131433717914</v>
      </c>
      <c r="G780">
        <v>5.2068674029797686</v>
      </c>
      <c r="H780">
        <v>57.705882352941167</v>
      </c>
      <c r="I780">
        <v>0.8571428571428571</v>
      </c>
      <c r="J780">
        <v>-25.058823529411761</v>
      </c>
      <c r="K780">
        <v>0.70588235294117652</v>
      </c>
      <c r="L780">
        <v>0.52941176470588236</v>
      </c>
      <c r="M780">
        <v>1.117647058823529</v>
      </c>
      <c r="N780">
        <v>19.764705882352938</v>
      </c>
      <c r="O780">
        <v>1</v>
      </c>
      <c r="P780">
        <v>1.6470588235294119</v>
      </c>
      <c r="Q780">
        <v>10</v>
      </c>
      <c r="R780">
        <v>7</v>
      </c>
      <c r="S780">
        <v>0</v>
      </c>
      <c r="T780">
        <v>0.58823529411764708</v>
      </c>
      <c r="U780">
        <v>0.37647058823529411</v>
      </c>
      <c r="V780">
        <v>0.48096885813148788</v>
      </c>
      <c r="W780" t="s">
        <v>77</v>
      </c>
      <c r="X780">
        <v>1</v>
      </c>
      <c r="Y780" t="s">
        <v>70</v>
      </c>
      <c r="Z780">
        <v>0.27500000000000002</v>
      </c>
      <c r="AA780">
        <v>0.18840579710144931</v>
      </c>
      <c r="AB780" t="s">
        <v>34</v>
      </c>
      <c r="AC780" t="s">
        <v>34</v>
      </c>
      <c r="AD780">
        <v>0.29411764705882348</v>
      </c>
      <c r="AE780">
        <v>0.5</v>
      </c>
      <c r="AF780">
        <v>0.11357562752888779</v>
      </c>
    </row>
    <row r="781" spans="1:32" x14ac:dyDescent="0.45">
      <c r="A781" t="s">
        <v>866</v>
      </c>
      <c r="B781">
        <v>2024</v>
      </c>
      <c r="C781" t="s">
        <v>68</v>
      </c>
      <c r="D781">
        <v>17</v>
      </c>
      <c r="E781">
        <v>-2.039245381626571</v>
      </c>
      <c r="F781">
        <v>-1.252388216539829</v>
      </c>
      <c r="G781">
        <v>2.048119566305</v>
      </c>
      <c r="H781">
        <v>40.235294117647058</v>
      </c>
      <c r="I781">
        <v>0.83783783783783783</v>
      </c>
      <c r="J781">
        <v>-14</v>
      </c>
      <c r="K781">
        <v>1.117647058823529</v>
      </c>
      <c r="L781">
        <v>0.52941176470588236</v>
      </c>
      <c r="M781">
        <v>0.94117647058823528</v>
      </c>
      <c r="N781">
        <v>14.294117647058821</v>
      </c>
      <c r="O781">
        <v>1.6470588235294119</v>
      </c>
      <c r="P781">
        <v>1.470588235294118</v>
      </c>
      <c r="Q781">
        <v>8</v>
      </c>
      <c r="R781">
        <v>9</v>
      </c>
      <c r="S781">
        <v>0</v>
      </c>
      <c r="T781">
        <v>0.47058823529411759</v>
      </c>
      <c r="U781">
        <v>0.30882352941176472</v>
      </c>
      <c r="V781">
        <v>0.45674740484429072</v>
      </c>
      <c r="W781" t="s">
        <v>34</v>
      </c>
      <c r="X781">
        <v>2</v>
      </c>
      <c r="Y781" t="s">
        <v>70</v>
      </c>
      <c r="Z781">
        <v>0.1470588235294118</v>
      </c>
      <c r="AA781">
        <v>0.1785714285714286</v>
      </c>
      <c r="AB781" t="s">
        <v>34</v>
      </c>
      <c r="AC781" t="s">
        <v>34</v>
      </c>
      <c r="AD781">
        <v>0.52941176470588225</v>
      </c>
      <c r="AE781">
        <v>0.5</v>
      </c>
      <c r="AF781">
        <v>3.159893123139378E-3</v>
      </c>
    </row>
    <row r="782" spans="1:32" x14ac:dyDescent="0.45">
      <c r="A782" t="s">
        <v>867</v>
      </c>
      <c r="B782">
        <v>2024</v>
      </c>
      <c r="C782" t="s">
        <v>72</v>
      </c>
      <c r="D782">
        <v>17</v>
      </c>
      <c r="E782">
        <v>0.165594291539819</v>
      </c>
      <c r="F782">
        <v>-0.79965433038245459</v>
      </c>
      <c r="G782">
        <v>4.0159038347278253</v>
      </c>
      <c r="H782">
        <v>46.352941176470587</v>
      </c>
      <c r="I782">
        <v>0.93103448275862066</v>
      </c>
      <c r="J782">
        <v>-14.117647058823531</v>
      </c>
      <c r="K782">
        <v>0.88235294117647056</v>
      </c>
      <c r="L782">
        <v>0.1764705882352941</v>
      </c>
      <c r="M782">
        <v>0.35294117647058831</v>
      </c>
      <c r="N782">
        <v>13.52941176470588</v>
      </c>
      <c r="O782">
        <v>1.1764705882352939</v>
      </c>
      <c r="P782">
        <v>0.52941176470588236</v>
      </c>
      <c r="Q782">
        <v>4</v>
      </c>
      <c r="R782">
        <v>13</v>
      </c>
      <c r="S782">
        <v>0</v>
      </c>
      <c r="T782">
        <v>0.23529411764705879</v>
      </c>
      <c r="U782">
        <v>0.26470588235294118</v>
      </c>
      <c r="V782">
        <v>0.47750865051903107</v>
      </c>
      <c r="W782" t="s">
        <v>34</v>
      </c>
      <c r="X782">
        <v>3</v>
      </c>
      <c r="Y782" t="s">
        <v>70</v>
      </c>
      <c r="Z782">
        <v>0.1785714285714286</v>
      </c>
      <c r="AA782">
        <v>0.1470588235294118</v>
      </c>
      <c r="AB782" t="s">
        <v>34</v>
      </c>
      <c r="AC782" t="s">
        <v>34</v>
      </c>
      <c r="AD782">
        <v>0.29411764705882348</v>
      </c>
      <c r="AE782">
        <v>0.5</v>
      </c>
      <c r="AF782">
        <v>1.5533745968349561E-4</v>
      </c>
    </row>
    <row r="783" spans="1:32" x14ac:dyDescent="0.45">
      <c r="A783" t="s">
        <v>868</v>
      </c>
      <c r="B783">
        <v>2024</v>
      </c>
      <c r="C783" t="s">
        <v>74</v>
      </c>
      <c r="D783">
        <v>17</v>
      </c>
      <c r="E783">
        <v>3.7051634345451192</v>
      </c>
      <c r="F783">
        <v>0.15200989108983021</v>
      </c>
      <c r="G783">
        <v>8.018889467027309</v>
      </c>
      <c r="H783">
        <v>48.764705882352942</v>
      </c>
      <c r="I783">
        <v>0.86486486486486491</v>
      </c>
      <c r="J783">
        <v>-15.647058823529409</v>
      </c>
      <c r="K783">
        <v>0.6470588235294118</v>
      </c>
      <c r="L783">
        <v>0.41176470588235292</v>
      </c>
      <c r="M783">
        <v>0.76470588235294112</v>
      </c>
      <c r="N783">
        <v>14.705882352941179</v>
      </c>
      <c r="O783">
        <v>0.76470588235294124</v>
      </c>
      <c r="P783">
        <v>1.1764705882352939</v>
      </c>
      <c r="Q783">
        <v>15</v>
      </c>
      <c r="R783">
        <v>2</v>
      </c>
      <c r="S783">
        <v>0</v>
      </c>
      <c r="T783">
        <v>0.88235294117647056</v>
      </c>
      <c r="U783">
        <v>0.46274509803921571</v>
      </c>
      <c r="V783">
        <v>0.48788927335640142</v>
      </c>
      <c r="W783" t="s">
        <v>43</v>
      </c>
      <c r="X783">
        <v>1</v>
      </c>
      <c r="Y783" t="s">
        <v>62</v>
      </c>
      <c r="Z783">
        <v>0.1818181818181818</v>
      </c>
      <c r="AA783">
        <v>0.35087719298245612</v>
      </c>
      <c r="AB783" t="s">
        <v>34</v>
      </c>
      <c r="AC783" t="s">
        <v>43</v>
      </c>
      <c r="AD783">
        <v>0.1176470588235294</v>
      </c>
      <c r="AE783">
        <v>9.5</v>
      </c>
      <c r="AF783">
        <v>0.55720852866403103</v>
      </c>
    </row>
    <row r="784" spans="1:32" x14ac:dyDescent="0.45">
      <c r="A784" t="s">
        <v>869</v>
      </c>
      <c r="B784">
        <v>2024</v>
      </c>
      <c r="C784" t="s">
        <v>192</v>
      </c>
      <c r="D784">
        <v>17</v>
      </c>
      <c r="E784">
        <v>2.023957700438046</v>
      </c>
      <c r="F784">
        <v>-1.716676986399319</v>
      </c>
      <c r="G784">
        <v>6.0527077944572358</v>
      </c>
      <c r="H784">
        <v>46.941176470588232</v>
      </c>
      <c r="I784">
        <v>0.8529411764705882</v>
      </c>
      <c r="J784">
        <v>-13.41176470588235</v>
      </c>
      <c r="K784">
        <v>0.52941176470588236</v>
      </c>
      <c r="L784">
        <v>0.41176470588235292</v>
      </c>
      <c r="M784">
        <v>0.76470588235294112</v>
      </c>
      <c r="N784">
        <v>18.411764705882351</v>
      </c>
      <c r="O784">
        <v>0.82352941176470595</v>
      </c>
      <c r="P784">
        <v>1.1764705882352939</v>
      </c>
      <c r="Q784">
        <v>10</v>
      </c>
      <c r="R784">
        <v>7</v>
      </c>
      <c r="S784">
        <v>0</v>
      </c>
      <c r="T784">
        <v>0.58823529411764708</v>
      </c>
      <c r="U784">
        <v>0.44117647058823528</v>
      </c>
      <c r="V784">
        <v>0.50519031141868509</v>
      </c>
      <c r="W784" t="s">
        <v>77</v>
      </c>
      <c r="X784">
        <v>1</v>
      </c>
      <c r="Y784" t="s">
        <v>35</v>
      </c>
      <c r="Z784">
        <v>0.16455696202531639</v>
      </c>
      <c r="AA784">
        <v>0.23684210526315791</v>
      </c>
      <c r="AB784" t="s">
        <v>34</v>
      </c>
      <c r="AC784" t="s">
        <v>34</v>
      </c>
      <c r="AD784">
        <v>0.29411764705882348</v>
      </c>
      <c r="AE784">
        <v>0.5</v>
      </c>
      <c r="AF784">
        <v>2.2220115901135269E-2</v>
      </c>
    </row>
    <row r="785" spans="1:32" x14ac:dyDescent="0.45">
      <c r="A785" t="s">
        <v>870</v>
      </c>
      <c r="B785">
        <v>2024</v>
      </c>
      <c r="C785" t="s">
        <v>195</v>
      </c>
      <c r="D785">
        <v>17</v>
      </c>
      <c r="E785">
        <v>3.732860759774443</v>
      </c>
      <c r="F785">
        <v>-1.4635675522761531</v>
      </c>
      <c r="G785">
        <v>7.8009700466377696</v>
      </c>
      <c r="H785">
        <v>42.235294117647058</v>
      </c>
      <c r="I785">
        <v>0.9285714285714286</v>
      </c>
      <c r="J785">
        <v>-16</v>
      </c>
      <c r="K785">
        <v>0.1764705882352941</v>
      </c>
      <c r="L785">
        <v>0.35294117647058831</v>
      </c>
      <c r="M785">
        <v>0.88235294117647056</v>
      </c>
      <c r="N785">
        <v>13.82352941176471</v>
      </c>
      <c r="O785">
        <v>0.35294117647058831</v>
      </c>
      <c r="P785">
        <v>1.2352941176470591</v>
      </c>
      <c r="Q785">
        <v>11</v>
      </c>
      <c r="R785">
        <v>6</v>
      </c>
      <c r="S785">
        <v>0</v>
      </c>
      <c r="T785">
        <v>0.6470588235294118</v>
      </c>
      <c r="U785">
        <v>0.34759358288770048</v>
      </c>
      <c r="V785">
        <v>0.4671280276816609</v>
      </c>
      <c r="W785" t="s">
        <v>61</v>
      </c>
      <c r="X785">
        <v>2</v>
      </c>
      <c r="Y785" t="s">
        <v>62</v>
      </c>
      <c r="Z785">
        <v>0.19298245614035089</v>
      </c>
      <c r="AA785">
        <v>0.13207547169811321</v>
      </c>
      <c r="AB785" t="s">
        <v>34</v>
      </c>
      <c r="AC785" t="s">
        <v>34</v>
      </c>
      <c r="AD785">
        <v>0.1764705882352941</v>
      </c>
      <c r="AE785">
        <v>0.5</v>
      </c>
      <c r="AF785">
        <v>5.1119334259094741E-2</v>
      </c>
    </row>
    <row r="786" spans="1:32" x14ac:dyDescent="0.45">
      <c r="A786" t="s">
        <v>871</v>
      </c>
      <c r="B786">
        <v>2024</v>
      </c>
      <c r="C786" t="s">
        <v>230</v>
      </c>
      <c r="D786">
        <v>17</v>
      </c>
      <c r="E786">
        <v>-3.7010194616072432</v>
      </c>
      <c r="F786">
        <v>-5.404411252963059</v>
      </c>
      <c r="G786">
        <v>4.2359514418792381</v>
      </c>
      <c r="H786">
        <v>47.470588235294123</v>
      </c>
      <c r="I786">
        <v>0.85</v>
      </c>
      <c r="J786">
        <v>-18.82352941176471</v>
      </c>
      <c r="K786">
        <v>0.94117647058823528</v>
      </c>
      <c r="L786">
        <v>0.1764705882352941</v>
      </c>
      <c r="M786">
        <v>0.58823529411764708</v>
      </c>
      <c r="N786">
        <v>17.235294117647062</v>
      </c>
      <c r="O786">
        <v>1.705882352941176</v>
      </c>
      <c r="P786">
        <v>0.76470588235294124</v>
      </c>
      <c r="Q786">
        <v>4</v>
      </c>
      <c r="R786">
        <v>13</v>
      </c>
      <c r="S786">
        <v>0</v>
      </c>
      <c r="T786">
        <v>0.23529411764705879</v>
      </c>
      <c r="U786">
        <v>0.35294117647058831</v>
      </c>
      <c r="V786">
        <v>0.53979238754325265</v>
      </c>
      <c r="W786" t="s">
        <v>34</v>
      </c>
      <c r="X786">
        <v>4</v>
      </c>
      <c r="Y786" t="s">
        <v>62</v>
      </c>
      <c r="Z786">
        <v>8.6956521739130432E-2</v>
      </c>
      <c r="AA786">
        <v>0.25806451612903231</v>
      </c>
      <c r="AB786" t="s">
        <v>34</v>
      </c>
      <c r="AC786" t="s">
        <v>34</v>
      </c>
      <c r="AD786">
        <v>0.76470588235294112</v>
      </c>
      <c r="AE786">
        <v>0.5</v>
      </c>
      <c r="AF786">
        <v>1.4897724554931261E-4</v>
      </c>
    </row>
    <row r="787" spans="1:32" x14ac:dyDescent="0.45">
      <c r="A787" t="s">
        <v>872</v>
      </c>
      <c r="B787">
        <v>2024</v>
      </c>
      <c r="C787" t="s">
        <v>76</v>
      </c>
      <c r="D787">
        <v>17</v>
      </c>
      <c r="E787">
        <v>2.5577580254037029</v>
      </c>
      <c r="F787">
        <v>-4.9014001636798588</v>
      </c>
      <c r="G787">
        <v>8.3042415325660279</v>
      </c>
      <c r="H787">
        <v>54.470588235294123</v>
      </c>
      <c r="I787">
        <v>0.90243902439024393</v>
      </c>
      <c r="J787">
        <v>-17.588235294117649</v>
      </c>
      <c r="K787">
        <v>0.58823529411764708</v>
      </c>
      <c r="L787">
        <v>0.35294117647058831</v>
      </c>
      <c r="M787">
        <v>0.58823529411764708</v>
      </c>
      <c r="N787">
        <v>14.52941176470588</v>
      </c>
      <c r="O787">
        <v>1.0588235294117649</v>
      </c>
      <c r="P787">
        <v>0.94117647058823528</v>
      </c>
      <c r="Q787">
        <v>8</v>
      </c>
      <c r="R787">
        <v>9</v>
      </c>
      <c r="S787">
        <v>0</v>
      </c>
      <c r="T787">
        <v>0.47058823529411759</v>
      </c>
      <c r="U787">
        <v>0.29411764705882348</v>
      </c>
      <c r="V787">
        <v>0.41868512110726641</v>
      </c>
      <c r="W787" t="s">
        <v>34</v>
      </c>
      <c r="X787">
        <v>2</v>
      </c>
      <c r="Y787" t="s">
        <v>46</v>
      </c>
      <c r="Z787">
        <v>8.6206896551724144E-2</v>
      </c>
      <c r="AA787">
        <v>0.2</v>
      </c>
      <c r="AB787" t="s">
        <v>34</v>
      </c>
      <c r="AC787" t="s">
        <v>34</v>
      </c>
      <c r="AD787">
        <v>0.47058823529411759</v>
      </c>
      <c r="AE787">
        <v>0.5</v>
      </c>
      <c r="AF787">
        <v>2.7156211574255458E-3</v>
      </c>
    </row>
    <row r="788" spans="1:32" x14ac:dyDescent="0.45">
      <c r="A788" t="s">
        <v>873</v>
      </c>
      <c r="B788">
        <v>2024</v>
      </c>
      <c r="C788" t="s">
        <v>79</v>
      </c>
      <c r="D788">
        <v>17</v>
      </c>
      <c r="E788">
        <v>3.3499347835702409</v>
      </c>
      <c r="F788">
        <v>-2.045457164570319</v>
      </c>
      <c r="G788">
        <v>9.7126529935006225</v>
      </c>
      <c r="H788">
        <v>49.705882352941167</v>
      </c>
      <c r="I788">
        <v>0.83333333333333337</v>
      </c>
      <c r="J788">
        <v>-19.764705882352938</v>
      </c>
      <c r="K788">
        <v>0.70588235294117652</v>
      </c>
      <c r="L788">
        <v>0.52941176470588236</v>
      </c>
      <c r="M788">
        <v>1.411764705882353</v>
      </c>
      <c r="N788">
        <v>20.117647058823529</v>
      </c>
      <c r="O788">
        <v>1</v>
      </c>
      <c r="P788">
        <v>1.9411764705882359</v>
      </c>
      <c r="Q788">
        <v>14</v>
      </c>
      <c r="R788">
        <v>3</v>
      </c>
      <c r="S788">
        <v>0</v>
      </c>
      <c r="T788">
        <v>0.82352941176470584</v>
      </c>
      <c r="U788">
        <v>0.40756302521008397</v>
      </c>
      <c r="V788">
        <v>0.47404844290657439</v>
      </c>
      <c r="W788" t="s">
        <v>61</v>
      </c>
      <c r="X788">
        <v>2</v>
      </c>
      <c r="Y788" t="s">
        <v>51</v>
      </c>
      <c r="Z788">
        <v>0.2142857142857143</v>
      </c>
      <c r="AA788">
        <v>0.19480519480519479</v>
      </c>
      <c r="AB788" t="s">
        <v>34</v>
      </c>
      <c r="AC788" t="s">
        <v>34</v>
      </c>
      <c r="AD788">
        <v>0.29411764705882348</v>
      </c>
      <c r="AE788">
        <v>0.5</v>
      </c>
      <c r="AF788">
        <v>0.58578200727551322</v>
      </c>
    </row>
    <row r="789" spans="1:32" x14ac:dyDescent="0.45">
      <c r="A789" t="s">
        <v>874</v>
      </c>
      <c r="B789">
        <v>2024</v>
      </c>
      <c r="C789" t="s">
        <v>81</v>
      </c>
      <c r="D789">
        <v>17</v>
      </c>
      <c r="E789">
        <v>-3.1233668844934752</v>
      </c>
      <c r="F789">
        <v>-1.8546776958208999</v>
      </c>
      <c r="G789">
        <v>3.8563785532051771</v>
      </c>
      <c r="H789">
        <v>53.882352941176471</v>
      </c>
      <c r="I789">
        <v>0.78787878787878785</v>
      </c>
      <c r="J789">
        <v>-20.47058823529412</v>
      </c>
      <c r="K789">
        <v>0.6470588235294118</v>
      </c>
      <c r="L789">
        <v>0.29411764705882348</v>
      </c>
      <c r="M789">
        <v>0.41176470588235292</v>
      </c>
      <c r="N789">
        <v>9</v>
      </c>
      <c r="O789">
        <v>1.294117647058824</v>
      </c>
      <c r="P789">
        <v>0.70588235294117641</v>
      </c>
      <c r="Q789">
        <v>4</v>
      </c>
      <c r="R789">
        <v>13</v>
      </c>
      <c r="S789">
        <v>0</v>
      </c>
      <c r="T789">
        <v>0.23529411764705879</v>
      </c>
      <c r="U789">
        <v>0.47058823529411759</v>
      </c>
      <c r="V789">
        <v>0.47058823529411759</v>
      </c>
      <c r="W789" t="s">
        <v>34</v>
      </c>
      <c r="X789">
        <v>4</v>
      </c>
      <c r="Y789" t="s">
        <v>46</v>
      </c>
      <c r="Z789">
        <v>0.15384615384615391</v>
      </c>
      <c r="AA789">
        <v>0.2608695652173913</v>
      </c>
      <c r="AB789" t="s">
        <v>34</v>
      </c>
      <c r="AC789" t="s">
        <v>34</v>
      </c>
      <c r="AD789">
        <v>0.6470588235294118</v>
      </c>
      <c r="AE789">
        <v>0.5</v>
      </c>
      <c r="AF789">
        <v>1.5041862611427209E-4</v>
      </c>
    </row>
    <row r="790" spans="1:32" x14ac:dyDescent="0.45">
      <c r="A790" t="s">
        <v>875</v>
      </c>
      <c r="B790">
        <v>2024</v>
      </c>
      <c r="C790" t="s">
        <v>83</v>
      </c>
      <c r="D790">
        <v>17</v>
      </c>
      <c r="E790">
        <v>-2.657935744669647</v>
      </c>
      <c r="F790">
        <v>6.7490589832643805E-2</v>
      </c>
      <c r="G790">
        <v>1.6957655434587671</v>
      </c>
      <c r="H790">
        <v>59</v>
      </c>
      <c r="I790">
        <v>0.87096774193548387</v>
      </c>
      <c r="J790">
        <v>-14.23529411764706</v>
      </c>
      <c r="K790">
        <v>0.70588235294117652</v>
      </c>
      <c r="L790">
        <v>0.1764705882352941</v>
      </c>
      <c r="M790">
        <v>0.82352941176470584</v>
      </c>
      <c r="N790">
        <v>14.117647058823531</v>
      </c>
      <c r="O790">
        <v>0.88235294117647067</v>
      </c>
      <c r="P790">
        <v>1</v>
      </c>
      <c r="Q790">
        <v>5</v>
      </c>
      <c r="R790">
        <v>12</v>
      </c>
      <c r="S790">
        <v>0</v>
      </c>
      <c r="T790">
        <v>0.29411764705882348</v>
      </c>
      <c r="U790">
        <v>0.30588235294117649</v>
      </c>
      <c r="V790">
        <v>0.50519031141868509</v>
      </c>
      <c r="W790" t="s">
        <v>34</v>
      </c>
      <c r="X790">
        <v>4</v>
      </c>
      <c r="Y790" t="s">
        <v>38</v>
      </c>
      <c r="Z790">
        <v>0.1111111111111111</v>
      </c>
      <c r="AA790">
        <v>0.4</v>
      </c>
      <c r="AB790" t="s">
        <v>34</v>
      </c>
      <c r="AC790" t="s">
        <v>34</v>
      </c>
      <c r="AD790">
        <v>0.1764705882352941</v>
      </c>
      <c r="AE790">
        <v>0.5</v>
      </c>
      <c r="AF790">
        <v>2.2507262915805651E-4</v>
      </c>
    </row>
    <row r="791" spans="1:32" x14ac:dyDescent="0.45">
      <c r="A791" t="s">
        <v>876</v>
      </c>
      <c r="B791">
        <v>2024</v>
      </c>
      <c r="C791" t="s">
        <v>86</v>
      </c>
      <c r="D791">
        <v>17</v>
      </c>
      <c r="E791">
        <v>-5.6558016840978702</v>
      </c>
      <c r="F791">
        <v>-1.703574318546109</v>
      </c>
      <c r="G791">
        <v>1.707790691996838</v>
      </c>
      <c r="H791">
        <v>54.588235294117638</v>
      </c>
      <c r="I791">
        <v>0.8214285714285714</v>
      </c>
      <c r="J791">
        <v>-17.235294117647062</v>
      </c>
      <c r="K791">
        <v>0.76470588235294112</v>
      </c>
      <c r="L791">
        <v>0.58823529411764708</v>
      </c>
      <c r="M791">
        <v>0.29411764705882348</v>
      </c>
      <c r="N791">
        <v>17</v>
      </c>
      <c r="O791">
        <v>1.294117647058824</v>
      </c>
      <c r="P791">
        <v>0.88235294117647056</v>
      </c>
      <c r="Q791">
        <v>3</v>
      </c>
      <c r="R791">
        <v>14</v>
      </c>
      <c r="S791">
        <v>0</v>
      </c>
      <c r="T791">
        <v>0.1764705882352941</v>
      </c>
      <c r="U791">
        <v>0.41176470588235292</v>
      </c>
      <c r="V791">
        <v>0.55363321799307963</v>
      </c>
      <c r="W791" t="s">
        <v>34</v>
      </c>
      <c r="X791">
        <v>4</v>
      </c>
      <c r="Y791" t="s">
        <v>58</v>
      </c>
      <c r="Z791">
        <v>0.22222222222222221</v>
      </c>
      <c r="AA791">
        <v>0.14285714285714279</v>
      </c>
      <c r="AB791" t="s">
        <v>34</v>
      </c>
      <c r="AC791" t="s">
        <v>34</v>
      </c>
      <c r="AD791">
        <v>0.52941176470588225</v>
      </c>
      <c r="AE791">
        <v>0.5</v>
      </c>
      <c r="AF791">
        <v>1.5303223919965159E-4</v>
      </c>
    </row>
    <row r="792" spans="1:32" x14ac:dyDescent="0.45">
      <c r="A792" t="s">
        <v>877</v>
      </c>
      <c r="B792">
        <v>2024</v>
      </c>
      <c r="C792" t="s">
        <v>88</v>
      </c>
      <c r="D792">
        <v>17</v>
      </c>
      <c r="E792">
        <v>1.255428469894925</v>
      </c>
      <c r="F792">
        <v>-1.408761303095716</v>
      </c>
      <c r="G792">
        <v>5.3670353277255733</v>
      </c>
      <c r="H792">
        <v>66.705882352941174</v>
      </c>
      <c r="I792">
        <v>0.7142857142857143</v>
      </c>
      <c r="J792">
        <v>-17.764705882352938</v>
      </c>
      <c r="K792">
        <v>0.6470588235294118</v>
      </c>
      <c r="L792">
        <v>0.58823529411764708</v>
      </c>
      <c r="M792">
        <v>0.41176470588235292</v>
      </c>
      <c r="N792">
        <v>18.117647058823529</v>
      </c>
      <c r="O792">
        <v>0.88235294117647067</v>
      </c>
      <c r="P792">
        <v>1</v>
      </c>
      <c r="Q792">
        <v>5</v>
      </c>
      <c r="R792">
        <v>12</v>
      </c>
      <c r="S792">
        <v>0</v>
      </c>
      <c r="T792">
        <v>0.29411764705882348</v>
      </c>
      <c r="U792">
        <v>0.3411764705882353</v>
      </c>
      <c r="V792">
        <v>0.49480968858131491</v>
      </c>
      <c r="W792" t="s">
        <v>34</v>
      </c>
      <c r="X792">
        <v>3</v>
      </c>
      <c r="Y792" t="s">
        <v>46</v>
      </c>
      <c r="Z792">
        <v>0.16666666666666671</v>
      </c>
      <c r="AA792">
        <v>9.6774193548387094E-2</v>
      </c>
      <c r="AB792" t="s">
        <v>34</v>
      </c>
      <c r="AC792" t="s">
        <v>34</v>
      </c>
      <c r="AD792">
        <v>0.23529411764705879</v>
      </c>
      <c r="AE792">
        <v>0.5</v>
      </c>
      <c r="AF792">
        <v>5.732975031423898E-4</v>
      </c>
    </row>
    <row r="793" spans="1:32" x14ac:dyDescent="0.45">
      <c r="A793" t="s">
        <v>878</v>
      </c>
      <c r="B793">
        <v>2024</v>
      </c>
      <c r="C793" t="s">
        <v>92</v>
      </c>
      <c r="D793">
        <v>17</v>
      </c>
      <c r="E793">
        <v>3.345331656328931</v>
      </c>
      <c r="F793">
        <v>3.2873958236242369</v>
      </c>
      <c r="G793">
        <v>9.8761629091895813</v>
      </c>
      <c r="H793">
        <v>46.647058823529413</v>
      </c>
      <c r="I793">
        <v>0.77777777777777779</v>
      </c>
      <c r="J793">
        <v>-19</v>
      </c>
      <c r="K793">
        <v>0.35294117647058831</v>
      </c>
      <c r="L793">
        <v>0.76470588235294112</v>
      </c>
      <c r="M793">
        <v>0.76470588235294112</v>
      </c>
      <c r="N793">
        <v>17.941176470588239</v>
      </c>
      <c r="O793">
        <v>0.70588235294117652</v>
      </c>
      <c r="P793">
        <v>1.529411764705882</v>
      </c>
      <c r="Q793">
        <v>14</v>
      </c>
      <c r="R793">
        <v>3</v>
      </c>
      <c r="S793">
        <v>0</v>
      </c>
      <c r="T793">
        <v>0.82352941176470584</v>
      </c>
      <c r="U793">
        <v>0.42436974789915971</v>
      </c>
      <c r="V793">
        <v>0.45328719723183392</v>
      </c>
      <c r="W793" t="s">
        <v>41</v>
      </c>
      <c r="X793">
        <v>1</v>
      </c>
      <c r="Y793" t="s">
        <v>58</v>
      </c>
      <c r="Z793">
        <v>0.15584415584415581</v>
      </c>
      <c r="AA793">
        <v>0.25352112676056338</v>
      </c>
      <c r="AB793" t="s">
        <v>34</v>
      </c>
      <c r="AC793" t="s">
        <v>43</v>
      </c>
      <c r="AD793">
        <v>0.3529411764705882</v>
      </c>
      <c r="AE793">
        <v>9.5</v>
      </c>
      <c r="AF793">
        <v>0.43101819139849729</v>
      </c>
    </row>
    <row r="794" spans="1:32" x14ac:dyDescent="0.45">
      <c r="A794" t="s">
        <v>879</v>
      </c>
      <c r="B794">
        <v>2024</v>
      </c>
      <c r="C794" t="s">
        <v>94</v>
      </c>
      <c r="D794">
        <v>17</v>
      </c>
      <c r="E794">
        <v>0.26095236596016003</v>
      </c>
      <c r="F794">
        <v>-2.8369261707182751</v>
      </c>
      <c r="G794">
        <v>6.3086086962944394</v>
      </c>
      <c r="H794">
        <v>48.411764705882362</v>
      </c>
      <c r="I794">
        <v>0.93181818181818177</v>
      </c>
      <c r="J794">
        <v>-20.17647058823529</v>
      </c>
      <c r="K794">
        <v>0.35294117647058831</v>
      </c>
      <c r="L794">
        <v>0.94117647058823528</v>
      </c>
      <c r="M794">
        <v>1</v>
      </c>
      <c r="N794">
        <v>16.17647058823529</v>
      </c>
      <c r="O794">
        <v>0.76470588235294124</v>
      </c>
      <c r="P794">
        <v>1.9411764705882351</v>
      </c>
      <c r="Q794">
        <v>10</v>
      </c>
      <c r="R794">
        <v>7</v>
      </c>
      <c r="S794">
        <v>0</v>
      </c>
      <c r="T794">
        <v>0.58823529411764708</v>
      </c>
      <c r="U794">
        <v>0.45294117647058818</v>
      </c>
      <c r="V794">
        <v>0.5017301038062284</v>
      </c>
      <c r="W794" t="s">
        <v>69</v>
      </c>
      <c r="X794">
        <v>2</v>
      </c>
      <c r="Y794" t="s">
        <v>42</v>
      </c>
      <c r="Z794">
        <v>0.26190476190476192</v>
      </c>
      <c r="AA794">
        <v>0.25806451612903231</v>
      </c>
      <c r="AB794" t="s">
        <v>34</v>
      </c>
      <c r="AC794" t="s">
        <v>34</v>
      </c>
      <c r="AD794">
        <v>0.41176470588235292</v>
      </c>
      <c r="AE794">
        <v>0.5</v>
      </c>
      <c r="AF794">
        <v>5.9578984931039747E-2</v>
      </c>
    </row>
    <row r="795" spans="1:32" x14ac:dyDescent="0.45">
      <c r="A795" t="s">
        <v>880</v>
      </c>
      <c r="B795">
        <v>2024</v>
      </c>
      <c r="C795" t="s">
        <v>98</v>
      </c>
      <c r="D795">
        <v>17</v>
      </c>
      <c r="E795">
        <v>0.49551691002965181</v>
      </c>
      <c r="F795">
        <v>-1.2058085163024359</v>
      </c>
      <c r="G795">
        <v>5.8371522933435278</v>
      </c>
      <c r="H795">
        <v>58.058823529411768</v>
      </c>
      <c r="I795">
        <v>0.8666666666666667</v>
      </c>
      <c r="J795">
        <v>-21.117647058823529</v>
      </c>
      <c r="K795">
        <v>0.94117647058823528</v>
      </c>
      <c r="L795">
        <v>0.29411764705882348</v>
      </c>
      <c r="M795">
        <v>0.76470588235294112</v>
      </c>
      <c r="N795">
        <v>19.117647058823529</v>
      </c>
      <c r="O795">
        <v>0.94117647058823528</v>
      </c>
      <c r="P795">
        <v>1.0588235294117649</v>
      </c>
      <c r="Q795">
        <v>10</v>
      </c>
      <c r="R795">
        <v>7</v>
      </c>
      <c r="S795">
        <v>0</v>
      </c>
      <c r="T795">
        <v>0.58823529411764708</v>
      </c>
      <c r="U795">
        <v>0.42352941176470588</v>
      </c>
      <c r="V795">
        <v>0.4982698961937716</v>
      </c>
      <c r="W795" t="s">
        <v>34</v>
      </c>
      <c r="X795">
        <v>2</v>
      </c>
      <c r="Y795" t="s">
        <v>35</v>
      </c>
      <c r="Z795">
        <v>0.2608695652173913</v>
      </c>
      <c r="AA795">
        <v>0.1785714285714286</v>
      </c>
      <c r="AB795" t="s">
        <v>34</v>
      </c>
      <c r="AC795" t="s">
        <v>34</v>
      </c>
      <c r="AD795">
        <v>0</v>
      </c>
      <c r="AE795">
        <v>0.5</v>
      </c>
      <c r="AF795">
        <v>7.6646042236110004E-2</v>
      </c>
    </row>
    <row r="796" spans="1:32" x14ac:dyDescent="0.45">
      <c r="A796" t="s">
        <v>881</v>
      </c>
      <c r="B796">
        <v>2024</v>
      </c>
      <c r="C796" t="s">
        <v>100</v>
      </c>
      <c r="D796">
        <v>17</v>
      </c>
      <c r="E796">
        <v>4.0214805231306894</v>
      </c>
      <c r="F796">
        <v>-7.4467520842971785E-2</v>
      </c>
      <c r="G796">
        <v>8.0441846417903928</v>
      </c>
      <c r="H796">
        <v>49.588235294117638</v>
      </c>
      <c r="I796">
        <v>0.76744186046511631</v>
      </c>
      <c r="J796">
        <v>-11.17647058823529</v>
      </c>
      <c r="K796">
        <v>0.94117647058823528</v>
      </c>
      <c r="L796">
        <v>0.35294117647058831</v>
      </c>
      <c r="M796">
        <v>0.6470588235294118</v>
      </c>
      <c r="N796">
        <v>11.17647058823529</v>
      </c>
      <c r="O796">
        <v>1.3529411764705881</v>
      </c>
      <c r="P796">
        <v>1</v>
      </c>
      <c r="Q796">
        <v>6</v>
      </c>
      <c r="R796">
        <v>11</v>
      </c>
      <c r="S796">
        <v>0</v>
      </c>
      <c r="T796">
        <v>0.35294117647058831</v>
      </c>
      <c r="U796">
        <v>0.40196078431372551</v>
      </c>
      <c r="V796">
        <v>0.56401384083044981</v>
      </c>
      <c r="W796" t="s">
        <v>34</v>
      </c>
      <c r="X796">
        <v>4</v>
      </c>
      <c r="Y796" t="s">
        <v>35</v>
      </c>
      <c r="Z796">
        <v>0.1492537313432836</v>
      </c>
      <c r="AA796">
        <v>0.22413793103448279</v>
      </c>
      <c r="AB796" t="s">
        <v>34</v>
      </c>
      <c r="AC796" t="s">
        <v>34</v>
      </c>
      <c r="AD796">
        <v>0.41176470588235292</v>
      </c>
      <c r="AE796">
        <v>0.5</v>
      </c>
      <c r="AF796">
        <v>4.2509554226102732E-4</v>
      </c>
    </row>
    <row r="797" spans="1:32" x14ac:dyDescent="0.45">
      <c r="A797" t="s">
        <v>882</v>
      </c>
      <c r="B797">
        <v>2024</v>
      </c>
      <c r="C797" t="s">
        <v>104</v>
      </c>
      <c r="D797">
        <v>17</v>
      </c>
      <c r="E797">
        <v>6.8050846600778234</v>
      </c>
      <c r="F797">
        <v>1.218872839914904</v>
      </c>
      <c r="G797">
        <v>10.608652437129249</v>
      </c>
      <c r="H797">
        <v>49.352941176470587</v>
      </c>
      <c r="I797">
        <v>0.9375</v>
      </c>
      <c r="J797">
        <v>-14.58823529411765</v>
      </c>
      <c r="K797">
        <v>0.94117647058823528</v>
      </c>
      <c r="L797">
        <v>0.6470588235294118</v>
      </c>
      <c r="M797">
        <v>0.41176470588235292</v>
      </c>
      <c r="N797">
        <v>18.647058823529409</v>
      </c>
      <c r="O797">
        <v>1.2352941176470591</v>
      </c>
      <c r="P797">
        <v>1.0588235294117649</v>
      </c>
      <c r="Q797">
        <v>10</v>
      </c>
      <c r="R797">
        <v>7</v>
      </c>
      <c r="S797">
        <v>0</v>
      </c>
      <c r="T797">
        <v>0.58823529411764708</v>
      </c>
      <c r="U797">
        <v>0.46470588235294119</v>
      </c>
      <c r="V797">
        <v>0.5017301038062284</v>
      </c>
      <c r="W797" t="s">
        <v>84</v>
      </c>
      <c r="X797">
        <v>1</v>
      </c>
      <c r="Y797" t="s">
        <v>38</v>
      </c>
      <c r="Z797">
        <v>0.30612244897959179</v>
      </c>
      <c r="AA797">
        <v>0.2407407407407407</v>
      </c>
      <c r="AB797" t="s">
        <v>34</v>
      </c>
      <c r="AC797" t="s">
        <v>34</v>
      </c>
      <c r="AD797">
        <v>0.29411764705882348</v>
      </c>
      <c r="AE797">
        <v>0.5</v>
      </c>
      <c r="AF797">
        <v>6.4222862124061045E-2</v>
      </c>
    </row>
    <row r="798" spans="1:32" x14ac:dyDescent="0.45">
      <c r="A798" t="s">
        <v>883</v>
      </c>
      <c r="B798">
        <v>2024</v>
      </c>
      <c r="C798" t="s">
        <v>106</v>
      </c>
      <c r="D798">
        <v>17</v>
      </c>
      <c r="E798">
        <v>-3.931558195504238</v>
      </c>
      <c r="F798">
        <v>-2.9568341026140952</v>
      </c>
      <c r="G798">
        <v>1.836288841450316</v>
      </c>
      <c r="H798">
        <v>60.588235294117638</v>
      </c>
      <c r="I798">
        <v>0.92592592592592593</v>
      </c>
      <c r="J798">
        <v>-17.882352941176471</v>
      </c>
      <c r="K798">
        <v>1.2352941176470591</v>
      </c>
      <c r="L798">
        <v>0.35294117647058831</v>
      </c>
      <c r="M798">
        <v>0.6470588235294118</v>
      </c>
      <c r="N798">
        <v>11.882352941176469</v>
      </c>
      <c r="O798">
        <v>1.8235294117647061</v>
      </c>
      <c r="P798">
        <v>1</v>
      </c>
      <c r="Q798">
        <v>3</v>
      </c>
      <c r="R798">
        <v>14</v>
      </c>
      <c r="S798">
        <v>0</v>
      </c>
      <c r="T798">
        <v>0.1764705882352941</v>
      </c>
      <c r="U798">
        <v>0.43137254901960792</v>
      </c>
      <c r="V798">
        <v>0.52249134948096887</v>
      </c>
      <c r="W798" t="s">
        <v>34</v>
      </c>
      <c r="X798">
        <v>4</v>
      </c>
      <c r="Y798" t="s">
        <v>70</v>
      </c>
      <c r="Z798">
        <v>0.21739130434782611</v>
      </c>
      <c r="AA798">
        <v>0.28000000000000003</v>
      </c>
      <c r="AB798" t="s">
        <v>34</v>
      </c>
      <c r="AC798" t="s">
        <v>34</v>
      </c>
      <c r="AD798">
        <v>0.58823529411764697</v>
      </c>
      <c r="AE798">
        <v>0.5</v>
      </c>
      <c r="AF798">
        <v>1.078311444554049E-4</v>
      </c>
    </row>
    <row r="799" spans="1:32" x14ac:dyDescent="0.45">
      <c r="A799" t="s">
        <v>884</v>
      </c>
      <c r="B799">
        <v>2024</v>
      </c>
      <c r="C799" t="s">
        <v>108</v>
      </c>
      <c r="D799">
        <v>17</v>
      </c>
      <c r="E799">
        <v>4.6641848464326063</v>
      </c>
      <c r="F799">
        <v>3.9776368946368792</v>
      </c>
      <c r="G799">
        <v>9.2530982207493242</v>
      </c>
      <c r="H799">
        <v>56.470588235294123</v>
      </c>
      <c r="I799">
        <v>0.80952380952380953</v>
      </c>
      <c r="J799">
        <v>-15.705882352941179</v>
      </c>
      <c r="K799">
        <v>0.52941176470588236</v>
      </c>
      <c r="L799">
        <v>0.58823529411764708</v>
      </c>
      <c r="M799">
        <v>0.41176470588235292</v>
      </c>
      <c r="N799">
        <v>15.941176470588241</v>
      </c>
      <c r="O799">
        <v>0.70588235294117652</v>
      </c>
      <c r="P799">
        <v>1</v>
      </c>
      <c r="Q799">
        <v>12</v>
      </c>
      <c r="R799">
        <v>5</v>
      </c>
      <c r="S799">
        <v>0</v>
      </c>
      <c r="T799">
        <v>0.70588235294117652</v>
      </c>
      <c r="U799">
        <v>0.35784313725490202</v>
      </c>
      <c r="V799">
        <v>0.43598615916955019</v>
      </c>
      <c r="W799" t="s">
        <v>69</v>
      </c>
      <c r="X799">
        <v>2</v>
      </c>
      <c r="Y799" t="s">
        <v>58</v>
      </c>
      <c r="Z799">
        <v>0.2413793103448276</v>
      </c>
      <c r="AA799">
        <v>0.1721311475409836</v>
      </c>
      <c r="AB799" t="s">
        <v>34</v>
      </c>
      <c r="AC799" t="s">
        <v>34</v>
      </c>
      <c r="AD799">
        <v>0.1764705882352941</v>
      </c>
      <c r="AE799">
        <v>0.5</v>
      </c>
      <c r="AF799">
        <v>0.16093661130214071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8808-C21F-4E3E-B506-E6B9AB88AA2F}">
  <dimension ref="A1:AM51"/>
  <sheetViews>
    <sheetView workbookViewId="0">
      <selection sqref="A1:AM51"/>
    </sheetView>
  </sheetViews>
  <sheetFormatPr defaultRowHeight="14.25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898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885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886</v>
      </c>
      <c r="AJ1" s="1" t="s">
        <v>890</v>
      </c>
      <c r="AK1" s="1" t="s">
        <v>887</v>
      </c>
      <c r="AL1" s="1" t="s">
        <v>888</v>
      </c>
      <c r="AM1" s="1" t="s">
        <v>889</v>
      </c>
    </row>
    <row r="2" spans="1:39" x14ac:dyDescent="0.45">
      <c r="A2" t="s">
        <v>873</v>
      </c>
      <c r="B2">
        <v>2024</v>
      </c>
      <c r="C2" t="s">
        <v>79</v>
      </c>
      <c r="D2" t="s">
        <v>901</v>
      </c>
      <c r="E2">
        <v>17</v>
      </c>
      <c r="F2">
        <v>3.3499347835702409</v>
      </c>
      <c r="G2">
        <v>-2.045457164570319</v>
      </c>
      <c r="H2">
        <v>9.7126529935006225</v>
      </c>
      <c r="I2">
        <v>49.705882352941167</v>
      </c>
      <c r="J2">
        <v>0.83333333333333337</v>
      </c>
      <c r="K2">
        <v>-19.764705882352938</v>
      </c>
      <c r="L2">
        <v>0.70588235294117652</v>
      </c>
      <c r="M2">
        <v>0.52941176470588236</v>
      </c>
      <c r="N2">
        <v>1.411764705882353</v>
      </c>
      <c r="O2">
        <v>20.117647058823529</v>
      </c>
      <c r="P2">
        <v>1</v>
      </c>
      <c r="Q2">
        <v>1.9411764705882359</v>
      </c>
      <c r="R2">
        <v>14</v>
      </c>
      <c r="S2">
        <v>3</v>
      </c>
      <c r="T2">
        <v>0</v>
      </c>
      <c r="U2">
        <v>0.82352941176470584</v>
      </c>
      <c r="V2">
        <v>0.40756302521008397</v>
      </c>
      <c r="W2">
        <v>0.47404844290657439</v>
      </c>
      <c r="X2" t="s">
        <v>61</v>
      </c>
      <c r="Y2">
        <v>2</v>
      </c>
      <c r="Z2" t="s">
        <v>51</v>
      </c>
      <c r="AA2" t="s">
        <v>892</v>
      </c>
      <c r="AB2">
        <v>0.2142857142857143</v>
      </c>
      <c r="AC2">
        <v>0.19480519480519479</v>
      </c>
      <c r="AD2" t="s">
        <v>34</v>
      </c>
      <c r="AE2" t="s">
        <v>34</v>
      </c>
      <c r="AF2">
        <v>0.29411764705882348</v>
      </c>
      <c r="AG2">
        <v>0.5</v>
      </c>
      <c r="AH2" s="2">
        <v>0.58578200727551322</v>
      </c>
      <c r="AI2" s="2">
        <v>0.58578200727551322</v>
      </c>
      <c r="AJ2" s="2">
        <v>0.18862859793498654</v>
      </c>
      <c r="AK2">
        <v>1</v>
      </c>
      <c r="AL2" s="2">
        <v>-0.39715340934052668</v>
      </c>
      <c r="AM2">
        <v>0</v>
      </c>
    </row>
    <row r="3" spans="1:39" x14ac:dyDescent="0.45">
      <c r="A3" t="s">
        <v>868</v>
      </c>
      <c r="B3">
        <v>2024</v>
      </c>
      <c r="C3" t="s">
        <v>74</v>
      </c>
      <c r="D3" t="s">
        <v>933</v>
      </c>
      <c r="E3">
        <v>17</v>
      </c>
      <c r="F3">
        <v>3.7051634345451192</v>
      </c>
      <c r="G3">
        <v>0.15200989108983021</v>
      </c>
      <c r="H3">
        <v>8.018889467027309</v>
      </c>
      <c r="I3">
        <v>48.764705882352942</v>
      </c>
      <c r="J3">
        <v>0.86486486486486491</v>
      </c>
      <c r="K3">
        <v>-15.647058823529409</v>
      </c>
      <c r="L3">
        <v>0.6470588235294118</v>
      </c>
      <c r="M3">
        <v>0.41176470588235292</v>
      </c>
      <c r="N3">
        <v>0.76470588235294112</v>
      </c>
      <c r="O3">
        <v>14.705882352941179</v>
      </c>
      <c r="P3">
        <v>0.76470588235294124</v>
      </c>
      <c r="Q3">
        <v>1.1764705882352939</v>
      </c>
      <c r="R3">
        <v>15</v>
      </c>
      <c r="S3">
        <v>2</v>
      </c>
      <c r="T3">
        <v>0</v>
      </c>
      <c r="U3">
        <v>0.88235294117647056</v>
      </c>
      <c r="V3">
        <v>0.46274509803921571</v>
      </c>
      <c r="W3">
        <v>0.48788927335640142</v>
      </c>
      <c r="X3" t="s">
        <v>43</v>
      </c>
      <c r="Y3">
        <v>1</v>
      </c>
      <c r="Z3" t="s">
        <v>62</v>
      </c>
      <c r="AA3" t="s">
        <v>891</v>
      </c>
      <c r="AB3">
        <v>0.1818181818181818</v>
      </c>
      <c r="AC3">
        <v>0.35087719298245612</v>
      </c>
      <c r="AD3" t="s">
        <v>34</v>
      </c>
      <c r="AE3" t="s">
        <v>43</v>
      </c>
      <c r="AF3">
        <v>0.1176470588235294</v>
      </c>
      <c r="AG3">
        <v>9.5</v>
      </c>
      <c r="AH3" s="2">
        <v>0.55720852866403103</v>
      </c>
      <c r="AI3" s="2">
        <v>0.55720852866403103</v>
      </c>
      <c r="AJ3" s="2">
        <v>0.1794276065394379</v>
      </c>
      <c r="AK3">
        <v>1</v>
      </c>
      <c r="AL3" s="2">
        <v>-0.37778092212459313</v>
      </c>
      <c r="AM3">
        <v>0</v>
      </c>
    </row>
    <row r="4" spans="1:39" x14ac:dyDescent="0.45">
      <c r="A4" t="s">
        <v>823</v>
      </c>
      <c r="B4">
        <v>2023</v>
      </c>
      <c r="C4" t="s">
        <v>40</v>
      </c>
      <c r="D4" t="s">
        <v>899</v>
      </c>
      <c r="E4">
        <v>17</v>
      </c>
      <c r="F4">
        <v>3.6983554767721749</v>
      </c>
      <c r="G4">
        <v>0.40036400244666159</v>
      </c>
      <c r="H4">
        <v>8.5556125678790167</v>
      </c>
      <c r="I4">
        <v>56.176470588235297</v>
      </c>
      <c r="J4">
        <v>0.86486486486486491</v>
      </c>
      <c r="K4">
        <v>-14.47058823529412</v>
      </c>
      <c r="L4">
        <v>0.41176470588235292</v>
      </c>
      <c r="M4">
        <v>0.76470588235294112</v>
      </c>
      <c r="N4">
        <v>1.0588235294117649</v>
      </c>
      <c r="O4">
        <v>25.588235294117649</v>
      </c>
      <c r="P4">
        <v>0.94117647058823528</v>
      </c>
      <c r="Q4">
        <v>1.8235294117647061</v>
      </c>
      <c r="R4">
        <v>13</v>
      </c>
      <c r="S4">
        <v>4</v>
      </c>
      <c r="T4">
        <v>0</v>
      </c>
      <c r="U4">
        <v>0.76470588235294112</v>
      </c>
      <c r="V4">
        <v>0.52941176470588236</v>
      </c>
      <c r="W4">
        <v>0.54325259515570934</v>
      </c>
      <c r="X4" t="s">
        <v>43</v>
      </c>
      <c r="Y4">
        <v>1</v>
      </c>
      <c r="Z4" t="s">
        <v>42</v>
      </c>
      <c r="AA4" t="s">
        <v>891</v>
      </c>
      <c r="AB4">
        <v>0.14473684210526319</v>
      </c>
      <c r="AC4">
        <v>0.24324324324324331</v>
      </c>
      <c r="AD4" t="s">
        <v>34</v>
      </c>
      <c r="AE4" t="s">
        <v>34</v>
      </c>
      <c r="AF4">
        <v>0.52941176470588225</v>
      </c>
      <c r="AG4">
        <v>0.5</v>
      </c>
      <c r="AH4" s="2">
        <v>0.28029078529124468</v>
      </c>
      <c r="AI4" s="2">
        <v>0.28029078529124468</v>
      </c>
      <c r="AJ4" s="2">
        <v>0.22987799423682909</v>
      </c>
      <c r="AK4">
        <v>1</v>
      </c>
      <c r="AL4" s="2">
        <v>-5.0412791054415595E-2</v>
      </c>
      <c r="AM4">
        <v>0</v>
      </c>
    </row>
    <row r="5" spans="1:39" x14ac:dyDescent="0.45">
      <c r="A5" t="s">
        <v>829</v>
      </c>
      <c r="B5">
        <v>2023</v>
      </c>
      <c r="C5" t="s">
        <v>57</v>
      </c>
      <c r="D5" t="s">
        <v>918</v>
      </c>
      <c r="E5">
        <v>17</v>
      </c>
      <c r="F5">
        <v>6.8593010023849033</v>
      </c>
      <c r="G5">
        <v>-0.32412070091146489</v>
      </c>
      <c r="H5">
        <v>10.97628034725682</v>
      </c>
      <c r="I5">
        <v>56.705882352941167</v>
      </c>
      <c r="J5">
        <v>0.94736842105263153</v>
      </c>
      <c r="K5">
        <v>-15.47058823529412</v>
      </c>
      <c r="L5">
        <v>0.58823529411764708</v>
      </c>
      <c r="M5">
        <v>0.52941176470588236</v>
      </c>
      <c r="N5">
        <v>1</v>
      </c>
      <c r="O5">
        <v>17.411764705882351</v>
      </c>
      <c r="P5">
        <v>0.76470588235294124</v>
      </c>
      <c r="Q5">
        <v>1.529411764705882</v>
      </c>
      <c r="R5">
        <v>12</v>
      </c>
      <c r="S5">
        <v>5</v>
      </c>
      <c r="T5">
        <v>0</v>
      </c>
      <c r="U5">
        <v>0.70588235294117652</v>
      </c>
      <c r="V5">
        <v>0.39215686274509798</v>
      </c>
      <c r="W5">
        <v>0.44636678200692043</v>
      </c>
      <c r="X5" t="s">
        <v>41</v>
      </c>
      <c r="Y5">
        <v>1</v>
      </c>
      <c r="Z5" t="s">
        <v>58</v>
      </c>
      <c r="AA5" t="s">
        <v>892</v>
      </c>
      <c r="AB5">
        <v>0.2151898734177215</v>
      </c>
      <c r="AC5">
        <v>0.17777777777777781</v>
      </c>
      <c r="AD5" t="s">
        <v>34</v>
      </c>
      <c r="AE5" t="s">
        <v>34</v>
      </c>
      <c r="AF5">
        <v>0.1764705882352941</v>
      </c>
      <c r="AG5">
        <v>0.5</v>
      </c>
      <c r="AH5" s="2">
        <v>0.14810042888082861</v>
      </c>
      <c r="AI5" s="2">
        <v>0.14810042888082861</v>
      </c>
      <c r="AJ5" s="2">
        <v>0.12146324932288984</v>
      </c>
      <c r="AK5">
        <v>1</v>
      </c>
      <c r="AL5" s="2">
        <v>-2.6637179557938775E-2</v>
      </c>
      <c r="AM5">
        <v>0</v>
      </c>
    </row>
    <row r="6" spans="1:39" x14ac:dyDescent="0.45">
      <c r="A6" t="s">
        <v>814</v>
      </c>
      <c r="B6">
        <v>2022</v>
      </c>
      <c r="C6" t="s">
        <v>92</v>
      </c>
      <c r="D6" t="s">
        <v>904</v>
      </c>
      <c r="E6">
        <v>17</v>
      </c>
      <c r="F6">
        <v>4.6291540346615232</v>
      </c>
      <c r="G6">
        <v>3.082902383838158</v>
      </c>
      <c r="H6">
        <v>8.0607508378331243</v>
      </c>
      <c r="I6">
        <v>40.117647058823529</v>
      </c>
      <c r="J6">
        <v>0.88</v>
      </c>
      <c r="K6">
        <v>-15.23529411764706</v>
      </c>
      <c r="L6">
        <v>0.52941176470588236</v>
      </c>
      <c r="M6">
        <v>0.58823529411764708</v>
      </c>
      <c r="N6">
        <v>1</v>
      </c>
      <c r="O6">
        <v>28.235294117647062</v>
      </c>
      <c r="P6">
        <v>0.76470588235294124</v>
      </c>
      <c r="Q6">
        <v>1.588235294117647</v>
      </c>
      <c r="R6">
        <v>14</v>
      </c>
      <c r="S6">
        <v>3</v>
      </c>
      <c r="T6">
        <v>0</v>
      </c>
      <c r="U6">
        <v>0.82352941176470584</v>
      </c>
      <c r="V6">
        <v>0.46008403361344541</v>
      </c>
      <c r="W6">
        <v>0.47404844290657439</v>
      </c>
      <c r="X6" t="s">
        <v>43</v>
      </c>
      <c r="Y6">
        <v>1</v>
      </c>
      <c r="Z6" t="s">
        <v>58</v>
      </c>
      <c r="AA6" t="s">
        <v>892</v>
      </c>
      <c r="AB6">
        <v>0.28333333333333333</v>
      </c>
      <c r="AC6">
        <v>0.17582417582417581</v>
      </c>
      <c r="AD6" t="s">
        <v>34</v>
      </c>
      <c r="AE6" t="s">
        <v>43</v>
      </c>
      <c r="AF6">
        <v>0.23529411764705879</v>
      </c>
      <c r="AG6">
        <v>9.5</v>
      </c>
      <c r="AH6" s="2">
        <v>0.74660624652370755</v>
      </c>
      <c r="AI6" s="2">
        <v>0.74660624652370755</v>
      </c>
      <c r="AJ6" s="2">
        <v>0.27992483534355028</v>
      </c>
      <c r="AK6">
        <v>1</v>
      </c>
      <c r="AL6" s="2">
        <v>-0.46668141118015727</v>
      </c>
      <c r="AM6">
        <v>0</v>
      </c>
    </row>
    <row r="7" spans="1:39" x14ac:dyDescent="0.45">
      <c r="A7" t="s">
        <v>804</v>
      </c>
      <c r="B7">
        <v>2022</v>
      </c>
      <c r="C7" t="s">
        <v>74</v>
      </c>
      <c r="D7" t="s">
        <v>933</v>
      </c>
      <c r="E7">
        <v>17</v>
      </c>
      <c r="F7">
        <v>11.04247676431422</v>
      </c>
      <c r="G7">
        <v>0.898385682852198</v>
      </c>
      <c r="H7">
        <v>13.93868038671731</v>
      </c>
      <c r="I7">
        <v>49.294117647058833</v>
      </c>
      <c r="J7">
        <v>0.75</v>
      </c>
      <c r="K7">
        <v>-11.058823529411759</v>
      </c>
      <c r="L7">
        <v>0.70588235294117652</v>
      </c>
      <c r="M7">
        <v>0.52941176470588236</v>
      </c>
      <c r="N7">
        <v>0.6470588235294118</v>
      </c>
      <c r="O7">
        <v>22.82352941176471</v>
      </c>
      <c r="P7">
        <v>0.82352941176470595</v>
      </c>
      <c r="Q7">
        <v>1.1764705882352939</v>
      </c>
      <c r="R7">
        <v>14</v>
      </c>
      <c r="S7">
        <v>3</v>
      </c>
      <c r="T7">
        <v>0</v>
      </c>
      <c r="U7">
        <v>0.82352941176470584</v>
      </c>
      <c r="V7">
        <v>0.42226890756302521</v>
      </c>
      <c r="W7">
        <v>0.45296167247386759</v>
      </c>
      <c r="X7" t="s">
        <v>43</v>
      </c>
      <c r="Y7">
        <v>1</v>
      </c>
      <c r="Z7" t="s">
        <v>62</v>
      </c>
      <c r="AA7" t="s">
        <v>891</v>
      </c>
      <c r="AB7">
        <v>0.2293577981651376</v>
      </c>
      <c r="AC7">
        <v>0.30701754385964908</v>
      </c>
      <c r="AD7" t="s">
        <v>43</v>
      </c>
      <c r="AE7" t="s">
        <v>43</v>
      </c>
      <c r="AF7">
        <v>0.1176470588235294</v>
      </c>
      <c r="AG7">
        <v>9.5</v>
      </c>
      <c r="AH7" s="2">
        <v>0.50223938584451555</v>
      </c>
      <c r="AI7" s="2">
        <v>0.50223938584451555</v>
      </c>
      <c r="AJ7" s="2">
        <v>0.18830444834901014</v>
      </c>
      <c r="AK7">
        <v>1</v>
      </c>
      <c r="AL7" s="2">
        <v>-0.31393493749550538</v>
      </c>
      <c r="AM7">
        <v>0</v>
      </c>
    </row>
    <row r="8" spans="1:39" x14ac:dyDescent="0.45">
      <c r="A8" t="s">
        <v>773</v>
      </c>
      <c r="B8">
        <v>2021</v>
      </c>
      <c r="C8" t="s">
        <v>192</v>
      </c>
      <c r="D8" t="s">
        <v>931</v>
      </c>
      <c r="E8">
        <v>17</v>
      </c>
      <c r="F8">
        <v>6.3676933864806529</v>
      </c>
      <c r="G8">
        <v>-2.1116424491558061</v>
      </c>
      <c r="H8">
        <v>10.74357463681026</v>
      </c>
      <c r="I8">
        <v>37.470588235294123</v>
      </c>
      <c r="J8">
        <v>0.94117647058823528</v>
      </c>
      <c r="K8">
        <v>-14.76470588235294</v>
      </c>
      <c r="L8">
        <v>1.0588235294117649</v>
      </c>
      <c r="M8">
        <v>0.35294117647058831</v>
      </c>
      <c r="N8">
        <v>1.117647058823529</v>
      </c>
      <c r="O8">
        <v>21.588235294117649</v>
      </c>
      <c r="P8">
        <v>1.294117647058824</v>
      </c>
      <c r="Q8">
        <v>1.470588235294118</v>
      </c>
      <c r="R8">
        <v>12</v>
      </c>
      <c r="S8">
        <v>5</v>
      </c>
      <c r="T8">
        <v>0</v>
      </c>
      <c r="U8">
        <v>0.70588235294117652</v>
      </c>
      <c r="V8">
        <v>0.40931372549019612</v>
      </c>
      <c r="W8">
        <v>0.48269896193771628</v>
      </c>
      <c r="X8" t="s">
        <v>77</v>
      </c>
      <c r="Y8">
        <v>1</v>
      </c>
      <c r="Z8" t="s">
        <v>35</v>
      </c>
      <c r="AA8" t="s">
        <v>892</v>
      </c>
      <c r="AB8">
        <v>0.28873239436619719</v>
      </c>
      <c r="AC8">
        <v>0.1417910447761194</v>
      </c>
      <c r="AD8" t="s">
        <v>43</v>
      </c>
      <c r="AE8" t="s">
        <v>43</v>
      </c>
      <c r="AF8">
        <v>0.23529411764705879</v>
      </c>
      <c r="AG8">
        <v>9.5</v>
      </c>
      <c r="AH8" s="2">
        <v>0.27211255310131549</v>
      </c>
      <c r="AI8" s="2">
        <v>0.27211255310131549</v>
      </c>
      <c r="AJ8" s="2">
        <v>0.18735712078199035</v>
      </c>
      <c r="AK8">
        <v>1</v>
      </c>
      <c r="AL8" s="2">
        <v>-8.4755432319325141E-2</v>
      </c>
      <c r="AM8">
        <v>0</v>
      </c>
    </row>
    <row r="9" spans="1:39" x14ac:dyDescent="0.45">
      <c r="A9" t="s">
        <v>787</v>
      </c>
      <c r="B9">
        <v>2021</v>
      </c>
      <c r="C9" t="s">
        <v>106</v>
      </c>
      <c r="D9" t="s">
        <v>927</v>
      </c>
      <c r="E9">
        <v>17</v>
      </c>
      <c r="F9">
        <v>1.676853958489757</v>
      </c>
      <c r="G9">
        <v>5.2762174869808331E-2</v>
      </c>
      <c r="H9">
        <v>6.5339206661560629</v>
      </c>
      <c r="I9">
        <v>57.235294117647058</v>
      </c>
      <c r="J9">
        <v>0.8125</v>
      </c>
      <c r="K9">
        <v>-19.235294117647062</v>
      </c>
      <c r="L9">
        <v>0.82352941176470584</v>
      </c>
      <c r="M9">
        <v>0.35294117647058831</v>
      </c>
      <c r="N9">
        <v>0.94117647058823528</v>
      </c>
      <c r="O9">
        <v>18.17647058823529</v>
      </c>
      <c r="P9">
        <v>1.2352941176470591</v>
      </c>
      <c r="Q9">
        <v>1.294117647058824</v>
      </c>
      <c r="R9">
        <v>12</v>
      </c>
      <c r="S9">
        <v>5</v>
      </c>
      <c r="T9">
        <v>0</v>
      </c>
      <c r="U9">
        <v>0.70588235294117652</v>
      </c>
      <c r="V9">
        <v>0.48039215686274511</v>
      </c>
      <c r="W9">
        <v>0.47231833910034599</v>
      </c>
      <c r="X9" t="s">
        <v>43</v>
      </c>
      <c r="Y9">
        <v>1</v>
      </c>
      <c r="Z9" t="s">
        <v>70</v>
      </c>
      <c r="AA9" t="s">
        <v>891</v>
      </c>
      <c r="AB9">
        <v>0.18867924528301891</v>
      </c>
      <c r="AC9">
        <v>0.2156862745098039</v>
      </c>
      <c r="AD9" t="s">
        <v>34</v>
      </c>
      <c r="AE9" t="s">
        <v>34</v>
      </c>
      <c r="AF9">
        <v>0.41176470588235292</v>
      </c>
      <c r="AG9">
        <v>0.5</v>
      </c>
      <c r="AH9" s="2">
        <v>0.16688573190438949</v>
      </c>
      <c r="AI9" s="2">
        <v>0.16688573190438949</v>
      </c>
      <c r="AJ9" s="2">
        <v>0.11490550462609439</v>
      </c>
      <c r="AK9">
        <v>1</v>
      </c>
      <c r="AL9" s="2">
        <v>-5.1980227278295099E-2</v>
      </c>
      <c r="AM9">
        <v>0</v>
      </c>
    </row>
    <row r="10" spans="1:39" x14ac:dyDescent="0.45">
      <c r="A10" t="s">
        <v>740</v>
      </c>
      <c r="B10">
        <v>2020</v>
      </c>
      <c r="C10" t="s">
        <v>74</v>
      </c>
      <c r="D10" t="s">
        <v>933</v>
      </c>
      <c r="E10">
        <v>16</v>
      </c>
      <c r="F10">
        <v>12.6208216099573</v>
      </c>
      <c r="G10">
        <v>-5.9020342709623141E-2</v>
      </c>
      <c r="H10">
        <v>14.987485125867501</v>
      </c>
      <c r="I10">
        <v>57.4375</v>
      </c>
      <c r="J10">
        <v>0.92592592592592593</v>
      </c>
      <c r="K10">
        <v>-9.4375</v>
      </c>
      <c r="L10">
        <v>0.4375</v>
      </c>
      <c r="M10">
        <v>0.375</v>
      </c>
      <c r="N10">
        <v>1</v>
      </c>
      <c r="O10">
        <v>11.8125</v>
      </c>
      <c r="P10">
        <v>0.625</v>
      </c>
      <c r="Q10">
        <v>1.375</v>
      </c>
      <c r="R10">
        <v>14</v>
      </c>
      <c r="S10">
        <v>2</v>
      </c>
      <c r="T10">
        <v>0</v>
      </c>
      <c r="U10">
        <v>0.875</v>
      </c>
      <c r="V10">
        <v>0.4642857142857143</v>
      </c>
      <c r="W10">
        <v>0.46484375</v>
      </c>
      <c r="X10" t="s">
        <v>43</v>
      </c>
      <c r="Y10">
        <v>1</v>
      </c>
      <c r="Z10" t="s">
        <v>62</v>
      </c>
      <c r="AA10" t="s">
        <v>891</v>
      </c>
      <c r="AB10">
        <v>0.17391304347826089</v>
      </c>
      <c r="AC10">
        <v>0.16528925619834711</v>
      </c>
      <c r="AD10" t="s">
        <v>34</v>
      </c>
      <c r="AE10" t="s">
        <v>43</v>
      </c>
      <c r="AF10">
        <v>0.1875</v>
      </c>
      <c r="AG10">
        <v>9.5</v>
      </c>
      <c r="AH10" s="2">
        <v>0.35773950482759781</v>
      </c>
      <c r="AI10" s="2">
        <v>0.35773950482759781</v>
      </c>
      <c r="AJ10" s="2">
        <v>0.15764720680310707</v>
      </c>
      <c r="AK10">
        <v>1</v>
      </c>
      <c r="AL10" s="2">
        <v>-0.20009229802449074</v>
      </c>
      <c r="AM10">
        <v>0</v>
      </c>
    </row>
    <row r="11" spans="1:39" x14ac:dyDescent="0.45">
      <c r="A11" t="s">
        <v>736</v>
      </c>
      <c r="B11">
        <v>2020</v>
      </c>
      <c r="C11" t="s">
        <v>66</v>
      </c>
      <c r="D11" t="s">
        <v>908</v>
      </c>
      <c r="E11">
        <v>16</v>
      </c>
      <c r="F11">
        <v>11.511902010206329</v>
      </c>
      <c r="G11">
        <v>1.446195610009426</v>
      </c>
      <c r="H11">
        <v>14.148165608411629</v>
      </c>
      <c r="I11">
        <v>42.75</v>
      </c>
      <c r="J11">
        <v>1</v>
      </c>
      <c r="K11">
        <v>-12.0625</v>
      </c>
      <c r="L11">
        <v>0.3125</v>
      </c>
      <c r="M11">
        <v>0.4375</v>
      </c>
      <c r="N11">
        <v>0.6875</v>
      </c>
      <c r="O11">
        <v>15.875</v>
      </c>
      <c r="P11">
        <v>0.4375</v>
      </c>
      <c r="Q11">
        <v>1.125</v>
      </c>
      <c r="R11">
        <v>13</v>
      </c>
      <c r="S11">
        <v>3</v>
      </c>
      <c r="T11">
        <v>0</v>
      </c>
      <c r="U11">
        <v>0.8125</v>
      </c>
      <c r="V11">
        <v>0.38701923076923078</v>
      </c>
      <c r="W11">
        <v>0.427734375</v>
      </c>
      <c r="X11" t="s">
        <v>43</v>
      </c>
      <c r="Y11">
        <v>1</v>
      </c>
      <c r="Z11" t="s">
        <v>51</v>
      </c>
      <c r="AA11" t="s">
        <v>892</v>
      </c>
      <c r="AB11">
        <v>0.2252252252252252</v>
      </c>
      <c r="AC11">
        <v>0.23232323232323229</v>
      </c>
      <c r="AD11" t="s">
        <v>34</v>
      </c>
      <c r="AE11" t="s">
        <v>34</v>
      </c>
      <c r="AF11">
        <v>0.125</v>
      </c>
      <c r="AG11">
        <v>0.5</v>
      </c>
      <c r="AH11" s="2">
        <v>0.35668532881344928</v>
      </c>
      <c r="AI11" s="2">
        <v>0.35668532881344928</v>
      </c>
      <c r="AJ11" s="2">
        <v>0.15718265675519039</v>
      </c>
      <c r="AK11">
        <v>1</v>
      </c>
      <c r="AL11" s="2">
        <v>-0.19950267205825889</v>
      </c>
      <c r="AM11">
        <v>0</v>
      </c>
    </row>
    <row r="12" spans="1:39" x14ac:dyDescent="0.45">
      <c r="A12" t="s">
        <v>694</v>
      </c>
      <c r="B12">
        <v>2019</v>
      </c>
      <c r="C12" t="s">
        <v>40</v>
      </c>
      <c r="D12" t="s">
        <v>899</v>
      </c>
      <c r="E12">
        <v>16</v>
      </c>
      <c r="F12">
        <v>8.8168263906889841</v>
      </c>
      <c r="G12">
        <v>4.0931021928956683</v>
      </c>
      <c r="H12">
        <v>11.15571890070094</v>
      </c>
      <c r="I12">
        <v>54.1875</v>
      </c>
      <c r="J12">
        <v>0.96551724137931039</v>
      </c>
      <c r="K12">
        <v>-7.8125</v>
      </c>
      <c r="L12">
        <v>0.5</v>
      </c>
      <c r="M12">
        <v>0.75</v>
      </c>
      <c r="N12">
        <v>0.8125</v>
      </c>
      <c r="O12">
        <v>16.75</v>
      </c>
      <c r="P12">
        <v>0.8125</v>
      </c>
      <c r="Q12">
        <v>1.5625</v>
      </c>
      <c r="R12">
        <v>14</v>
      </c>
      <c r="S12">
        <v>2</v>
      </c>
      <c r="T12">
        <v>0</v>
      </c>
      <c r="U12">
        <v>0.875</v>
      </c>
      <c r="V12">
        <v>0.484375</v>
      </c>
      <c r="W12">
        <v>0.494140625</v>
      </c>
      <c r="X12" t="s">
        <v>43</v>
      </c>
      <c r="Y12">
        <v>1</v>
      </c>
      <c r="Z12" t="s">
        <v>42</v>
      </c>
      <c r="AA12" t="s">
        <v>891</v>
      </c>
      <c r="AB12">
        <v>0.26865671641791039</v>
      </c>
      <c r="AC12">
        <v>0.32500000000000001</v>
      </c>
      <c r="AD12" t="s">
        <v>34</v>
      </c>
      <c r="AE12" t="s">
        <v>34</v>
      </c>
      <c r="AF12">
        <v>0.3125</v>
      </c>
      <c r="AG12">
        <v>0.5</v>
      </c>
      <c r="AH12" s="2">
        <v>0.57869837987821482</v>
      </c>
      <c r="AI12" s="2">
        <v>0.57869837987821482</v>
      </c>
      <c r="AJ12" s="2">
        <v>0.21596224122307037</v>
      </c>
      <c r="AK12">
        <v>1</v>
      </c>
      <c r="AL12" s="2">
        <v>-0.36273613865514442</v>
      </c>
      <c r="AM12">
        <v>0</v>
      </c>
    </row>
    <row r="13" spans="1:39" x14ac:dyDescent="0.45">
      <c r="A13" t="s">
        <v>703</v>
      </c>
      <c r="B13">
        <v>2019</v>
      </c>
      <c r="C13" t="s">
        <v>66</v>
      </c>
      <c r="D13" t="s">
        <v>908</v>
      </c>
      <c r="E13">
        <v>16</v>
      </c>
      <c r="F13">
        <v>3.709939388496529</v>
      </c>
      <c r="G13">
        <v>-0.56294798330727258</v>
      </c>
      <c r="H13">
        <v>8.6498762365314459</v>
      </c>
      <c r="I13">
        <v>48.375</v>
      </c>
      <c r="J13">
        <v>0.91666666666666663</v>
      </c>
      <c r="K13">
        <v>-17.75</v>
      </c>
      <c r="L13">
        <v>0.25</v>
      </c>
      <c r="M13">
        <v>0.4375</v>
      </c>
      <c r="N13">
        <v>1.0625</v>
      </c>
      <c r="O13">
        <v>18.4375</v>
      </c>
      <c r="P13">
        <v>0.5625</v>
      </c>
      <c r="Q13">
        <v>1.5</v>
      </c>
      <c r="R13">
        <v>13</v>
      </c>
      <c r="S13">
        <v>3</v>
      </c>
      <c r="T13">
        <v>0</v>
      </c>
      <c r="U13">
        <v>0.8125</v>
      </c>
      <c r="V13">
        <v>0.42788461538461542</v>
      </c>
      <c r="W13">
        <v>0.453125</v>
      </c>
      <c r="X13" t="s">
        <v>41</v>
      </c>
      <c r="Y13">
        <v>1</v>
      </c>
      <c r="Z13" t="s">
        <v>51</v>
      </c>
      <c r="AA13" t="s">
        <v>892</v>
      </c>
      <c r="AB13">
        <v>0.21487603305785119</v>
      </c>
      <c r="AC13">
        <v>0.15151515151515149</v>
      </c>
      <c r="AD13" t="s">
        <v>34</v>
      </c>
      <c r="AE13" t="s">
        <v>34</v>
      </c>
      <c r="AF13">
        <v>0.3125</v>
      </c>
      <c r="AG13">
        <v>0.5</v>
      </c>
      <c r="AH13" s="2">
        <v>0.48364060586841728</v>
      </c>
      <c r="AI13" s="2">
        <v>0.48364060586841728</v>
      </c>
      <c r="AJ13" s="2">
        <v>0.18048799309202801</v>
      </c>
      <c r="AK13">
        <v>1</v>
      </c>
      <c r="AL13" s="2">
        <v>-0.30315261277638927</v>
      </c>
      <c r="AM13">
        <v>0</v>
      </c>
    </row>
    <row r="14" spans="1:39" x14ac:dyDescent="0.45">
      <c r="A14" t="s">
        <v>676</v>
      </c>
      <c r="B14">
        <v>2018</v>
      </c>
      <c r="C14" t="s">
        <v>192</v>
      </c>
      <c r="D14" t="s">
        <v>931</v>
      </c>
      <c r="E14">
        <v>16</v>
      </c>
      <c r="F14">
        <v>7.5136738284723474</v>
      </c>
      <c r="G14">
        <v>1.8016463538738381</v>
      </c>
      <c r="H14">
        <v>12.90301996669581</v>
      </c>
      <c r="I14">
        <v>54.875</v>
      </c>
      <c r="J14">
        <v>0.82926829268292679</v>
      </c>
      <c r="K14">
        <v>-13.9375</v>
      </c>
      <c r="L14">
        <v>0.75</v>
      </c>
      <c r="M14">
        <v>0.75</v>
      </c>
      <c r="N14">
        <v>1.125</v>
      </c>
      <c r="O14">
        <v>20.375</v>
      </c>
      <c r="P14">
        <v>1.0625</v>
      </c>
      <c r="Q14">
        <v>1.875</v>
      </c>
      <c r="R14">
        <v>13</v>
      </c>
      <c r="S14">
        <v>3</v>
      </c>
      <c r="T14">
        <v>0</v>
      </c>
      <c r="U14">
        <v>0.8125</v>
      </c>
      <c r="V14">
        <v>0.42788461538461542</v>
      </c>
      <c r="W14">
        <v>0.48046875</v>
      </c>
      <c r="X14" t="s">
        <v>41</v>
      </c>
      <c r="Y14">
        <v>1</v>
      </c>
      <c r="Z14" t="s">
        <v>35</v>
      </c>
      <c r="AA14" t="s">
        <v>892</v>
      </c>
      <c r="AB14">
        <v>0.20886075949367089</v>
      </c>
      <c r="AC14">
        <v>0.1212121212121212</v>
      </c>
      <c r="AD14" t="s">
        <v>34</v>
      </c>
      <c r="AE14" t="s">
        <v>43</v>
      </c>
      <c r="AF14">
        <v>0.3125</v>
      </c>
      <c r="AG14">
        <v>9.5</v>
      </c>
      <c r="AH14" s="2">
        <v>0.43801111739959953</v>
      </c>
      <c r="AI14" s="2">
        <v>0.43801111739959953</v>
      </c>
      <c r="AJ14" s="2">
        <v>0.2147618329063587</v>
      </c>
      <c r="AK14">
        <v>1</v>
      </c>
      <c r="AL14" s="2">
        <v>-0.22324928449324083</v>
      </c>
      <c r="AM14">
        <v>0</v>
      </c>
    </row>
    <row r="15" spans="1:39" x14ac:dyDescent="0.45">
      <c r="A15" t="s">
        <v>677</v>
      </c>
      <c r="B15">
        <v>2018</v>
      </c>
      <c r="C15" t="s">
        <v>195</v>
      </c>
      <c r="D15" t="s">
        <v>932</v>
      </c>
      <c r="E15">
        <v>16</v>
      </c>
      <c r="F15">
        <v>8.2904388122111463</v>
      </c>
      <c r="G15">
        <v>-0.25754166112706189</v>
      </c>
      <c r="H15">
        <v>11.16037674965265</v>
      </c>
      <c r="I15">
        <v>60.4375</v>
      </c>
      <c r="J15">
        <v>0.82758620689655171</v>
      </c>
      <c r="K15">
        <v>-14.1875</v>
      </c>
      <c r="L15">
        <v>0.75</v>
      </c>
      <c r="M15">
        <v>0.4375</v>
      </c>
      <c r="N15">
        <v>0.8125</v>
      </c>
      <c r="O15">
        <v>15</v>
      </c>
      <c r="P15">
        <v>0.875</v>
      </c>
      <c r="Q15">
        <v>1.25</v>
      </c>
      <c r="R15">
        <v>12</v>
      </c>
      <c r="S15">
        <v>4</v>
      </c>
      <c r="T15">
        <v>0</v>
      </c>
      <c r="U15">
        <v>0.75</v>
      </c>
      <c r="V15">
        <v>0.421875</v>
      </c>
      <c r="W15">
        <v>0.4765625</v>
      </c>
      <c r="X15" t="s">
        <v>61</v>
      </c>
      <c r="Y15">
        <v>2</v>
      </c>
      <c r="Z15" t="s">
        <v>62</v>
      </c>
      <c r="AA15" t="s">
        <v>891</v>
      </c>
      <c r="AB15">
        <v>0.22500000000000001</v>
      </c>
      <c r="AC15">
        <v>0.21590909090909091</v>
      </c>
      <c r="AD15" t="s">
        <v>34</v>
      </c>
      <c r="AE15" t="s">
        <v>34</v>
      </c>
      <c r="AF15">
        <v>0.125</v>
      </c>
      <c r="AG15">
        <v>0.5</v>
      </c>
      <c r="AH15" s="2">
        <v>0.20646979213017499</v>
      </c>
      <c r="AI15" s="2">
        <v>0.20646979213017499</v>
      </c>
      <c r="AJ15" s="2">
        <v>0.10123448751922433</v>
      </c>
      <c r="AK15">
        <v>1</v>
      </c>
      <c r="AL15" s="2">
        <v>-0.10523530461095067</v>
      </c>
      <c r="AM15">
        <v>0</v>
      </c>
    </row>
    <row r="16" spans="1:39" x14ac:dyDescent="0.45">
      <c r="A16" t="s">
        <v>654</v>
      </c>
      <c r="B16">
        <v>2017</v>
      </c>
      <c r="C16" t="s">
        <v>94</v>
      </c>
      <c r="D16" t="s">
        <v>910</v>
      </c>
      <c r="E16">
        <v>16</v>
      </c>
      <c r="F16">
        <v>5.4901679518470683</v>
      </c>
      <c r="G16">
        <v>-2.3290617280377091</v>
      </c>
      <c r="H16">
        <v>8.1537138357659646</v>
      </c>
      <c r="I16">
        <v>56</v>
      </c>
      <c r="J16">
        <v>0.92105263157894735</v>
      </c>
      <c r="K16">
        <v>-9.625</v>
      </c>
      <c r="L16">
        <v>0.9375</v>
      </c>
      <c r="M16">
        <v>0.375</v>
      </c>
      <c r="N16">
        <v>1</v>
      </c>
      <c r="O16">
        <v>24.5625</v>
      </c>
      <c r="P16">
        <v>1.1875</v>
      </c>
      <c r="Q16">
        <v>1.375</v>
      </c>
      <c r="R16">
        <v>13</v>
      </c>
      <c r="S16">
        <v>3</v>
      </c>
      <c r="T16">
        <v>0</v>
      </c>
      <c r="U16">
        <v>0.8125</v>
      </c>
      <c r="V16">
        <v>0.42307692307692307</v>
      </c>
      <c r="W16">
        <v>0.453125</v>
      </c>
      <c r="X16" t="s">
        <v>41</v>
      </c>
      <c r="Y16">
        <v>1</v>
      </c>
      <c r="Z16" t="s">
        <v>42</v>
      </c>
      <c r="AA16" t="s">
        <v>891</v>
      </c>
      <c r="AB16">
        <v>0.21839080459770119</v>
      </c>
      <c r="AC16">
        <v>0.24324324324324331</v>
      </c>
      <c r="AD16" t="s">
        <v>34</v>
      </c>
      <c r="AE16" t="s">
        <v>34</v>
      </c>
      <c r="AF16">
        <v>0.25</v>
      </c>
      <c r="AG16">
        <v>0.5</v>
      </c>
      <c r="AH16" s="2">
        <v>0.45021982416172163</v>
      </c>
      <c r="AI16" s="2">
        <v>0.45021982416172163</v>
      </c>
      <c r="AJ16" s="2">
        <v>0.21355148149830019</v>
      </c>
      <c r="AK16">
        <v>1</v>
      </c>
      <c r="AL16" s="2">
        <v>-0.23666834266342143</v>
      </c>
      <c r="AM16">
        <v>0</v>
      </c>
    </row>
    <row r="17" spans="1:39" x14ac:dyDescent="0.45">
      <c r="A17" t="s">
        <v>653</v>
      </c>
      <c r="B17">
        <v>2017</v>
      </c>
      <c r="C17" t="s">
        <v>92</v>
      </c>
      <c r="D17" t="s">
        <v>904</v>
      </c>
      <c r="E17">
        <v>16</v>
      </c>
      <c r="F17">
        <v>4.3751856314801838</v>
      </c>
      <c r="G17">
        <v>-1.7204727456746809</v>
      </c>
      <c r="H17">
        <v>8.8394023433991542</v>
      </c>
      <c r="I17">
        <v>60.125</v>
      </c>
      <c r="J17">
        <v>0.8529411764705882</v>
      </c>
      <c r="K17">
        <v>-14.375</v>
      </c>
      <c r="L17">
        <v>0.5625</v>
      </c>
      <c r="M17">
        <v>0.6875</v>
      </c>
      <c r="N17">
        <v>1.1875</v>
      </c>
      <c r="O17">
        <v>15.375</v>
      </c>
      <c r="P17">
        <v>1</v>
      </c>
      <c r="Q17">
        <v>1.875</v>
      </c>
      <c r="R17">
        <v>13</v>
      </c>
      <c r="S17">
        <v>3</v>
      </c>
      <c r="T17">
        <v>0</v>
      </c>
      <c r="U17">
        <v>0.8125</v>
      </c>
      <c r="V17">
        <v>0.43269230769230771</v>
      </c>
      <c r="W17">
        <v>0.4609375</v>
      </c>
      <c r="X17" t="s">
        <v>43</v>
      </c>
      <c r="Y17">
        <v>1</v>
      </c>
      <c r="Z17" t="s">
        <v>58</v>
      </c>
      <c r="AA17" t="s">
        <v>892</v>
      </c>
      <c r="AB17">
        <v>0.2318840579710145</v>
      </c>
      <c r="AC17">
        <v>0.1888111888111888</v>
      </c>
      <c r="AD17" t="s">
        <v>43</v>
      </c>
      <c r="AE17" t="s">
        <v>43</v>
      </c>
      <c r="AF17">
        <v>0.4375</v>
      </c>
      <c r="AG17">
        <v>9.5</v>
      </c>
      <c r="AH17" s="2">
        <v>0.39913533025291098</v>
      </c>
      <c r="AI17" s="2">
        <v>0.39913533025291098</v>
      </c>
      <c r="AJ17" s="2">
        <v>0.18932071961186053</v>
      </c>
      <c r="AK17">
        <v>1</v>
      </c>
      <c r="AL17" s="2">
        <v>-0.20981461064105045</v>
      </c>
      <c r="AM17">
        <v>0</v>
      </c>
    </row>
    <row r="18" spans="1:39" x14ac:dyDescent="0.45">
      <c r="A18" t="s">
        <v>617</v>
      </c>
      <c r="B18">
        <v>2016</v>
      </c>
      <c r="C18" t="s">
        <v>81</v>
      </c>
      <c r="D18" t="s">
        <v>928</v>
      </c>
      <c r="E18">
        <v>16</v>
      </c>
      <c r="F18">
        <v>10.31687493208667</v>
      </c>
      <c r="G18">
        <v>-1.7573900120565511</v>
      </c>
      <c r="H18">
        <v>11.829139553841861</v>
      </c>
      <c r="I18">
        <v>51.1875</v>
      </c>
      <c r="J18">
        <v>0.84375</v>
      </c>
      <c r="K18">
        <v>-9.25</v>
      </c>
      <c r="L18">
        <v>0.125</v>
      </c>
      <c r="M18">
        <v>0.625</v>
      </c>
      <c r="N18">
        <v>0.8125</v>
      </c>
      <c r="O18">
        <v>14.1875</v>
      </c>
      <c r="P18">
        <v>0.3125</v>
      </c>
      <c r="Q18">
        <v>1.4375</v>
      </c>
      <c r="R18">
        <v>14</v>
      </c>
      <c r="S18">
        <v>2</v>
      </c>
      <c r="T18">
        <v>0</v>
      </c>
      <c r="U18">
        <v>0.875</v>
      </c>
      <c r="V18">
        <v>0.42410714285714279</v>
      </c>
      <c r="W18">
        <v>0.439453125</v>
      </c>
      <c r="X18" t="s">
        <v>43</v>
      </c>
      <c r="Y18">
        <v>1</v>
      </c>
      <c r="Z18" t="s">
        <v>46</v>
      </c>
      <c r="AA18" t="s">
        <v>891</v>
      </c>
      <c r="AB18">
        <v>0.2537313432835821</v>
      </c>
      <c r="AC18">
        <v>0.20754716981132079</v>
      </c>
      <c r="AD18" t="s">
        <v>43</v>
      </c>
      <c r="AE18" t="s">
        <v>43</v>
      </c>
      <c r="AF18">
        <v>0.1875</v>
      </c>
      <c r="AG18">
        <v>9.5</v>
      </c>
      <c r="AH18" s="2">
        <v>0.53368420521824111</v>
      </c>
      <c r="AI18" s="2">
        <v>0.53368420521824111</v>
      </c>
      <c r="AJ18" s="2">
        <v>0.34202659573214139</v>
      </c>
      <c r="AK18">
        <v>1</v>
      </c>
      <c r="AL18" s="2">
        <v>-0.19165760948609972</v>
      </c>
      <c r="AM18">
        <v>0</v>
      </c>
    </row>
    <row r="19" spans="1:39" x14ac:dyDescent="0.45">
      <c r="A19" t="s">
        <v>604</v>
      </c>
      <c r="B19">
        <v>2016</v>
      </c>
      <c r="C19" t="s">
        <v>57</v>
      </c>
      <c r="D19" t="s">
        <v>918</v>
      </c>
      <c r="E19">
        <v>16</v>
      </c>
      <c r="F19">
        <v>7.0808243358748326</v>
      </c>
      <c r="G19">
        <v>1.417008729441507</v>
      </c>
      <c r="H19">
        <v>9.636263757466244</v>
      </c>
      <c r="I19">
        <v>54.9375</v>
      </c>
      <c r="J19">
        <v>0.84375</v>
      </c>
      <c r="K19">
        <v>-10.5</v>
      </c>
      <c r="L19">
        <v>0.375</v>
      </c>
      <c r="M19">
        <v>0.6875</v>
      </c>
      <c r="N19">
        <v>0.5625</v>
      </c>
      <c r="O19">
        <v>12.3125</v>
      </c>
      <c r="P19">
        <v>0.75</v>
      </c>
      <c r="Q19">
        <v>1.25</v>
      </c>
      <c r="R19">
        <v>13</v>
      </c>
      <c r="S19">
        <v>3</v>
      </c>
      <c r="T19">
        <v>0</v>
      </c>
      <c r="U19">
        <v>0.8125</v>
      </c>
      <c r="V19">
        <v>0.43990384615384609</v>
      </c>
      <c r="W19">
        <v>0.470703125</v>
      </c>
      <c r="X19" t="s">
        <v>43</v>
      </c>
      <c r="Y19">
        <v>1</v>
      </c>
      <c r="Z19" t="s">
        <v>58</v>
      </c>
      <c r="AA19" t="s">
        <v>892</v>
      </c>
      <c r="AB19">
        <v>0.19047619047619049</v>
      </c>
      <c r="AC19">
        <v>0.20833333333333329</v>
      </c>
      <c r="AD19" t="s">
        <v>34</v>
      </c>
      <c r="AE19" t="s">
        <v>34</v>
      </c>
      <c r="AF19">
        <v>0.375</v>
      </c>
      <c r="AG19">
        <v>0.5</v>
      </c>
      <c r="AH19" s="2">
        <v>0.23095444794265929</v>
      </c>
      <c r="AI19" s="2">
        <v>0.23095444794265929</v>
      </c>
      <c r="AJ19" s="2">
        <v>0.1480136807997178</v>
      </c>
      <c r="AK19">
        <v>1</v>
      </c>
      <c r="AL19" s="2">
        <v>-8.2940767142941491E-2</v>
      </c>
      <c r="AM19">
        <v>0</v>
      </c>
    </row>
    <row r="20" spans="1:39" x14ac:dyDescent="0.45">
      <c r="A20" t="s">
        <v>568</v>
      </c>
      <c r="B20">
        <v>2015</v>
      </c>
      <c r="C20" t="s">
        <v>48</v>
      </c>
      <c r="D20" t="s">
        <v>923</v>
      </c>
      <c r="E20">
        <v>16</v>
      </c>
      <c r="F20">
        <v>5.3666312440749211</v>
      </c>
      <c r="G20">
        <v>0.43244666022742201</v>
      </c>
      <c r="H20">
        <v>8.3577196469185875</v>
      </c>
      <c r="I20">
        <v>55.4375</v>
      </c>
      <c r="J20">
        <v>0.83333333333333337</v>
      </c>
      <c r="K20">
        <v>-17.75</v>
      </c>
      <c r="L20">
        <v>0.625</v>
      </c>
      <c r="M20">
        <v>0.9375</v>
      </c>
      <c r="N20">
        <v>1.5</v>
      </c>
      <c r="O20">
        <v>18.875</v>
      </c>
      <c r="P20">
        <v>1</v>
      </c>
      <c r="Q20">
        <v>2.4375</v>
      </c>
      <c r="R20">
        <v>15</v>
      </c>
      <c r="S20">
        <v>1</v>
      </c>
      <c r="T20">
        <v>0</v>
      </c>
      <c r="U20">
        <v>0.9375</v>
      </c>
      <c r="V20">
        <v>0.4375</v>
      </c>
      <c r="W20">
        <v>0.44140625</v>
      </c>
      <c r="X20" t="s">
        <v>43</v>
      </c>
      <c r="Y20">
        <v>1</v>
      </c>
      <c r="Z20" t="s">
        <v>38</v>
      </c>
      <c r="AA20" t="s">
        <v>892</v>
      </c>
      <c r="AB20">
        <v>0.2434782608695652</v>
      </c>
      <c r="AC20">
        <v>0.17391304347826089</v>
      </c>
      <c r="AD20" t="s">
        <v>34</v>
      </c>
      <c r="AE20" t="s">
        <v>43</v>
      </c>
      <c r="AF20">
        <v>0.375</v>
      </c>
      <c r="AG20">
        <v>9.5</v>
      </c>
      <c r="AH20" s="2">
        <v>0.86582531273201524</v>
      </c>
      <c r="AI20" s="2">
        <v>0.86582531273201524</v>
      </c>
      <c r="AJ20" s="2">
        <v>0.37652786550454537</v>
      </c>
      <c r="AK20">
        <v>1</v>
      </c>
      <c r="AL20" s="2">
        <v>-0.48929744722746987</v>
      </c>
      <c r="AM20">
        <v>0</v>
      </c>
    </row>
    <row r="21" spans="1:39" x14ac:dyDescent="0.45">
      <c r="A21" t="s">
        <v>585</v>
      </c>
      <c r="B21">
        <v>2015</v>
      </c>
      <c r="C21" t="s">
        <v>81</v>
      </c>
      <c r="D21" t="s">
        <v>928</v>
      </c>
      <c r="E21">
        <v>16</v>
      </c>
      <c r="F21">
        <v>7.97200474394071</v>
      </c>
      <c r="G21">
        <v>-0.79336129709117709</v>
      </c>
      <c r="H21">
        <v>11.27308632525105</v>
      </c>
      <c r="I21">
        <v>53.6875</v>
      </c>
      <c r="J21">
        <v>0.91666666666666663</v>
      </c>
      <c r="K21">
        <v>-14.0625</v>
      </c>
      <c r="L21">
        <v>0.4375</v>
      </c>
      <c r="M21">
        <v>0.5625</v>
      </c>
      <c r="N21">
        <v>0.75</v>
      </c>
      <c r="O21">
        <v>22.375</v>
      </c>
      <c r="P21">
        <v>0.5625</v>
      </c>
      <c r="Q21">
        <v>1.3125</v>
      </c>
      <c r="R21">
        <v>12</v>
      </c>
      <c r="S21">
        <v>4</v>
      </c>
      <c r="T21">
        <v>0</v>
      </c>
      <c r="U21">
        <v>0.75</v>
      </c>
      <c r="V21">
        <v>0.44791666666666669</v>
      </c>
      <c r="W21">
        <v>0.47265625</v>
      </c>
      <c r="X21" t="s">
        <v>41</v>
      </c>
      <c r="Y21">
        <v>1</v>
      </c>
      <c r="Z21" t="s">
        <v>46</v>
      </c>
      <c r="AA21" t="s">
        <v>891</v>
      </c>
      <c r="AB21">
        <v>0.189873417721519</v>
      </c>
      <c r="AC21">
        <v>0.32183908045977011</v>
      </c>
      <c r="AD21" t="s">
        <v>34</v>
      </c>
      <c r="AE21" t="s">
        <v>34</v>
      </c>
      <c r="AF21">
        <v>0.125</v>
      </c>
      <c r="AG21">
        <v>0.5</v>
      </c>
      <c r="AH21" s="2">
        <v>0.25335113373500251</v>
      </c>
      <c r="AI21" s="2">
        <v>0.25335113373500251</v>
      </c>
      <c r="AJ21" s="2">
        <v>0.11017668368621927</v>
      </c>
      <c r="AK21">
        <v>1</v>
      </c>
      <c r="AL21" s="2">
        <v>-0.14317445004878324</v>
      </c>
      <c r="AM21">
        <v>0</v>
      </c>
    </row>
    <row r="22" spans="1:39" x14ac:dyDescent="0.45">
      <c r="A22" t="s">
        <v>553</v>
      </c>
      <c r="B22">
        <v>2014</v>
      </c>
      <c r="C22" t="s">
        <v>81</v>
      </c>
      <c r="D22" t="s">
        <v>928</v>
      </c>
      <c r="E22">
        <v>16</v>
      </c>
      <c r="F22">
        <v>6.4347931241274914</v>
      </c>
      <c r="G22">
        <v>-1.1548480554930891</v>
      </c>
      <c r="H22">
        <v>9.425307175233554</v>
      </c>
      <c r="I22">
        <v>67.5</v>
      </c>
      <c r="J22">
        <v>0.94594594594594594</v>
      </c>
      <c r="K22">
        <v>-10.625</v>
      </c>
      <c r="L22">
        <v>0.5625</v>
      </c>
      <c r="M22">
        <v>0.5625</v>
      </c>
      <c r="N22">
        <v>1</v>
      </c>
      <c r="O22">
        <v>17.625</v>
      </c>
      <c r="P22">
        <v>0.75</v>
      </c>
      <c r="Q22">
        <v>1.5625</v>
      </c>
      <c r="R22">
        <v>12</v>
      </c>
      <c r="S22">
        <v>4</v>
      </c>
      <c r="T22">
        <v>0</v>
      </c>
      <c r="U22">
        <v>0.75</v>
      </c>
      <c r="V22">
        <v>0.48697916666666669</v>
      </c>
      <c r="W22">
        <v>0.513671875</v>
      </c>
      <c r="X22" t="s">
        <v>43</v>
      </c>
      <c r="Y22">
        <v>1</v>
      </c>
      <c r="Z22" t="s">
        <v>46</v>
      </c>
      <c r="AA22" t="s">
        <v>891</v>
      </c>
      <c r="AB22">
        <v>0.27868852459016391</v>
      </c>
      <c r="AC22">
        <v>0.14545454545454539</v>
      </c>
      <c r="AD22" t="s">
        <v>43</v>
      </c>
      <c r="AE22" t="s">
        <v>43</v>
      </c>
      <c r="AF22">
        <v>0.1875</v>
      </c>
      <c r="AG22">
        <v>9.5</v>
      </c>
      <c r="AH22" s="2">
        <v>0.26110719048883269</v>
      </c>
      <c r="AI22" s="2">
        <v>0.26110719048883269</v>
      </c>
      <c r="AJ22" s="2">
        <v>0.1809136853436612</v>
      </c>
      <c r="AK22">
        <v>1</v>
      </c>
      <c r="AL22" s="2">
        <v>-8.0193505145171484E-2</v>
      </c>
      <c r="AM22">
        <v>0</v>
      </c>
    </row>
    <row r="23" spans="1:39" x14ac:dyDescent="0.45">
      <c r="A23" t="s">
        <v>543</v>
      </c>
      <c r="B23">
        <v>2014</v>
      </c>
      <c r="C23" t="s">
        <v>66</v>
      </c>
      <c r="D23" t="s">
        <v>908</v>
      </c>
      <c r="E23">
        <v>16</v>
      </c>
      <c r="F23">
        <v>9.7716012880993315</v>
      </c>
      <c r="G23">
        <v>-1.6801763763221891</v>
      </c>
      <c r="H23">
        <v>13.28903114912603</v>
      </c>
      <c r="I23">
        <v>48.4375</v>
      </c>
      <c r="J23">
        <v>0.81818181818181823</v>
      </c>
      <c r="K23">
        <v>-11.625</v>
      </c>
      <c r="L23">
        <v>0.375</v>
      </c>
      <c r="M23">
        <v>0.5625</v>
      </c>
      <c r="N23">
        <v>1.125</v>
      </c>
      <c r="O23">
        <v>16.3125</v>
      </c>
      <c r="P23">
        <v>0.6875</v>
      </c>
      <c r="Q23">
        <v>1.6875</v>
      </c>
      <c r="R23">
        <v>12</v>
      </c>
      <c r="S23">
        <v>4</v>
      </c>
      <c r="T23">
        <v>0</v>
      </c>
      <c r="U23">
        <v>0.75</v>
      </c>
      <c r="V23">
        <v>0.44010416666666669</v>
      </c>
      <c r="W23">
        <v>0.482421875</v>
      </c>
      <c r="X23" t="s">
        <v>41</v>
      </c>
      <c r="Y23">
        <v>1</v>
      </c>
      <c r="Z23" t="s">
        <v>51</v>
      </c>
      <c r="AA23" t="s">
        <v>892</v>
      </c>
      <c r="AB23">
        <v>0.25555555555555548</v>
      </c>
      <c r="AC23">
        <v>0.20454545454545461</v>
      </c>
      <c r="AD23" t="s">
        <v>34</v>
      </c>
      <c r="AE23" t="s">
        <v>34</v>
      </c>
      <c r="AF23">
        <v>0.3125</v>
      </c>
      <c r="AG23">
        <v>0.5</v>
      </c>
      <c r="AH23" s="2">
        <v>0.22721503346852079</v>
      </c>
      <c r="AI23" s="2">
        <v>0.22721503346852079</v>
      </c>
      <c r="AJ23" s="2">
        <v>0.15743078156260695</v>
      </c>
      <c r="AK23">
        <v>1</v>
      </c>
      <c r="AL23" s="2">
        <v>-6.9784251905913836E-2</v>
      </c>
      <c r="AM23">
        <v>0</v>
      </c>
    </row>
    <row r="24" spans="1:39" x14ac:dyDescent="0.45">
      <c r="A24" t="s">
        <v>504</v>
      </c>
      <c r="B24">
        <v>2013</v>
      </c>
      <c r="C24" t="s">
        <v>48</v>
      </c>
      <c r="D24" t="s">
        <v>923</v>
      </c>
      <c r="E24">
        <v>16</v>
      </c>
      <c r="F24">
        <v>2.0703362781260251</v>
      </c>
      <c r="G24">
        <v>0.49307430073867542</v>
      </c>
      <c r="H24">
        <v>6.5364936217912879</v>
      </c>
      <c r="I24">
        <v>41.9375</v>
      </c>
      <c r="J24">
        <v>0.88888888888888884</v>
      </c>
      <c r="K24">
        <v>-21</v>
      </c>
      <c r="L24">
        <v>0.8125</v>
      </c>
      <c r="M24">
        <v>0.625</v>
      </c>
      <c r="N24">
        <v>1.25</v>
      </c>
      <c r="O24">
        <v>25.5625</v>
      </c>
      <c r="P24">
        <v>0.9375</v>
      </c>
      <c r="Q24">
        <v>1.875</v>
      </c>
      <c r="R24">
        <v>12</v>
      </c>
      <c r="S24">
        <v>4</v>
      </c>
      <c r="T24">
        <v>0</v>
      </c>
      <c r="U24">
        <v>0.75</v>
      </c>
      <c r="V24">
        <v>0.45052083333333331</v>
      </c>
      <c r="W24">
        <v>0.494140625</v>
      </c>
      <c r="X24" t="s">
        <v>41</v>
      </c>
      <c r="Y24">
        <v>1</v>
      </c>
      <c r="Z24" t="s">
        <v>38</v>
      </c>
      <c r="AA24" t="s">
        <v>892</v>
      </c>
      <c r="AB24">
        <v>0.29166666666666669</v>
      </c>
      <c r="AC24">
        <v>0.29090909090909089</v>
      </c>
      <c r="AD24" t="s">
        <v>34</v>
      </c>
      <c r="AE24" t="s">
        <v>34</v>
      </c>
      <c r="AF24">
        <v>0.125</v>
      </c>
      <c r="AG24">
        <v>0.5</v>
      </c>
      <c r="AH24" s="2">
        <v>0.59228688009018116</v>
      </c>
      <c r="AI24" s="2">
        <v>0.59228688009018116</v>
      </c>
      <c r="AJ24" s="2">
        <v>0.21899117191354073</v>
      </c>
      <c r="AK24">
        <v>1</v>
      </c>
      <c r="AL24" s="2">
        <v>-0.37329570817664043</v>
      </c>
      <c r="AM24">
        <v>0</v>
      </c>
    </row>
    <row r="25" spans="1:39" x14ac:dyDescent="0.45">
      <c r="A25" t="s">
        <v>509</v>
      </c>
      <c r="B25">
        <v>2013</v>
      </c>
      <c r="C25" t="s">
        <v>60</v>
      </c>
      <c r="D25" t="s">
        <v>911</v>
      </c>
      <c r="E25">
        <v>16</v>
      </c>
      <c r="F25">
        <v>16.09399782413907</v>
      </c>
      <c r="G25">
        <v>-1.42949613820136</v>
      </c>
      <c r="H25">
        <v>18.25071945737082</v>
      </c>
      <c r="I25">
        <v>62.5</v>
      </c>
      <c r="J25">
        <v>0.96153846153846156</v>
      </c>
      <c r="K25">
        <v>-8</v>
      </c>
      <c r="L25">
        <v>0.625</v>
      </c>
      <c r="M25">
        <v>0.5625</v>
      </c>
      <c r="N25">
        <v>1.0625</v>
      </c>
      <c r="O25">
        <v>18.125</v>
      </c>
      <c r="P25">
        <v>1.1875</v>
      </c>
      <c r="Q25">
        <v>1.625</v>
      </c>
      <c r="R25">
        <v>13</v>
      </c>
      <c r="S25">
        <v>3</v>
      </c>
      <c r="T25">
        <v>0</v>
      </c>
      <c r="U25">
        <v>0.8125</v>
      </c>
      <c r="V25">
        <v>0.42307692307692307</v>
      </c>
      <c r="W25">
        <v>0.46875</v>
      </c>
      <c r="X25" t="s">
        <v>43</v>
      </c>
      <c r="Y25">
        <v>1</v>
      </c>
      <c r="Z25" t="s">
        <v>62</v>
      </c>
      <c r="AA25" t="s">
        <v>891</v>
      </c>
      <c r="AB25">
        <v>0.29838709677419362</v>
      </c>
      <c r="AC25">
        <v>0.26373626373626369</v>
      </c>
      <c r="AD25" t="s">
        <v>34</v>
      </c>
      <c r="AE25" t="s">
        <v>43</v>
      </c>
      <c r="AF25">
        <v>0.5625</v>
      </c>
      <c r="AG25">
        <v>9.5</v>
      </c>
      <c r="AH25" s="2">
        <v>0.44795982702796028</v>
      </c>
      <c r="AI25" s="2">
        <v>0.44795982702796028</v>
      </c>
      <c r="AJ25" s="2">
        <v>0.16562792590662062</v>
      </c>
      <c r="AK25">
        <v>1</v>
      </c>
      <c r="AL25" s="2">
        <v>-0.28233190112133966</v>
      </c>
      <c r="AM25">
        <v>0</v>
      </c>
    </row>
    <row r="26" spans="1:39" x14ac:dyDescent="0.45">
      <c r="A26" t="s">
        <v>477</v>
      </c>
      <c r="B26">
        <v>2012</v>
      </c>
      <c r="C26" t="s">
        <v>60</v>
      </c>
      <c r="D26" t="s">
        <v>911</v>
      </c>
      <c r="E26">
        <v>16</v>
      </c>
      <c r="F26">
        <v>10.00668987203778</v>
      </c>
      <c r="G26">
        <v>-3.7473316673932731</v>
      </c>
      <c r="H26">
        <v>11.74293856270987</v>
      </c>
      <c r="I26">
        <v>50.3125</v>
      </c>
      <c r="J26">
        <v>0.8125</v>
      </c>
      <c r="K26">
        <v>-8.5625</v>
      </c>
      <c r="L26">
        <v>0.6875</v>
      </c>
      <c r="M26">
        <v>0.5</v>
      </c>
      <c r="N26">
        <v>1</v>
      </c>
      <c r="O26">
        <v>22.75</v>
      </c>
      <c r="P26">
        <v>1.1875</v>
      </c>
      <c r="Q26">
        <v>1.5</v>
      </c>
      <c r="R26">
        <v>13</v>
      </c>
      <c r="S26">
        <v>3</v>
      </c>
      <c r="T26">
        <v>0</v>
      </c>
      <c r="U26">
        <v>0.8125</v>
      </c>
      <c r="V26">
        <v>0.38461538461538458</v>
      </c>
      <c r="W26">
        <v>0.45703125</v>
      </c>
      <c r="X26" t="s">
        <v>43</v>
      </c>
      <c r="Y26">
        <v>1</v>
      </c>
      <c r="Z26" t="s">
        <v>62</v>
      </c>
      <c r="AA26" t="s">
        <v>891</v>
      </c>
      <c r="AB26">
        <v>0.2342342342342342</v>
      </c>
      <c r="AC26">
        <v>0.20779220779220781</v>
      </c>
      <c r="AD26" t="s">
        <v>34</v>
      </c>
      <c r="AE26" t="s">
        <v>34</v>
      </c>
      <c r="AF26">
        <v>0.5</v>
      </c>
      <c r="AG26">
        <v>0.5</v>
      </c>
      <c r="AH26" s="2">
        <v>0.42705338304448731</v>
      </c>
      <c r="AI26" s="2">
        <v>0.42705338304448731</v>
      </c>
      <c r="AJ26" s="2">
        <v>0.2392170084964492</v>
      </c>
      <c r="AK26">
        <v>1</v>
      </c>
      <c r="AL26" s="2">
        <v>-0.18783637454803812</v>
      </c>
      <c r="AM26">
        <v>0</v>
      </c>
    </row>
    <row r="27" spans="1:39" x14ac:dyDescent="0.45">
      <c r="A27" t="s">
        <v>469</v>
      </c>
      <c r="B27">
        <v>2012</v>
      </c>
      <c r="C27" t="s">
        <v>37</v>
      </c>
      <c r="D27" t="s">
        <v>914</v>
      </c>
      <c r="E27">
        <v>16</v>
      </c>
      <c r="F27">
        <v>8.8005004479938869</v>
      </c>
      <c r="G27">
        <v>-3.6769565896216352</v>
      </c>
      <c r="H27">
        <v>11.340665241215151</v>
      </c>
      <c r="I27">
        <v>25.9375</v>
      </c>
      <c r="J27">
        <v>0.86842105263157898</v>
      </c>
      <c r="K27">
        <v>-13.125</v>
      </c>
      <c r="L27">
        <v>0.875</v>
      </c>
      <c r="M27">
        <v>0.6875</v>
      </c>
      <c r="N27">
        <v>1.25</v>
      </c>
      <c r="O27">
        <v>11.375</v>
      </c>
      <c r="P27">
        <v>1.0625</v>
      </c>
      <c r="Q27">
        <v>1.9375</v>
      </c>
      <c r="R27">
        <v>13</v>
      </c>
      <c r="S27">
        <v>3</v>
      </c>
      <c r="T27">
        <v>0</v>
      </c>
      <c r="U27">
        <v>0.8125</v>
      </c>
      <c r="V27">
        <v>0.41826923076923078</v>
      </c>
      <c r="W27">
        <v>0.421875</v>
      </c>
      <c r="X27" t="s">
        <v>43</v>
      </c>
      <c r="Y27">
        <v>1</v>
      </c>
      <c r="Z27" t="s">
        <v>38</v>
      </c>
      <c r="AA27" t="s">
        <v>892</v>
      </c>
      <c r="AB27">
        <v>0.15730337078651679</v>
      </c>
      <c r="AC27">
        <v>0.1444444444444444</v>
      </c>
      <c r="AD27" t="s">
        <v>34</v>
      </c>
      <c r="AE27" t="s">
        <v>34</v>
      </c>
      <c r="AF27">
        <v>0.1875</v>
      </c>
      <c r="AG27">
        <v>0.5</v>
      </c>
      <c r="AH27" s="2">
        <v>0.2120662341197419</v>
      </c>
      <c r="AI27" s="2">
        <v>0.2120662341197419</v>
      </c>
      <c r="AJ27" s="2">
        <v>0.11879041858321401</v>
      </c>
      <c r="AK27">
        <v>1</v>
      </c>
      <c r="AL27" s="2">
        <v>-9.327581553652789E-2</v>
      </c>
      <c r="AM27">
        <v>0</v>
      </c>
    </row>
    <row r="28" spans="1:39" x14ac:dyDescent="0.45">
      <c r="A28" t="s">
        <v>447</v>
      </c>
      <c r="B28">
        <v>2011</v>
      </c>
      <c r="C28" t="s">
        <v>66</v>
      </c>
      <c r="D28" t="s">
        <v>908</v>
      </c>
      <c r="E28">
        <v>16</v>
      </c>
      <c r="F28">
        <v>14.86785195139127</v>
      </c>
      <c r="G28">
        <v>-1.8008550172709741</v>
      </c>
      <c r="H28">
        <v>19.041903477419201</v>
      </c>
      <c r="I28">
        <v>36.9375</v>
      </c>
      <c r="J28">
        <v>0.8571428571428571</v>
      </c>
      <c r="K28">
        <v>-14.8125</v>
      </c>
      <c r="L28">
        <v>0.5</v>
      </c>
      <c r="M28">
        <v>0.4375</v>
      </c>
      <c r="N28">
        <v>1.9375</v>
      </c>
      <c r="O28">
        <v>12</v>
      </c>
      <c r="P28">
        <v>0.6875</v>
      </c>
      <c r="Q28">
        <v>2.375</v>
      </c>
      <c r="R28">
        <v>15</v>
      </c>
      <c r="S28">
        <v>1</v>
      </c>
      <c r="T28">
        <v>0</v>
      </c>
      <c r="U28">
        <v>0.9375</v>
      </c>
      <c r="V28">
        <v>0.45833333333333331</v>
      </c>
      <c r="W28">
        <v>0.45703125</v>
      </c>
      <c r="X28" t="s">
        <v>43</v>
      </c>
      <c r="Y28">
        <v>1</v>
      </c>
      <c r="Z28" t="s">
        <v>51</v>
      </c>
      <c r="AA28" t="s">
        <v>892</v>
      </c>
      <c r="AB28">
        <v>0.21739130434782611</v>
      </c>
      <c r="AC28">
        <v>0.19387755102040821</v>
      </c>
      <c r="AD28" t="s">
        <v>34</v>
      </c>
      <c r="AE28" t="s">
        <v>34</v>
      </c>
      <c r="AF28">
        <v>0.1875</v>
      </c>
      <c r="AG28">
        <v>0.5</v>
      </c>
      <c r="AH28" s="2">
        <v>0.72653821188667522</v>
      </c>
      <c r="AI28" s="2">
        <v>0.72653821188667522</v>
      </c>
      <c r="AJ28" s="2">
        <v>0.28888214644039006</v>
      </c>
      <c r="AK28">
        <v>1</v>
      </c>
      <c r="AL28" s="2">
        <v>-0.43765606544628516</v>
      </c>
      <c r="AM28">
        <v>0</v>
      </c>
    </row>
    <row r="29" spans="1:39" x14ac:dyDescent="0.45">
      <c r="A29" t="s">
        <v>462</v>
      </c>
      <c r="B29">
        <v>2011</v>
      </c>
      <c r="C29" t="s">
        <v>94</v>
      </c>
      <c r="D29" t="s">
        <v>910</v>
      </c>
      <c r="E29">
        <v>16</v>
      </c>
      <c r="F29">
        <v>5.4351270789627106</v>
      </c>
      <c r="G29">
        <v>-1.1426611208102011</v>
      </c>
      <c r="H29">
        <v>9.2004791214428536</v>
      </c>
      <c r="I29">
        <v>53.375</v>
      </c>
      <c r="J29">
        <v>0.74193548387096775</v>
      </c>
      <c r="K29">
        <v>-17.4375</v>
      </c>
      <c r="L29">
        <v>0.9375</v>
      </c>
      <c r="M29">
        <v>0.25</v>
      </c>
      <c r="N29">
        <v>0.6875</v>
      </c>
      <c r="O29">
        <v>14.375</v>
      </c>
      <c r="P29">
        <v>1.5</v>
      </c>
      <c r="Q29">
        <v>0.9375</v>
      </c>
      <c r="R29">
        <v>12</v>
      </c>
      <c r="S29">
        <v>4</v>
      </c>
      <c r="T29">
        <v>0</v>
      </c>
      <c r="U29">
        <v>0.75</v>
      </c>
      <c r="V29">
        <v>0.41145833333333331</v>
      </c>
      <c r="W29">
        <v>0.4921875</v>
      </c>
      <c r="X29" t="s">
        <v>61</v>
      </c>
      <c r="Y29">
        <v>2</v>
      </c>
      <c r="Z29" t="s">
        <v>42</v>
      </c>
      <c r="AA29" t="s">
        <v>891</v>
      </c>
      <c r="AB29">
        <v>0.27419354838709681</v>
      </c>
      <c r="AC29">
        <v>0.1372549019607843</v>
      </c>
      <c r="AD29" t="s">
        <v>34</v>
      </c>
      <c r="AE29" t="s">
        <v>34</v>
      </c>
      <c r="AF29">
        <v>0.5625</v>
      </c>
      <c r="AG29">
        <v>0.5</v>
      </c>
      <c r="AH29" s="2">
        <v>0.30901321621682482</v>
      </c>
      <c r="AI29" s="2">
        <v>0.30901321621682482</v>
      </c>
      <c r="AJ29" s="2">
        <v>0.12286814336626894</v>
      </c>
      <c r="AK29">
        <v>1</v>
      </c>
      <c r="AL29" s="2">
        <v>-0.18614507285055587</v>
      </c>
      <c r="AM29">
        <v>0</v>
      </c>
    </row>
    <row r="30" spans="1:39" x14ac:dyDescent="0.45">
      <c r="A30" t="s">
        <v>425</v>
      </c>
      <c r="B30">
        <v>2010</v>
      </c>
      <c r="C30" t="s">
        <v>81</v>
      </c>
      <c r="D30" t="s">
        <v>928</v>
      </c>
      <c r="E30">
        <v>16</v>
      </c>
      <c r="F30">
        <v>9.6349708910457874</v>
      </c>
      <c r="G30">
        <v>2.2329457906702541</v>
      </c>
      <c r="H30">
        <v>11.852711213359891</v>
      </c>
      <c r="I30">
        <v>47.875</v>
      </c>
      <c r="J30">
        <v>0.88</v>
      </c>
      <c r="K30">
        <v>-10.9375</v>
      </c>
      <c r="L30">
        <v>0.3125</v>
      </c>
      <c r="M30">
        <v>0.8125</v>
      </c>
      <c r="N30">
        <v>1.5625</v>
      </c>
      <c r="O30">
        <v>13.25</v>
      </c>
      <c r="P30">
        <v>0.4375</v>
      </c>
      <c r="Q30">
        <v>2.375</v>
      </c>
      <c r="R30">
        <v>14</v>
      </c>
      <c r="S30">
        <v>2</v>
      </c>
      <c r="T30">
        <v>0</v>
      </c>
      <c r="U30">
        <v>0.875</v>
      </c>
      <c r="V30">
        <v>0.5044642857142857</v>
      </c>
      <c r="W30">
        <v>0.50390625</v>
      </c>
      <c r="X30" t="s">
        <v>43</v>
      </c>
      <c r="Y30">
        <v>1</v>
      </c>
      <c r="Z30" t="s">
        <v>46</v>
      </c>
      <c r="AA30" t="s">
        <v>891</v>
      </c>
      <c r="AB30">
        <v>0.2461538461538462</v>
      </c>
      <c r="AC30">
        <v>0.25531914893617019</v>
      </c>
      <c r="AD30" t="s">
        <v>34</v>
      </c>
      <c r="AE30" t="s">
        <v>34</v>
      </c>
      <c r="AF30">
        <v>0.125</v>
      </c>
      <c r="AG30">
        <v>0.5</v>
      </c>
      <c r="AH30" s="2">
        <v>0.53446851141934371</v>
      </c>
      <c r="AI30" s="2">
        <v>0.53446851141934371</v>
      </c>
      <c r="AJ30" s="2">
        <v>0.26542252264453997</v>
      </c>
      <c r="AK30">
        <v>1</v>
      </c>
      <c r="AL30" s="2">
        <v>-0.26904598877480373</v>
      </c>
      <c r="AM30">
        <v>0</v>
      </c>
    </row>
    <row r="31" spans="1:39" x14ac:dyDescent="0.45">
      <c r="A31" t="s">
        <v>405</v>
      </c>
      <c r="B31">
        <v>2010</v>
      </c>
      <c r="C31" t="s">
        <v>37</v>
      </c>
      <c r="D31" t="s">
        <v>914</v>
      </c>
      <c r="E31">
        <v>16</v>
      </c>
      <c r="F31">
        <v>6.099928977632449</v>
      </c>
      <c r="G31">
        <v>-2.6540324515146909</v>
      </c>
      <c r="H31">
        <v>8.3223788831121244</v>
      </c>
      <c r="I31">
        <v>37.375</v>
      </c>
      <c r="J31">
        <v>0.90322580645161288</v>
      </c>
      <c r="K31">
        <v>-9.875</v>
      </c>
      <c r="L31">
        <v>0.5625</v>
      </c>
      <c r="M31">
        <v>0.5625</v>
      </c>
      <c r="N31">
        <v>1.375</v>
      </c>
      <c r="O31">
        <v>13.8125</v>
      </c>
      <c r="P31">
        <v>0.875</v>
      </c>
      <c r="Q31">
        <v>1.9375</v>
      </c>
      <c r="R31">
        <v>13</v>
      </c>
      <c r="S31">
        <v>3</v>
      </c>
      <c r="T31">
        <v>0</v>
      </c>
      <c r="U31">
        <v>0.8125</v>
      </c>
      <c r="V31">
        <v>0.4375</v>
      </c>
      <c r="W31">
        <v>0.484375</v>
      </c>
      <c r="X31" t="s">
        <v>43</v>
      </c>
      <c r="Y31">
        <v>1</v>
      </c>
      <c r="Z31" t="s">
        <v>38</v>
      </c>
      <c r="AA31" t="s">
        <v>892</v>
      </c>
      <c r="AB31">
        <v>0.15384615384615391</v>
      </c>
      <c r="AC31">
        <v>0.2247191011235955</v>
      </c>
      <c r="AD31" t="s">
        <v>34</v>
      </c>
      <c r="AE31" t="s">
        <v>34</v>
      </c>
      <c r="AF31">
        <v>0.3125</v>
      </c>
      <c r="AG31">
        <v>0.5</v>
      </c>
      <c r="AH31" s="2">
        <v>0.19756677729230629</v>
      </c>
      <c r="AI31" s="2">
        <v>0.19756677729230629</v>
      </c>
      <c r="AJ31" s="2">
        <v>9.8113679850696758E-2</v>
      </c>
      <c r="AK31">
        <v>1</v>
      </c>
      <c r="AL31" s="2">
        <v>-9.9453097441609531E-2</v>
      </c>
      <c r="AM31">
        <v>0</v>
      </c>
    </row>
    <row r="32" spans="1:39" x14ac:dyDescent="0.45">
      <c r="A32" t="s">
        <v>385</v>
      </c>
      <c r="B32">
        <v>2009</v>
      </c>
      <c r="C32" t="s">
        <v>68</v>
      </c>
      <c r="D32" t="s">
        <v>916</v>
      </c>
      <c r="E32">
        <v>16</v>
      </c>
      <c r="F32">
        <v>8.9840501769559236</v>
      </c>
      <c r="G32">
        <v>-2.4478728097028539</v>
      </c>
      <c r="H32">
        <v>10.290639849953431</v>
      </c>
      <c r="I32">
        <v>34.125</v>
      </c>
      <c r="J32">
        <v>0.8</v>
      </c>
      <c r="K32">
        <v>-5.625</v>
      </c>
      <c r="L32">
        <v>1.1875</v>
      </c>
      <c r="M32">
        <v>0.5625</v>
      </c>
      <c r="N32">
        <v>1</v>
      </c>
      <c r="O32">
        <v>14.25</v>
      </c>
      <c r="P32">
        <v>1.375</v>
      </c>
      <c r="Q32">
        <v>1.5625</v>
      </c>
      <c r="R32">
        <v>14</v>
      </c>
      <c r="S32">
        <v>2</v>
      </c>
      <c r="T32">
        <v>0</v>
      </c>
      <c r="U32">
        <v>0.875</v>
      </c>
      <c r="V32">
        <v>0.4732142857142857</v>
      </c>
      <c r="W32">
        <v>0.47265625</v>
      </c>
      <c r="X32" t="s">
        <v>43</v>
      </c>
      <c r="Y32">
        <v>1</v>
      </c>
      <c r="Z32" t="s">
        <v>70</v>
      </c>
      <c r="AA32" t="s">
        <v>891</v>
      </c>
      <c r="AB32">
        <v>0.15972222222222221</v>
      </c>
      <c r="AC32">
        <v>0.20634920634920631</v>
      </c>
      <c r="AD32" t="s">
        <v>34</v>
      </c>
      <c r="AE32" t="s">
        <v>43</v>
      </c>
      <c r="AF32">
        <v>0.1875</v>
      </c>
      <c r="AG32">
        <v>9.5</v>
      </c>
      <c r="AH32" s="2">
        <v>0.31187267615106801</v>
      </c>
      <c r="AI32" s="2">
        <v>0.31187267615106801</v>
      </c>
      <c r="AJ32" s="2">
        <v>0.20951791256205604</v>
      </c>
      <c r="AK32">
        <v>1</v>
      </c>
      <c r="AL32" s="2">
        <v>-0.10235476358901197</v>
      </c>
      <c r="AM32">
        <v>0</v>
      </c>
    </row>
    <row r="33" spans="1:39" x14ac:dyDescent="0.45">
      <c r="A33" t="s">
        <v>392</v>
      </c>
      <c r="B33">
        <v>2009</v>
      </c>
      <c r="C33" t="s">
        <v>79</v>
      </c>
      <c r="D33" t="s">
        <v>901</v>
      </c>
      <c r="E33">
        <v>16</v>
      </c>
      <c r="F33">
        <v>9.2961603564540809</v>
      </c>
      <c r="G33">
        <v>-4.4774137339878104</v>
      </c>
      <c r="H33">
        <v>12.937813297867541</v>
      </c>
      <c r="I33">
        <v>47.3125</v>
      </c>
      <c r="J33">
        <v>0.9285714285714286</v>
      </c>
      <c r="K33">
        <v>-15.4375</v>
      </c>
      <c r="L33">
        <v>0.4375</v>
      </c>
      <c r="M33">
        <v>0.8125</v>
      </c>
      <c r="N33">
        <v>0.6875</v>
      </c>
      <c r="O33">
        <v>18.625</v>
      </c>
      <c r="P33">
        <v>0.875</v>
      </c>
      <c r="Q33">
        <v>1.5</v>
      </c>
      <c r="R33">
        <v>12</v>
      </c>
      <c r="S33">
        <v>4</v>
      </c>
      <c r="T33">
        <v>0</v>
      </c>
      <c r="U33">
        <v>0.75</v>
      </c>
      <c r="V33">
        <v>0.41145833333333331</v>
      </c>
      <c r="W33">
        <v>0.44140625</v>
      </c>
      <c r="X33" t="s">
        <v>41</v>
      </c>
      <c r="Y33">
        <v>1</v>
      </c>
      <c r="Z33" t="s">
        <v>51</v>
      </c>
      <c r="AA33" t="s">
        <v>892</v>
      </c>
      <c r="AB33">
        <v>0.18320610687022901</v>
      </c>
      <c r="AC33">
        <v>0.12745098039215691</v>
      </c>
      <c r="AD33" t="s">
        <v>34</v>
      </c>
      <c r="AE33" t="s">
        <v>34</v>
      </c>
      <c r="AF33">
        <v>0.4375</v>
      </c>
      <c r="AG33">
        <v>0.5</v>
      </c>
      <c r="AH33" s="2">
        <v>0.21523148893672239</v>
      </c>
      <c r="AI33" s="2">
        <v>0.21523148893672239</v>
      </c>
      <c r="AJ33" s="2">
        <v>0.14459379012030488</v>
      </c>
      <c r="AK33">
        <v>1</v>
      </c>
      <c r="AL33" s="2">
        <v>-7.0637698816417516E-2</v>
      </c>
      <c r="AM33">
        <v>0</v>
      </c>
    </row>
    <row r="34" spans="1:39" x14ac:dyDescent="0.45">
      <c r="A34" t="s">
        <v>366</v>
      </c>
      <c r="B34">
        <v>2008</v>
      </c>
      <c r="C34" t="s">
        <v>94</v>
      </c>
      <c r="D34" t="s">
        <v>910</v>
      </c>
      <c r="E34">
        <v>16</v>
      </c>
      <c r="F34">
        <v>0.53933688137794278</v>
      </c>
      <c r="G34">
        <v>-2.5337931682983958</v>
      </c>
      <c r="H34">
        <v>18.115227917607381</v>
      </c>
      <c r="I34">
        <v>50.75</v>
      </c>
      <c r="J34">
        <v>0.87096774193548387</v>
      </c>
      <c r="K34">
        <v>-19.5625</v>
      </c>
      <c r="L34">
        <v>0.9375</v>
      </c>
      <c r="M34">
        <v>0.5625</v>
      </c>
      <c r="N34">
        <v>1.25</v>
      </c>
      <c r="O34">
        <v>21.875</v>
      </c>
      <c r="P34">
        <v>1.375</v>
      </c>
      <c r="Q34">
        <v>1.8125</v>
      </c>
      <c r="R34">
        <v>12</v>
      </c>
      <c r="S34">
        <v>4</v>
      </c>
      <c r="T34">
        <v>0</v>
      </c>
      <c r="U34">
        <v>0.75</v>
      </c>
      <c r="V34">
        <v>0.45833333333333331</v>
      </c>
      <c r="W34">
        <v>0.525390625</v>
      </c>
      <c r="X34" t="s">
        <v>41</v>
      </c>
      <c r="Y34">
        <v>1</v>
      </c>
      <c r="Z34" t="s">
        <v>42</v>
      </c>
      <c r="AA34" t="s">
        <v>891</v>
      </c>
      <c r="AB34">
        <v>0.24038461538461539</v>
      </c>
      <c r="AC34">
        <v>0.15625</v>
      </c>
      <c r="AD34" t="s">
        <v>43</v>
      </c>
      <c r="AE34" t="s">
        <v>43</v>
      </c>
      <c r="AF34">
        <v>0.4375</v>
      </c>
      <c r="AG34">
        <v>9.5</v>
      </c>
      <c r="AH34" s="2">
        <v>0.41179640769029291</v>
      </c>
      <c r="AI34" s="2">
        <v>0.41179640769029291</v>
      </c>
      <c r="AJ34" s="2">
        <v>0.27922307958482739</v>
      </c>
      <c r="AK34">
        <v>1</v>
      </c>
      <c r="AL34" s="2">
        <v>-0.13257332810546552</v>
      </c>
      <c r="AM34">
        <v>0</v>
      </c>
    </row>
    <row r="35" spans="1:39" x14ac:dyDescent="0.45">
      <c r="A35" t="s">
        <v>363</v>
      </c>
      <c r="B35">
        <v>2008</v>
      </c>
      <c r="C35" t="s">
        <v>86</v>
      </c>
      <c r="D35" t="s">
        <v>926</v>
      </c>
      <c r="E35">
        <v>16</v>
      </c>
      <c r="F35">
        <v>3.4365086821804529</v>
      </c>
      <c r="G35">
        <v>1.419943410383038</v>
      </c>
      <c r="H35">
        <v>18.275487651533211</v>
      </c>
      <c r="I35">
        <v>51.3125</v>
      </c>
      <c r="J35">
        <v>0.92307692307692313</v>
      </c>
      <c r="K35">
        <v>-11</v>
      </c>
      <c r="L35">
        <v>0.625</v>
      </c>
      <c r="M35">
        <v>0.3125</v>
      </c>
      <c r="N35">
        <v>1.0625</v>
      </c>
      <c r="O35">
        <v>18.25</v>
      </c>
      <c r="P35">
        <v>0.8125</v>
      </c>
      <c r="Q35">
        <v>1.375</v>
      </c>
      <c r="R35">
        <v>12</v>
      </c>
      <c r="S35">
        <v>4</v>
      </c>
      <c r="T35">
        <v>0</v>
      </c>
      <c r="U35">
        <v>0.75</v>
      </c>
      <c r="V35">
        <v>0.5</v>
      </c>
      <c r="W35">
        <v>0.501953125</v>
      </c>
      <c r="X35" t="s">
        <v>43</v>
      </c>
      <c r="Y35">
        <v>1</v>
      </c>
      <c r="Z35" t="s">
        <v>58</v>
      </c>
      <c r="AA35" t="s">
        <v>892</v>
      </c>
      <c r="AB35">
        <v>0.1818181818181818</v>
      </c>
      <c r="AC35">
        <v>0.26315789473684209</v>
      </c>
      <c r="AD35" t="s">
        <v>34</v>
      </c>
      <c r="AE35" t="s">
        <v>34</v>
      </c>
      <c r="AF35">
        <v>0.1875</v>
      </c>
      <c r="AG35">
        <v>0.5</v>
      </c>
      <c r="AH35" s="2">
        <v>0.16050289100195769</v>
      </c>
      <c r="AI35" s="2">
        <v>0.16050289100195769</v>
      </c>
      <c r="AJ35" s="2">
        <v>0.1088307490568013</v>
      </c>
      <c r="AK35">
        <v>1</v>
      </c>
      <c r="AL35" s="2">
        <v>-5.1672141945156388E-2</v>
      </c>
      <c r="AM35">
        <v>0</v>
      </c>
    </row>
    <row r="36" spans="1:39" x14ac:dyDescent="0.45">
      <c r="A36" t="s">
        <v>329</v>
      </c>
      <c r="B36">
        <v>2007</v>
      </c>
      <c r="C36" t="s">
        <v>81</v>
      </c>
      <c r="D36" t="s">
        <v>928</v>
      </c>
      <c r="E36">
        <v>16</v>
      </c>
      <c r="F36">
        <v>15.43674866244597</v>
      </c>
      <c r="G36">
        <v>0.63304918248856989</v>
      </c>
      <c r="H36">
        <v>27.92347738165514</v>
      </c>
      <c r="I36">
        <v>43.125</v>
      </c>
      <c r="J36">
        <v>0.875</v>
      </c>
      <c r="K36">
        <v>-8</v>
      </c>
      <c r="L36">
        <v>0.5625</v>
      </c>
      <c r="M36">
        <v>0.75</v>
      </c>
      <c r="N36">
        <v>1.1875</v>
      </c>
      <c r="O36">
        <v>20.5625</v>
      </c>
      <c r="P36">
        <v>0.8125</v>
      </c>
      <c r="Q36">
        <v>1.9375</v>
      </c>
      <c r="R36">
        <v>16</v>
      </c>
      <c r="S36">
        <v>0</v>
      </c>
      <c r="T36">
        <v>0</v>
      </c>
      <c r="U36">
        <v>1</v>
      </c>
      <c r="V36">
        <v>0.46875</v>
      </c>
      <c r="W36">
        <v>0.46875</v>
      </c>
      <c r="X36" t="s">
        <v>43</v>
      </c>
      <c r="Y36">
        <v>1</v>
      </c>
      <c r="Z36" t="s">
        <v>46</v>
      </c>
      <c r="AA36" t="s">
        <v>891</v>
      </c>
      <c r="AB36">
        <v>0.23809523809523811</v>
      </c>
      <c r="AC36">
        <v>0.20155038759689919</v>
      </c>
      <c r="AD36" t="s">
        <v>34</v>
      </c>
      <c r="AE36" t="s">
        <v>43</v>
      </c>
      <c r="AF36">
        <v>0.25</v>
      </c>
      <c r="AG36">
        <v>9.5</v>
      </c>
      <c r="AH36" s="2">
        <v>0.88910912759873661</v>
      </c>
      <c r="AI36" s="2">
        <v>0.88910912759873661</v>
      </c>
      <c r="AJ36" s="2">
        <v>0.39480121874214874</v>
      </c>
      <c r="AK36">
        <v>1</v>
      </c>
      <c r="AL36" s="2">
        <v>-0.49430790885658787</v>
      </c>
      <c r="AM36">
        <v>0</v>
      </c>
    </row>
    <row r="37" spans="1:39" x14ac:dyDescent="0.45">
      <c r="A37" t="s">
        <v>316</v>
      </c>
      <c r="B37">
        <v>2007</v>
      </c>
      <c r="C37" t="s">
        <v>57</v>
      </c>
      <c r="D37" t="s">
        <v>918</v>
      </c>
      <c r="E37">
        <v>16</v>
      </c>
      <c r="F37">
        <v>8.5811624770614738</v>
      </c>
      <c r="G37">
        <v>-1.018366439926325</v>
      </c>
      <c r="H37">
        <v>22.643640306634659</v>
      </c>
      <c r="I37">
        <v>50.8125</v>
      </c>
      <c r="J37">
        <v>0.83870967741935487</v>
      </c>
      <c r="K37">
        <v>-11.6875</v>
      </c>
      <c r="L37">
        <v>1.1875</v>
      </c>
      <c r="M37">
        <v>0.625</v>
      </c>
      <c r="N37">
        <v>1.1875</v>
      </c>
      <c r="O37">
        <v>19.9375</v>
      </c>
      <c r="P37">
        <v>1.3125</v>
      </c>
      <c r="Q37">
        <v>1.8125</v>
      </c>
      <c r="R37">
        <v>13</v>
      </c>
      <c r="S37">
        <v>3</v>
      </c>
      <c r="T37">
        <v>0</v>
      </c>
      <c r="U37">
        <v>0.8125</v>
      </c>
      <c r="V37">
        <v>0.45192307692307693</v>
      </c>
      <c r="W37">
        <v>0.49609375</v>
      </c>
      <c r="X37" t="s">
        <v>43</v>
      </c>
      <c r="Y37">
        <v>1</v>
      </c>
      <c r="Z37" t="s">
        <v>58</v>
      </c>
      <c r="AA37" t="s">
        <v>892</v>
      </c>
      <c r="AB37">
        <v>0.24489795918367349</v>
      </c>
      <c r="AC37">
        <v>0.27450980392156871</v>
      </c>
      <c r="AD37" t="s">
        <v>34</v>
      </c>
      <c r="AE37" t="s">
        <v>34</v>
      </c>
      <c r="AF37">
        <v>0.125</v>
      </c>
      <c r="AG37">
        <v>0.5</v>
      </c>
      <c r="AH37" s="2">
        <v>0.45275580840664231</v>
      </c>
      <c r="AI37" s="2">
        <v>0.45275580840664231</v>
      </c>
      <c r="AJ37" s="2">
        <v>0.20104230111132104</v>
      </c>
      <c r="AK37">
        <v>1</v>
      </c>
      <c r="AL37" s="2">
        <v>-0.25171350729532127</v>
      </c>
      <c r="AM37">
        <v>0</v>
      </c>
    </row>
    <row r="38" spans="1:39" x14ac:dyDescent="0.45">
      <c r="A38" t="s">
        <v>293</v>
      </c>
      <c r="B38">
        <v>2006</v>
      </c>
      <c r="C38" t="s">
        <v>195</v>
      </c>
      <c r="D38" t="s">
        <v>932</v>
      </c>
      <c r="E38">
        <v>16</v>
      </c>
      <c r="F38">
        <v>5.2013186359324663</v>
      </c>
      <c r="G38">
        <v>3.2242723759749441</v>
      </c>
      <c r="H38">
        <v>18.642711101992049</v>
      </c>
      <c r="I38">
        <v>49.375</v>
      </c>
      <c r="J38">
        <v>0.89655172413793105</v>
      </c>
      <c r="K38">
        <v>-9.625</v>
      </c>
      <c r="L38">
        <v>0.5625</v>
      </c>
      <c r="M38">
        <v>0.75</v>
      </c>
      <c r="N38">
        <v>1</v>
      </c>
      <c r="O38">
        <v>21.6875</v>
      </c>
      <c r="P38">
        <v>0.75</v>
      </c>
      <c r="Q38">
        <v>1.75</v>
      </c>
      <c r="R38">
        <v>14</v>
      </c>
      <c r="S38">
        <v>2</v>
      </c>
      <c r="T38">
        <v>0</v>
      </c>
      <c r="U38">
        <v>0.875</v>
      </c>
      <c r="V38">
        <v>0.42410710000000001</v>
      </c>
      <c r="W38">
        <v>0.45703120000000003</v>
      </c>
      <c r="X38" t="s">
        <v>43</v>
      </c>
      <c r="Y38">
        <v>1</v>
      </c>
      <c r="Z38" t="s">
        <v>196</v>
      </c>
      <c r="AA38" t="s">
        <v>891</v>
      </c>
      <c r="AB38">
        <v>0.14942528735632191</v>
      </c>
      <c r="AC38">
        <v>0.22727272727272729</v>
      </c>
      <c r="AD38" t="s">
        <v>34</v>
      </c>
      <c r="AE38" t="s">
        <v>34</v>
      </c>
      <c r="AF38">
        <v>0.1875</v>
      </c>
      <c r="AG38">
        <v>0.5</v>
      </c>
      <c r="AH38" s="2">
        <v>0.48898912932867761</v>
      </c>
      <c r="AI38" s="2">
        <v>0.48898912932867761</v>
      </c>
      <c r="AJ38" s="2">
        <v>0.28908344695154908</v>
      </c>
      <c r="AK38">
        <v>1</v>
      </c>
      <c r="AL38" s="2">
        <v>-0.19990568237712852</v>
      </c>
      <c r="AM38">
        <v>0</v>
      </c>
    </row>
    <row r="39" spans="1:39" x14ac:dyDescent="0.45">
      <c r="A39" t="s">
        <v>281</v>
      </c>
      <c r="B39">
        <v>2006</v>
      </c>
      <c r="C39" t="s">
        <v>50</v>
      </c>
      <c r="D39" t="s">
        <v>917</v>
      </c>
      <c r="E39">
        <v>16</v>
      </c>
      <c r="F39">
        <v>-1.5797179690208629</v>
      </c>
      <c r="G39">
        <v>-1.8483651374969161</v>
      </c>
      <c r="H39">
        <v>17.455488898017808</v>
      </c>
      <c r="I39">
        <v>57.6875</v>
      </c>
      <c r="J39">
        <v>0.88888888888888884</v>
      </c>
      <c r="K39">
        <v>-10.25</v>
      </c>
      <c r="L39">
        <v>1.375</v>
      </c>
      <c r="M39">
        <v>1.3125</v>
      </c>
      <c r="N39">
        <v>1.4375</v>
      </c>
      <c r="O39">
        <v>17</v>
      </c>
      <c r="P39">
        <v>1.8125</v>
      </c>
      <c r="Q39">
        <v>2.75</v>
      </c>
      <c r="R39">
        <v>13</v>
      </c>
      <c r="S39">
        <v>3</v>
      </c>
      <c r="T39">
        <v>0</v>
      </c>
      <c r="U39">
        <v>0.8125</v>
      </c>
      <c r="V39">
        <v>0.40384615384615391</v>
      </c>
      <c r="W39">
        <v>0.4296875</v>
      </c>
      <c r="X39" t="s">
        <v>43</v>
      </c>
      <c r="Y39">
        <v>1</v>
      </c>
      <c r="Z39" t="s">
        <v>51</v>
      </c>
      <c r="AA39" t="s">
        <v>892</v>
      </c>
      <c r="AB39">
        <v>0.1553398058252427</v>
      </c>
      <c r="AC39">
        <v>0.2479338842975207</v>
      </c>
      <c r="AD39" t="s">
        <v>34</v>
      </c>
      <c r="AE39" t="s">
        <v>43</v>
      </c>
      <c r="AF39">
        <v>0.4375</v>
      </c>
      <c r="AG39">
        <v>9.5</v>
      </c>
      <c r="AH39" s="2">
        <v>0.24280601368945409</v>
      </c>
      <c r="AI39" s="2">
        <v>0.24280601368945409</v>
      </c>
      <c r="AJ39" s="2">
        <v>0.14354347605697562</v>
      </c>
      <c r="AK39">
        <v>1</v>
      </c>
      <c r="AL39" s="2">
        <v>-9.926253763247847E-2</v>
      </c>
      <c r="AM39">
        <v>0</v>
      </c>
    </row>
    <row r="40" spans="1:39" x14ac:dyDescent="0.45">
      <c r="A40" t="s">
        <v>257</v>
      </c>
      <c r="B40">
        <v>2005</v>
      </c>
      <c r="C40" t="s">
        <v>68</v>
      </c>
      <c r="D40" t="s">
        <v>916</v>
      </c>
      <c r="E40">
        <v>16</v>
      </c>
      <c r="F40">
        <v>11.305657621141661</v>
      </c>
      <c r="G40">
        <v>-1.1584325706372549</v>
      </c>
      <c r="H40">
        <v>23.09140620939279</v>
      </c>
      <c r="I40">
        <v>43.125</v>
      </c>
      <c r="J40">
        <v>0.88461538461538458</v>
      </c>
      <c r="K40">
        <v>-5.9375</v>
      </c>
      <c r="L40">
        <v>0.6875</v>
      </c>
      <c r="M40">
        <v>0.8125</v>
      </c>
      <c r="N40">
        <v>1.125</v>
      </c>
      <c r="O40">
        <v>19.25</v>
      </c>
      <c r="P40">
        <v>0.9375</v>
      </c>
      <c r="Q40">
        <v>1.9375</v>
      </c>
      <c r="R40">
        <v>14</v>
      </c>
      <c r="S40">
        <v>2</v>
      </c>
      <c r="T40">
        <v>0</v>
      </c>
      <c r="U40">
        <v>0.875</v>
      </c>
      <c r="V40">
        <v>0.42410714285714279</v>
      </c>
      <c r="W40">
        <v>0.45703125</v>
      </c>
      <c r="X40" t="s">
        <v>43</v>
      </c>
      <c r="Y40">
        <v>1</v>
      </c>
      <c r="Z40" t="s">
        <v>70</v>
      </c>
      <c r="AA40" t="s">
        <v>891</v>
      </c>
      <c r="AB40">
        <v>0.16438356164383561</v>
      </c>
      <c r="AC40">
        <v>0.2</v>
      </c>
      <c r="AD40" t="s">
        <v>34</v>
      </c>
      <c r="AE40" t="s">
        <v>34</v>
      </c>
      <c r="AF40">
        <v>0.25</v>
      </c>
      <c r="AG40">
        <v>0.5</v>
      </c>
      <c r="AH40" s="2">
        <v>0.40596761607953918</v>
      </c>
      <c r="AI40" s="2">
        <v>0.40596761607953918</v>
      </c>
      <c r="AJ40" s="2">
        <v>0.20842497924095232</v>
      </c>
      <c r="AK40">
        <v>1</v>
      </c>
      <c r="AL40" s="2">
        <v>-0.19754263683858686</v>
      </c>
      <c r="AM40">
        <v>0</v>
      </c>
    </row>
    <row r="41" spans="1:39" x14ac:dyDescent="0.45">
      <c r="A41" t="s">
        <v>271</v>
      </c>
      <c r="B41">
        <v>2005</v>
      </c>
      <c r="C41" t="s">
        <v>98</v>
      </c>
      <c r="D41" t="s">
        <v>907</v>
      </c>
      <c r="E41">
        <v>16</v>
      </c>
      <c r="F41">
        <v>6.0614637588081992</v>
      </c>
      <c r="G41">
        <v>2.2246029496143538</v>
      </c>
      <c r="H41">
        <v>18.589659751639999</v>
      </c>
      <c r="I41">
        <v>52.875</v>
      </c>
      <c r="J41">
        <v>0.72</v>
      </c>
      <c r="K41">
        <v>-10.6875</v>
      </c>
      <c r="L41">
        <v>0.6875</v>
      </c>
      <c r="M41">
        <v>0.6875</v>
      </c>
      <c r="N41">
        <v>1</v>
      </c>
      <c r="O41">
        <v>17.75</v>
      </c>
      <c r="P41">
        <v>0.8125</v>
      </c>
      <c r="Q41">
        <v>1.6875</v>
      </c>
      <c r="R41">
        <v>13</v>
      </c>
      <c r="S41">
        <v>3</v>
      </c>
      <c r="T41">
        <v>0</v>
      </c>
      <c r="U41">
        <v>0.8125</v>
      </c>
      <c r="V41">
        <v>0.40384615384615391</v>
      </c>
      <c r="W41">
        <v>0.4296875</v>
      </c>
      <c r="X41" t="s">
        <v>43</v>
      </c>
      <c r="Y41">
        <v>1</v>
      </c>
      <c r="Z41" t="s">
        <v>35</v>
      </c>
      <c r="AA41" t="s">
        <v>892</v>
      </c>
      <c r="AB41">
        <v>0.19858156028368801</v>
      </c>
      <c r="AC41">
        <v>0.27419354838709681</v>
      </c>
      <c r="AD41" t="s">
        <v>34</v>
      </c>
      <c r="AE41" t="s">
        <v>43</v>
      </c>
      <c r="AF41">
        <v>0.125</v>
      </c>
      <c r="AG41">
        <v>9.5</v>
      </c>
      <c r="AH41" s="2">
        <v>0.32171374715446799</v>
      </c>
      <c r="AI41" s="2">
        <v>0.32171374715446799</v>
      </c>
      <c r="AJ41" s="2">
        <v>0.16516879282080862</v>
      </c>
      <c r="AK41">
        <v>1</v>
      </c>
      <c r="AL41" s="2">
        <v>-0.15654495433365936</v>
      </c>
      <c r="AM41">
        <v>0</v>
      </c>
    </row>
    <row r="42" spans="1:39" x14ac:dyDescent="0.45">
      <c r="A42" t="s">
        <v>238</v>
      </c>
      <c r="B42">
        <v>2004</v>
      </c>
      <c r="C42" t="s">
        <v>94</v>
      </c>
      <c r="D42" t="s">
        <v>910</v>
      </c>
      <c r="E42">
        <v>16</v>
      </c>
      <c r="F42">
        <v>2.5696046739398741</v>
      </c>
      <c r="G42">
        <v>-2.0237821383466819</v>
      </c>
      <c r="H42">
        <v>15.51636256252435</v>
      </c>
      <c r="I42">
        <v>52.1875</v>
      </c>
      <c r="J42">
        <v>0.84848484848484851</v>
      </c>
      <c r="K42">
        <v>-15.625</v>
      </c>
      <c r="L42">
        <v>0.8125</v>
      </c>
      <c r="M42">
        <v>0.8125</v>
      </c>
      <c r="N42">
        <v>1.1875</v>
      </c>
      <c r="O42">
        <v>13.9375</v>
      </c>
      <c r="P42">
        <v>1.1875</v>
      </c>
      <c r="Q42">
        <v>2</v>
      </c>
      <c r="R42">
        <v>15</v>
      </c>
      <c r="S42">
        <v>1</v>
      </c>
      <c r="T42">
        <v>0</v>
      </c>
      <c r="U42">
        <v>0.9375</v>
      </c>
      <c r="V42">
        <v>0.47916666666666669</v>
      </c>
      <c r="W42">
        <v>0.484375</v>
      </c>
      <c r="X42" t="s">
        <v>43</v>
      </c>
      <c r="Y42">
        <v>1</v>
      </c>
      <c r="Z42" t="s">
        <v>42</v>
      </c>
      <c r="AA42" t="s">
        <v>891</v>
      </c>
      <c r="AB42">
        <v>0.2413793103448276</v>
      </c>
      <c r="AC42">
        <v>0.16</v>
      </c>
      <c r="AD42" t="s">
        <v>34</v>
      </c>
      <c r="AE42" t="s">
        <v>34</v>
      </c>
      <c r="AF42">
        <v>0.375</v>
      </c>
      <c r="AG42">
        <v>0.5</v>
      </c>
      <c r="AH42" s="2">
        <v>0.79313298564520185</v>
      </c>
      <c r="AI42" s="2">
        <v>0.79313298564520185</v>
      </c>
      <c r="AJ42" s="2">
        <v>0.33742485593581834</v>
      </c>
      <c r="AK42">
        <v>1</v>
      </c>
      <c r="AL42" s="2">
        <v>-0.45570812970938351</v>
      </c>
      <c r="AM42">
        <v>0</v>
      </c>
    </row>
    <row r="43" spans="1:39" x14ac:dyDescent="0.45">
      <c r="A43" t="s">
        <v>237</v>
      </c>
      <c r="B43">
        <v>2004</v>
      </c>
      <c r="C43" t="s">
        <v>92</v>
      </c>
      <c r="D43" t="s">
        <v>904</v>
      </c>
      <c r="E43">
        <v>16</v>
      </c>
      <c r="F43">
        <v>5.0699483568476902</v>
      </c>
      <c r="G43">
        <v>-1.081760160690074</v>
      </c>
      <c r="H43">
        <v>20.469862867218701</v>
      </c>
      <c r="I43">
        <v>59.5</v>
      </c>
      <c r="J43">
        <v>0.84375</v>
      </c>
      <c r="K43">
        <v>-14.0625</v>
      </c>
      <c r="L43">
        <v>0.6875</v>
      </c>
      <c r="M43">
        <v>0.6875</v>
      </c>
      <c r="N43">
        <v>1.0625</v>
      </c>
      <c r="O43">
        <v>15.875</v>
      </c>
      <c r="P43">
        <v>1.1875</v>
      </c>
      <c r="Q43">
        <v>1.75</v>
      </c>
      <c r="R43">
        <v>13</v>
      </c>
      <c r="S43">
        <v>3</v>
      </c>
      <c r="T43">
        <v>0</v>
      </c>
      <c r="U43">
        <v>0.8125</v>
      </c>
      <c r="V43">
        <v>0.40865384615384609</v>
      </c>
      <c r="W43">
        <v>0.453125</v>
      </c>
      <c r="X43" t="s">
        <v>43</v>
      </c>
      <c r="Y43">
        <v>1</v>
      </c>
      <c r="Z43" t="s">
        <v>58</v>
      </c>
      <c r="AA43" t="s">
        <v>892</v>
      </c>
      <c r="AB43">
        <v>0.2446043165467626</v>
      </c>
      <c r="AC43">
        <v>0.20289855072463769</v>
      </c>
      <c r="AD43" t="s">
        <v>34</v>
      </c>
      <c r="AE43" t="s">
        <v>43</v>
      </c>
      <c r="AF43">
        <v>0.5</v>
      </c>
      <c r="AG43">
        <v>9.5</v>
      </c>
      <c r="AH43" s="2">
        <v>0.42400818683027469</v>
      </c>
      <c r="AI43" s="2">
        <v>0.42400818683027469</v>
      </c>
      <c r="AJ43" s="2">
        <v>0.18038702707645798</v>
      </c>
      <c r="AK43">
        <v>1</v>
      </c>
      <c r="AL43" s="2">
        <v>-0.24362115975381671</v>
      </c>
      <c r="AM43">
        <v>0</v>
      </c>
    </row>
    <row r="44" spans="1:39" x14ac:dyDescent="0.45">
      <c r="A44" t="s">
        <v>200</v>
      </c>
      <c r="B44">
        <v>2003</v>
      </c>
      <c r="C44" t="s">
        <v>81</v>
      </c>
      <c r="D44" t="s">
        <v>928</v>
      </c>
      <c r="E44">
        <v>16</v>
      </c>
      <c r="F44">
        <v>1.8070720417045469</v>
      </c>
      <c r="G44">
        <v>-4.93957954464413</v>
      </c>
      <c r="H44">
        <v>17.82724877608619</v>
      </c>
      <c r="I44">
        <v>62.375</v>
      </c>
      <c r="J44">
        <v>0.73529411764705888</v>
      </c>
      <c r="K44">
        <v>-13.6875</v>
      </c>
      <c r="L44">
        <v>0.8125</v>
      </c>
      <c r="M44">
        <v>0.75</v>
      </c>
      <c r="N44">
        <v>1.8125</v>
      </c>
      <c r="O44">
        <v>15.75</v>
      </c>
      <c r="P44">
        <v>1.3125</v>
      </c>
      <c r="Q44">
        <v>2.5625</v>
      </c>
      <c r="R44">
        <v>14</v>
      </c>
      <c r="S44">
        <v>2</v>
      </c>
      <c r="T44">
        <v>0</v>
      </c>
      <c r="U44">
        <v>0.875</v>
      </c>
      <c r="V44">
        <v>0.5044642857142857</v>
      </c>
      <c r="W44">
        <v>0.484375</v>
      </c>
      <c r="X44" t="s">
        <v>43</v>
      </c>
      <c r="Y44">
        <v>1</v>
      </c>
      <c r="Z44" t="s">
        <v>46</v>
      </c>
      <c r="AA44" t="s">
        <v>891</v>
      </c>
      <c r="AB44">
        <v>0.24390243902439021</v>
      </c>
      <c r="AC44">
        <v>0.23584905660377359</v>
      </c>
      <c r="AD44" t="s">
        <v>43</v>
      </c>
      <c r="AE44" t="s">
        <v>43</v>
      </c>
      <c r="AF44">
        <v>0.5</v>
      </c>
      <c r="AG44">
        <v>9.5</v>
      </c>
      <c r="AH44" s="2">
        <v>0.62260027367309778</v>
      </c>
      <c r="AI44" s="2">
        <v>0.62260027367309778</v>
      </c>
      <c r="AJ44" s="2">
        <v>0.32607733868649341</v>
      </c>
      <c r="AK44">
        <v>1</v>
      </c>
      <c r="AL44" s="2">
        <v>-0.29652293498660437</v>
      </c>
      <c r="AM44">
        <v>0</v>
      </c>
    </row>
    <row r="45" spans="1:39" x14ac:dyDescent="0.45">
      <c r="A45" t="s">
        <v>191</v>
      </c>
      <c r="B45">
        <v>2003</v>
      </c>
      <c r="C45" t="s">
        <v>192</v>
      </c>
      <c r="D45" t="s">
        <v>931</v>
      </c>
      <c r="E45">
        <v>16</v>
      </c>
      <c r="F45">
        <v>1.0464991438180331</v>
      </c>
      <c r="G45">
        <v>-1.6102660143648719</v>
      </c>
      <c r="H45">
        <v>21.184728009599599</v>
      </c>
      <c r="I45">
        <v>41.6875</v>
      </c>
      <c r="J45">
        <v>0.9285714285714286</v>
      </c>
      <c r="K45">
        <v>-20.375</v>
      </c>
      <c r="L45">
        <v>1.4375</v>
      </c>
      <c r="M45">
        <v>1.375</v>
      </c>
      <c r="N45">
        <v>1.5</v>
      </c>
      <c r="O45">
        <v>18.1875</v>
      </c>
      <c r="P45">
        <v>2</v>
      </c>
      <c r="Q45">
        <v>2.875</v>
      </c>
      <c r="R45">
        <v>12</v>
      </c>
      <c r="S45">
        <v>4</v>
      </c>
      <c r="T45">
        <v>0</v>
      </c>
      <c r="U45">
        <v>0.75</v>
      </c>
      <c r="V45">
        <v>0.4427083</v>
      </c>
      <c r="W45">
        <v>0.43359379999999997</v>
      </c>
      <c r="X45" t="s">
        <v>41</v>
      </c>
      <c r="Y45">
        <v>1</v>
      </c>
      <c r="Z45" t="s">
        <v>193</v>
      </c>
      <c r="AA45" t="s">
        <v>892</v>
      </c>
      <c r="AB45">
        <v>0.2105263157894737</v>
      </c>
      <c r="AC45">
        <v>0.19354838709677419</v>
      </c>
      <c r="AD45" t="s">
        <v>34</v>
      </c>
      <c r="AE45" t="s">
        <v>34</v>
      </c>
      <c r="AF45">
        <v>0.5625</v>
      </c>
      <c r="AG45">
        <v>0.5</v>
      </c>
      <c r="AH45" s="2">
        <v>0.31640961567747711</v>
      </c>
      <c r="AI45" s="2">
        <v>0.31640961567747711</v>
      </c>
      <c r="AJ45" s="2">
        <v>0.16571468047426594</v>
      </c>
      <c r="AK45">
        <v>1</v>
      </c>
      <c r="AL45" s="2">
        <v>-0.15069493520321117</v>
      </c>
      <c r="AM45">
        <v>0</v>
      </c>
    </row>
    <row r="46" spans="1:39" x14ac:dyDescent="0.45">
      <c r="A46" t="s">
        <v>172</v>
      </c>
      <c r="B46">
        <v>2002</v>
      </c>
      <c r="C46" t="s">
        <v>104</v>
      </c>
      <c r="D46" t="s">
        <v>906</v>
      </c>
      <c r="E46">
        <v>16</v>
      </c>
      <c r="F46">
        <v>0.45046552525912348</v>
      </c>
      <c r="G46">
        <v>-3.1969866765863388</v>
      </c>
      <c r="H46">
        <v>4.9657803775646672</v>
      </c>
      <c r="I46">
        <v>49.3125</v>
      </c>
      <c r="J46">
        <v>0.82051282051282048</v>
      </c>
      <c r="K46">
        <v>-13.75</v>
      </c>
      <c r="L46">
        <v>0.625</v>
      </c>
      <c r="M46">
        <v>0.4375</v>
      </c>
      <c r="N46">
        <v>1.9375</v>
      </c>
      <c r="O46">
        <v>18.4375</v>
      </c>
      <c r="P46">
        <v>1.125</v>
      </c>
      <c r="Q46">
        <v>2.375</v>
      </c>
      <c r="R46">
        <v>12</v>
      </c>
      <c r="S46">
        <v>4</v>
      </c>
      <c r="T46">
        <v>0</v>
      </c>
      <c r="U46">
        <v>0.75</v>
      </c>
      <c r="V46">
        <v>0.43229166666666669</v>
      </c>
      <c r="W46">
        <v>0.482421875</v>
      </c>
      <c r="X46" t="s">
        <v>41</v>
      </c>
      <c r="Y46">
        <v>1</v>
      </c>
      <c r="Z46" t="s">
        <v>38</v>
      </c>
      <c r="AA46" t="s">
        <v>892</v>
      </c>
      <c r="AB46">
        <v>0.25531914893617019</v>
      </c>
      <c r="AC46">
        <v>0.2153846153846154</v>
      </c>
      <c r="AD46" t="s">
        <v>43</v>
      </c>
      <c r="AE46" t="s">
        <v>43</v>
      </c>
      <c r="AF46">
        <v>0.5</v>
      </c>
      <c r="AG46">
        <v>9.5</v>
      </c>
      <c r="AH46" s="2">
        <v>0.28503370286777469</v>
      </c>
      <c r="AI46" s="2">
        <v>0.28503370286777469</v>
      </c>
      <c r="AJ46" s="2">
        <v>0.22938261024540621</v>
      </c>
      <c r="AK46">
        <v>1</v>
      </c>
      <c r="AL46" s="2">
        <v>-5.5651092622368475E-2</v>
      </c>
      <c r="AM46">
        <v>0</v>
      </c>
    </row>
    <row r="47" spans="1:39" x14ac:dyDescent="0.45">
      <c r="A47" t="s">
        <v>165</v>
      </c>
      <c r="B47">
        <v>2002</v>
      </c>
      <c r="C47" t="s">
        <v>90</v>
      </c>
      <c r="D47" t="s">
        <v>930</v>
      </c>
      <c r="E47">
        <v>16</v>
      </c>
      <c r="F47">
        <v>5.1609376926076678</v>
      </c>
      <c r="G47">
        <v>-0.67595446016629823</v>
      </c>
      <c r="H47">
        <v>10.10069238042438</v>
      </c>
      <c r="I47">
        <v>68.375</v>
      </c>
      <c r="J47">
        <v>0.78787878787878785</v>
      </c>
      <c r="K47">
        <v>-13.375</v>
      </c>
      <c r="L47">
        <v>0.625</v>
      </c>
      <c r="M47">
        <v>0.625</v>
      </c>
      <c r="N47">
        <v>1.3125</v>
      </c>
      <c r="O47">
        <v>16.3125</v>
      </c>
      <c r="P47">
        <v>0.875</v>
      </c>
      <c r="Q47">
        <v>1.9375</v>
      </c>
      <c r="R47">
        <v>11</v>
      </c>
      <c r="S47">
        <v>5</v>
      </c>
      <c r="T47">
        <v>0</v>
      </c>
      <c r="U47">
        <v>0.6875</v>
      </c>
      <c r="V47">
        <v>0.53125</v>
      </c>
      <c r="W47">
        <v>0.529296875</v>
      </c>
      <c r="X47" t="s">
        <v>43</v>
      </c>
      <c r="Y47">
        <v>1</v>
      </c>
      <c r="Z47" t="s">
        <v>62</v>
      </c>
      <c r="AA47" t="s">
        <v>891</v>
      </c>
      <c r="AB47">
        <v>0.20545016273415251</v>
      </c>
      <c r="AC47">
        <v>0.20893921372229951</v>
      </c>
      <c r="AD47" t="s">
        <v>34</v>
      </c>
      <c r="AE47" t="s">
        <v>43</v>
      </c>
      <c r="AF47">
        <v>0.25</v>
      </c>
      <c r="AG47">
        <v>9.5</v>
      </c>
      <c r="AH47" s="2">
        <v>9.1187163057931495E-2</v>
      </c>
      <c r="AI47" s="2">
        <v>9.1187163057931495E-2</v>
      </c>
      <c r="AJ47" s="2">
        <v>7.3383425442867536E-2</v>
      </c>
      <c r="AK47">
        <v>1</v>
      </c>
      <c r="AL47" s="2">
        <v>-1.7803737615063958E-2</v>
      </c>
      <c r="AM47">
        <v>0</v>
      </c>
    </row>
    <row r="48" spans="1:39" x14ac:dyDescent="0.45">
      <c r="A48" t="s">
        <v>137</v>
      </c>
      <c r="B48">
        <v>2001</v>
      </c>
      <c r="C48" t="s">
        <v>102</v>
      </c>
      <c r="D48" t="s">
        <v>913</v>
      </c>
      <c r="E48">
        <v>16</v>
      </c>
      <c r="F48">
        <v>3.6608167708030361</v>
      </c>
      <c r="G48">
        <v>-1.7049962410068851</v>
      </c>
      <c r="H48">
        <v>12.473507088772831</v>
      </c>
      <c r="I48">
        <v>52.9375</v>
      </c>
      <c r="J48">
        <v>0.7931034482758621</v>
      </c>
      <c r="K48">
        <v>-15</v>
      </c>
      <c r="L48">
        <v>1.375</v>
      </c>
      <c r="M48">
        <v>0.8125</v>
      </c>
      <c r="N48">
        <v>1.3125</v>
      </c>
      <c r="O48">
        <v>15.6875</v>
      </c>
      <c r="P48">
        <v>2</v>
      </c>
      <c r="Q48">
        <v>2.125</v>
      </c>
      <c r="R48">
        <v>14</v>
      </c>
      <c r="S48">
        <v>2</v>
      </c>
      <c r="T48">
        <v>0</v>
      </c>
      <c r="U48">
        <v>0.875</v>
      </c>
      <c r="V48">
        <v>0.46875</v>
      </c>
      <c r="W48">
        <v>0.47265625</v>
      </c>
      <c r="X48" t="s">
        <v>43</v>
      </c>
      <c r="Y48">
        <v>1</v>
      </c>
      <c r="Z48" t="s">
        <v>35</v>
      </c>
      <c r="AA48" t="s">
        <v>892</v>
      </c>
      <c r="AB48">
        <v>0.20229083527050851</v>
      </c>
      <c r="AC48">
        <v>0.20321875519987159</v>
      </c>
      <c r="AD48" t="s">
        <v>34</v>
      </c>
      <c r="AE48" t="s">
        <v>43</v>
      </c>
      <c r="AF48">
        <v>0.625</v>
      </c>
      <c r="AG48">
        <v>9.5</v>
      </c>
      <c r="AH48" s="2">
        <v>0.57380934043342235</v>
      </c>
      <c r="AI48" s="2">
        <v>0.57380934043342235</v>
      </c>
      <c r="AJ48" s="2">
        <v>0.26584221787590584</v>
      </c>
      <c r="AK48">
        <v>1</v>
      </c>
      <c r="AL48" s="2">
        <v>-0.30796712255751651</v>
      </c>
      <c r="AM48">
        <v>0</v>
      </c>
    </row>
    <row r="49" spans="1:39" x14ac:dyDescent="0.45">
      <c r="A49" t="s">
        <v>133</v>
      </c>
      <c r="B49">
        <v>2001</v>
      </c>
      <c r="C49" t="s">
        <v>94</v>
      </c>
      <c r="D49" t="s">
        <v>910</v>
      </c>
      <c r="E49">
        <v>16</v>
      </c>
      <c r="F49">
        <v>4.1052318566886372</v>
      </c>
      <c r="G49">
        <v>4.661102812016843E-2</v>
      </c>
      <c r="H49">
        <v>6.8317010425383957</v>
      </c>
      <c r="I49">
        <v>48</v>
      </c>
      <c r="J49">
        <v>0.66666666666666663</v>
      </c>
      <c r="K49">
        <v>-11.375</v>
      </c>
      <c r="L49">
        <v>0.75</v>
      </c>
      <c r="M49">
        <v>0.875</v>
      </c>
      <c r="N49">
        <v>1.125</v>
      </c>
      <c r="O49">
        <v>24.1875</v>
      </c>
      <c r="P49">
        <v>1.1875</v>
      </c>
      <c r="Q49">
        <v>2</v>
      </c>
      <c r="R49">
        <v>13</v>
      </c>
      <c r="S49">
        <v>3</v>
      </c>
      <c r="T49">
        <v>0</v>
      </c>
      <c r="U49">
        <v>0.8125</v>
      </c>
      <c r="V49">
        <v>0.40865384615384609</v>
      </c>
      <c r="W49">
        <v>0.41796875</v>
      </c>
      <c r="X49" t="s">
        <v>43</v>
      </c>
      <c r="Y49">
        <v>1</v>
      </c>
      <c r="Z49" t="s">
        <v>42</v>
      </c>
      <c r="AA49" t="s">
        <v>891</v>
      </c>
      <c r="AB49">
        <v>0.20430107526881719</v>
      </c>
      <c r="AC49">
        <v>0.13043478260869559</v>
      </c>
      <c r="AD49" t="s">
        <v>34</v>
      </c>
      <c r="AE49" t="s">
        <v>34</v>
      </c>
      <c r="AF49">
        <v>0.4375</v>
      </c>
      <c r="AG49">
        <v>0.5</v>
      </c>
      <c r="AH49" s="2">
        <v>0.45059677863809888</v>
      </c>
      <c r="AI49" s="2">
        <v>0.45059677863809888</v>
      </c>
      <c r="AJ49" s="2">
        <v>0.20875862165368403</v>
      </c>
      <c r="AK49">
        <v>1</v>
      </c>
      <c r="AL49" s="2">
        <v>-0.24183815698441485</v>
      </c>
      <c r="AM49">
        <v>0</v>
      </c>
    </row>
    <row r="50" spans="1:39" x14ac:dyDescent="0.45">
      <c r="A50" t="s">
        <v>105</v>
      </c>
      <c r="B50">
        <v>2000</v>
      </c>
      <c r="C50" t="s">
        <v>106</v>
      </c>
      <c r="D50" t="s">
        <v>927</v>
      </c>
      <c r="E50">
        <v>16</v>
      </c>
      <c r="F50">
        <v>2.081113550559611</v>
      </c>
      <c r="G50">
        <v>-3.6386551986107918</v>
      </c>
      <c r="H50">
        <v>3.9610404290331842</v>
      </c>
      <c r="I50">
        <v>54.375</v>
      </c>
      <c r="J50">
        <v>0.79411764705882348</v>
      </c>
      <c r="K50">
        <v>-10.25</v>
      </c>
      <c r="L50">
        <v>1</v>
      </c>
      <c r="M50">
        <v>0.8125</v>
      </c>
      <c r="N50">
        <v>1.0625</v>
      </c>
      <c r="O50">
        <v>21.125</v>
      </c>
      <c r="P50">
        <v>1.5625</v>
      </c>
      <c r="Q50">
        <v>1.875</v>
      </c>
      <c r="R50">
        <v>13</v>
      </c>
      <c r="S50">
        <v>3</v>
      </c>
      <c r="T50">
        <v>0</v>
      </c>
      <c r="U50">
        <v>0.8125</v>
      </c>
      <c r="V50">
        <v>0.45192307692307693</v>
      </c>
      <c r="W50">
        <v>0.47265625</v>
      </c>
      <c r="X50" t="s">
        <v>43</v>
      </c>
      <c r="Y50">
        <v>1</v>
      </c>
      <c r="Z50" t="s">
        <v>70</v>
      </c>
      <c r="AA50" t="s">
        <v>891</v>
      </c>
      <c r="AB50">
        <v>0.16666666666666671</v>
      </c>
      <c r="AC50">
        <v>0.12820512820512819</v>
      </c>
      <c r="AD50" t="s">
        <v>34</v>
      </c>
      <c r="AE50" t="s">
        <v>34</v>
      </c>
      <c r="AF50">
        <v>0.5625</v>
      </c>
      <c r="AG50">
        <v>0.5</v>
      </c>
      <c r="AH50" s="2">
        <v>0.31769672138709598</v>
      </c>
      <c r="AI50" s="2">
        <v>0.31769672138709598</v>
      </c>
      <c r="AJ50" s="2">
        <v>0.19589282706943709</v>
      </c>
      <c r="AK50">
        <v>1</v>
      </c>
      <c r="AL50" s="2">
        <v>-0.1218038943176589</v>
      </c>
      <c r="AM50">
        <v>0</v>
      </c>
    </row>
    <row r="51" spans="1:39" x14ac:dyDescent="0.45">
      <c r="A51" t="s">
        <v>85</v>
      </c>
      <c r="B51">
        <v>2000</v>
      </c>
      <c r="C51" t="s">
        <v>86</v>
      </c>
      <c r="D51" t="s">
        <v>926</v>
      </c>
      <c r="E51">
        <v>16</v>
      </c>
      <c r="F51">
        <v>5.2961624029706114</v>
      </c>
      <c r="G51">
        <v>-3.5811400465127359</v>
      </c>
      <c r="H51">
        <v>7.7070176293693917</v>
      </c>
      <c r="I51">
        <v>51.75</v>
      </c>
      <c r="J51">
        <v>0.76</v>
      </c>
      <c r="K51">
        <v>-15.1875</v>
      </c>
      <c r="L51">
        <v>0.8125</v>
      </c>
      <c r="M51">
        <v>0.6875</v>
      </c>
      <c r="N51">
        <v>1.25</v>
      </c>
      <c r="O51">
        <v>16.875</v>
      </c>
      <c r="P51">
        <v>1.1875</v>
      </c>
      <c r="Q51">
        <v>1.9375</v>
      </c>
      <c r="R51">
        <v>12</v>
      </c>
      <c r="S51">
        <v>4</v>
      </c>
      <c r="T51">
        <v>0</v>
      </c>
      <c r="U51">
        <v>0.75</v>
      </c>
      <c r="V51">
        <v>0.38541666666666669</v>
      </c>
      <c r="W51">
        <v>0.4453125</v>
      </c>
      <c r="X51" t="s">
        <v>43</v>
      </c>
      <c r="Y51">
        <v>1</v>
      </c>
      <c r="Z51" t="s">
        <v>58</v>
      </c>
      <c r="AA51" t="s">
        <v>892</v>
      </c>
      <c r="AB51">
        <v>0.2013888888888889</v>
      </c>
      <c r="AC51">
        <v>0.13114754098360659</v>
      </c>
      <c r="AD51" t="s">
        <v>34</v>
      </c>
      <c r="AE51" t="s">
        <v>43</v>
      </c>
      <c r="AF51">
        <v>0.375</v>
      </c>
      <c r="AG51">
        <v>9.5</v>
      </c>
      <c r="AH51" s="2">
        <v>0.21292554031650171</v>
      </c>
      <c r="AI51" s="2">
        <v>0.21292554031650171</v>
      </c>
      <c r="AJ51" s="2">
        <v>0.13129057758535967</v>
      </c>
      <c r="AK51">
        <v>1</v>
      </c>
      <c r="AL51" s="2">
        <v>-8.1634962731142041E-2</v>
      </c>
      <c r="AM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9740-B66D-4B3F-9FD2-8861F1A0DC6A}">
  <dimension ref="A1:AM51"/>
  <sheetViews>
    <sheetView workbookViewId="0">
      <selection sqref="A1:AM51"/>
    </sheetView>
  </sheetViews>
  <sheetFormatPr defaultRowHeight="14.25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898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885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886</v>
      </c>
      <c r="AJ1" s="1" t="s">
        <v>890</v>
      </c>
      <c r="AK1" s="1" t="s">
        <v>887</v>
      </c>
      <c r="AL1" s="1" t="s">
        <v>888</v>
      </c>
      <c r="AM1" s="1" t="s">
        <v>889</v>
      </c>
    </row>
    <row r="2" spans="1:39" x14ac:dyDescent="0.45">
      <c r="A2" t="s">
        <v>868</v>
      </c>
      <c r="B2">
        <v>2024</v>
      </c>
      <c r="C2" t="s">
        <v>74</v>
      </c>
      <c r="D2" t="s">
        <v>933</v>
      </c>
      <c r="E2">
        <v>17</v>
      </c>
      <c r="F2">
        <v>3.7051634345451192</v>
      </c>
      <c r="G2">
        <v>0.15200989108983021</v>
      </c>
      <c r="H2">
        <v>8.018889467027309</v>
      </c>
      <c r="I2">
        <v>48.764705882352942</v>
      </c>
      <c r="J2">
        <v>0.86486486486486491</v>
      </c>
      <c r="K2">
        <v>-15.647058823529409</v>
      </c>
      <c r="L2">
        <v>0.6470588235294118</v>
      </c>
      <c r="M2">
        <v>0.41176470588235292</v>
      </c>
      <c r="N2">
        <v>0.76470588235294112</v>
      </c>
      <c r="O2">
        <v>14.705882352941179</v>
      </c>
      <c r="P2">
        <v>0.76470588235294124</v>
      </c>
      <c r="Q2">
        <v>1.1764705882352939</v>
      </c>
      <c r="R2">
        <v>15</v>
      </c>
      <c r="S2">
        <v>2</v>
      </c>
      <c r="T2">
        <v>0</v>
      </c>
      <c r="U2">
        <v>0.88235294117647056</v>
      </c>
      <c r="V2">
        <v>0.46274509803921571</v>
      </c>
      <c r="W2">
        <v>0.48788927335640142</v>
      </c>
      <c r="X2" t="s">
        <v>43</v>
      </c>
      <c r="Y2">
        <v>1</v>
      </c>
      <c r="Z2" t="s">
        <v>62</v>
      </c>
      <c r="AA2" t="s">
        <v>891</v>
      </c>
      <c r="AB2">
        <v>0.1818181818181818</v>
      </c>
      <c r="AC2">
        <v>0.35087719298245612</v>
      </c>
      <c r="AD2" t="s">
        <v>34</v>
      </c>
      <c r="AE2">
        <v>1</v>
      </c>
      <c r="AF2">
        <v>0.1176470588235294</v>
      </c>
      <c r="AG2">
        <v>9.5</v>
      </c>
      <c r="AH2" s="2">
        <v>0.55720852866403103</v>
      </c>
      <c r="AI2" s="2">
        <v>0.55720852866403103</v>
      </c>
      <c r="AJ2" s="2">
        <v>0.1794276065394379</v>
      </c>
      <c r="AK2">
        <v>1</v>
      </c>
      <c r="AL2" s="2">
        <v>-0.37778092212459313</v>
      </c>
      <c r="AM2">
        <v>1</v>
      </c>
    </row>
    <row r="3" spans="1:39" x14ac:dyDescent="0.45">
      <c r="A3" t="s">
        <v>878</v>
      </c>
      <c r="B3">
        <v>2024</v>
      </c>
      <c r="C3" t="s">
        <v>92</v>
      </c>
      <c r="D3" t="s">
        <v>904</v>
      </c>
      <c r="E3">
        <v>17</v>
      </c>
      <c r="F3">
        <v>3.345331656328931</v>
      </c>
      <c r="G3">
        <v>3.2873958236242369</v>
      </c>
      <c r="H3">
        <v>9.8761629091895813</v>
      </c>
      <c r="I3">
        <v>46.647058823529413</v>
      </c>
      <c r="J3">
        <v>0.77777777777777779</v>
      </c>
      <c r="K3">
        <v>-19</v>
      </c>
      <c r="L3">
        <v>0.35294117647058831</v>
      </c>
      <c r="M3">
        <v>0.76470588235294112</v>
      </c>
      <c r="N3">
        <v>0.76470588235294112</v>
      </c>
      <c r="O3">
        <v>17.941176470588239</v>
      </c>
      <c r="P3">
        <v>0.70588235294117652</v>
      </c>
      <c r="Q3">
        <v>1.529411764705882</v>
      </c>
      <c r="R3">
        <v>14</v>
      </c>
      <c r="S3">
        <v>3</v>
      </c>
      <c r="T3">
        <v>0</v>
      </c>
      <c r="U3">
        <v>0.82352941176470584</v>
      </c>
      <c r="V3">
        <v>0.42436974789915971</v>
      </c>
      <c r="W3">
        <v>0.45328719723183392</v>
      </c>
      <c r="X3" t="s">
        <v>41</v>
      </c>
      <c r="Y3">
        <v>1</v>
      </c>
      <c r="Z3" t="s">
        <v>58</v>
      </c>
      <c r="AA3" t="s">
        <v>892</v>
      </c>
      <c r="AB3">
        <v>0.15584415584415581</v>
      </c>
      <c r="AC3">
        <v>0.25352112676056338</v>
      </c>
      <c r="AD3" t="s">
        <v>34</v>
      </c>
      <c r="AE3">
        <v>1</v>
      </c>
      <c r="AF3">
        <v>0.3529411764705882</v>
      </c>
      <c r="AG3">
        <v>9.5</v>
      </c>
      <c r="AH3" s="2">
        <v>0.43101819139849729</v>
      </c>
      <c r="AI3" s="2">
        <v>0.58578200727551322</v>
      </c>
      <c r="AJ3" s="2">
        <v>0.13879285488147974</v>
      </c>
      <c r="AK3">
        <v>0</v>
      </c>
      <c r="AL3" s="2">
        <v>-0.44698915239403347</v>
      </c>
      <c r="AM3">
        <v>0</v>
      </c>
    </row>
    <row r="4" spans="1:39" x14ac:dyDescent="0.45">
      <c r="A4" t="s">
        <v>849</v>
      </c>
      <c r="B4">
        <v>2023</v>
      </c>
      <c r="C4" t="s">
        <v>100</v>
      </c>
      <c r="D4" t="s">
        <v>921</v>
      </c>
      <c r="E4">
        <v>17</v>
      </c>
      <c r="F4">
        <v>8.414600827103401</v>
      </c>
      <c r="G4">
        <v>1.118266818839706</v>
      </c>
      <c r="H4">
        <v>12.397914761833979</v>
      </c>
      <c r="I4">
        <v>54.882352941176471</v>
      </c>
      <c r="J4">
        <v>0.84</v>
      </c>
      <c r="K4">
        <v>-11.352941176470591</v>
      </c>
      <c r="L4">
        <v>0.70588235294117652</v>
      </c>
      <c r="M4">
        <v>0.35294117647058831</v>
      </c>
      <c r="N4">
        <v>1.294117647058824</v>
      </c>
      <c r="O4">
        <v>18.058823529411761</v>
      </c>
      <c r="P4">
        <v>1</v>
      </c>
      <c r="Q4">
        <v>1.6470588235294119</v>
      </c>
      <c r="R4">
        <v>12</v>
      </c>
      <c r="S4">
        <v>5</v>
      </c>
      <c r="T4">
        <v>0</v>
      </c>
      <c r="U4">
        <v>0.70588235294117652</v>
      </c>
      <c r="V4">
        <v>0.47549019607843129</v>
      </c>
      <c r="W4">
        <v>0.50865051903114189</v>
      </c>
      <c r="X4" t="s">
        <v>43</v>
      </c>
      <c r="Y4">
        <v>1</v>
      </c>
      <c r="Z4" t="s">
        <v>35</v>
      </c>
      <c r="AA4" t="s">
        <v>892</v>
      </c>
      <c r="AB4">
        <v>0.23214285714285721</v>
      </c>
      <c r="AC4">
        <v>0.27500000000000002</v>
      </c>
      <c r="AD4" t="s">
        <v>34</v>
      </c>
      <c r="AE4">
        <v>1</v>
      </c>
      <c r="AF4">
        <v>0.29411764705882348</v>
      </c>
      <c r="AG4">
        <v>9.5</v>
      </c>
      <c r="AH4" s="2">
        <v>0.13186315702620369</v>
      </c>
      <c r="AI4" s="2">
        <v>0.14810042888082861</v>
      </c>
      <c r="AJ4" s="2">
        <v>0.10814639524957154</v>
      </c>
      <c r="AK4">
        <v>0</v>
      </c>
      <c r="AL4" s="2">
        <v>-3.9954033631257074E-2</v>
      </c>
      <c r="AM4">
        <v>0</v>
      </c>
    </row>
    <row r="5" spans="1:39" x14ac:dyDescent="0.45">
      <c r="A5" t="s">
        <v>836</v>
      </c>
      <c r="B5">
        <v>2023</v>
      </c>
      <c r="C5" t="s">
        <v>74</v>
      </c>
      <c r="D5" t="s">
        <v>933</v>
      </c>
      <c r="E5">
        <v>17</v>
      </c>
      <c r="F5">
        <v>2.230419016894825</v>
      </c>
      <c r="G5">
        <v>-1.065840594109835</v>
      </c>
      <c r="H5">
        <v>5.0428459087963162</v>
      </c>
      <c r="I5">
        <v>49.705882352941167</v>
      </c>
      <c r="J5">
        <v>0.94285714285714284</v>
      </c>
      <c r="K5">
        <v>-11.47058823529412</v>
      </c>
      <c r="L5">
        <v>1</v>
      </c>
      <c r="M5">
        <v>0.52941176470588236</v>
      </c>
      <c r="N5">
        <v>0.47058823529411759</v>
      </c>
      <c r="O5">
        <v>20.647058823529409</v>
      </c>
      <c r="P5">
        <v>1.2352941176470591</v>
      </c>
      <c r="Q5">
        <v>1</v>
      </c>
      <c r="R5">
        <v>11</v>
      </c>
      <c r="S5">
        <v>6</v>
      </c>
      <c r="T5">
        <v>0</v>
      </c>
      <c r="U5">
        <v>0.6470588235294118</v>
      </c>
      <c r="V5">
        <v>0.42780748663101598</v>
      </c>
      <c r="W5">
        <v>0.48096885813148788</v>
      </c>
      <c r="X5" t="s">
        <v>84</v>
      </c>
      <c r="Y5">
        <v>1</v>
      </c>
      <c r="Z5" t="s">
        <v>62</v>
      </c>
      <c r="AA5" t="s">
        <v>891</v>
      </c>
      <c r="AB5">
        <v>0.20958083832335331</v>
      </c>
      <c r="AC5">
        <v>0.19075144508670519</v>
      </c>
      <c r="AD5" t="s">
        <v>43</v>
      </c>
      <c r="AE5">
        <v>1</v>
      </c>
      <c r="AF5">
        <v>0.23529411764705879</v>
      </c>
      <c r="AG5">
        <v>9.5</v>
      </c>
      <c r="AH5" s="2">
        <v>6.596580732334624E-2</v>
      </c>
      <c r="AI5" s="2">
        <v>0.28029078529124468</v>
      </c>
      <c r="AJ5" s="2">
        <v>5.4101270079026174E-2</v>
      </c>
      <c r="AK5">
        <v>0</v>
      </c>
      <c r="AL5" s="2">
        <v>-0.2261895152122185</v>
      </c>
      <c r="AM5">
        <v>0</v>
      </c>
    </row>
    <row r="6" spans="1:39" x14ac:dyDescent="0.45">
      <c r="A6" t="s">
        <v>814</v>
      </c>
      <c r="B6">
        <v>2022</v>
      </c>
      <c r="C6" t="s">
        <v>92</v>
      </c>
      <c r="D6" t="s">
        <v>904</v>
      </c>
      <c r="E6">
        <v>17</v>
      </c>
      <c r="F6">
        <v>4.6291540346615232</v>
      </c>
      <c r="G6">
        <v>3.082902383838158</v>
      </c>
      <c r="H6">
        <v>8.0607508378331243</v>
      </c>
      <c r="I6">
        <v>40.117647058823529</v>
      </c>
      <c r="J6">
        <v>0.88</v>
      </c>
      <c r="K6">
        <v>-15.23529411764706</v>
      </c>
      <c r="L6">
        <v>0.52941176470588236</v>
      </c>
      <c r="M6">
        <v>0.58823529411764708</v>
      </c>
      <c r="N6">
        <v>1</v>
      </c>
      <c r="O6">
        <v>28.235294117647062</v>
      </c>
      <c r="P6">
        <v>0.76470588235294124</v>
      </c>
      <c r="Q6">
        <v>1.588235294117647</v>
      </c>
      <c r="R6">
        <v>14</v>
      </c>
      <c r="S6">
        <v>3</v>
      </c>
      <c r="T6">
        <v>0</v>
      </c>
      <c r="U6">
        <v>0.82352941176470584</v>
      </c>
      <c r="V6">
        <v>0.46008403361344541</v>
      </c>
      <c r="W6">
        <v>0.47404844290657439</v>
      </c>
      <c r="X6" t="s">
        <v>43</v>
      </c>
      <c r="Y6">
        <v>1</v>
      </c>
      <c r="Z6" t="s">
        <v>58</v>
      </c>
      <c r="AA6" t="s">
        <v>892</v>
      </c>
      <c r="AB6">
        <v>0.28333333333333333</v>
      </c>
      <c r="AC6">
        <v>0.17582417582417581</v>
      </c>
      <c r="AD6" t="s">
        <v>34</v>
      </c>
      <c r="AE6">
        <v>1</v>
      </c>
      <c r="AF6">
        <v>0.23529411764705879</v>
      </c>
      <c r="AG6">
        <v>9.5</v>
      </c>
      <c r="AH6" s="2">
        <v>0.74660624652370755</v>
      </c>
      <c r="AI6" s="2">
        <v>0.74660624652370755</v>
      </c>
      <c r="AJ6" s="2">
        <v>0.27992483534355028</v>
      </c>
      <c r="AK6">
        <v>1</v>
      </c>
      <c r="AL6" s="2">
        <v>-0.46668141118015727</v>
      </c>
      <c r="AM6">
        <v>1</v>
      </c>
    </row>
    <row r="7" spans="1:39" x14ac:dyDescent="0.45">
      <c r="A7" t="s">
        <v>804</v>
      </c>
      <c r="B7">
        <v>2022</v>
      </c>
      <c r="C7" t="s">
        <v>74</v>
      </c>
      <c r="D7" t="s">
        <v>933</v>
      </c>
      <c r="E7">
        <v>17</v>
      </c>
      <c r="F7">
        <v>11.04247676431422</v>
      </c>
      <c r="G7">
        <v>0.898385682852198</v>
      </c>
      <c r="H7">
        <v>13.93868038671731</v>
      </c>
      <c r="I7">
        <v>49.294117647058833</v>
      </c>
      <c r="J7">
        <v>0.75</v>
      </c>
      <c r="K7">
        <v>-11.058823529411759</v>
      </c>
      <c r="L7">
        <v>0.70588235294117652</v>
      </c>
      <c r="M7">
        <v>0.52941176470588236</v>
      </c>
      <c r="N7">
        <v>0.6470588235294118</v>
      </c>
      <c r="O7">
        <v>22.82352941176471</v>
      </c>
      <c r="P7">
        <v>0.82352941176470595</v>
      </c>
      <c r="Q7">
        <v>1.1764705882352939</v>
      </c>
      <c r="R7">
        <v>14</v>
      </c>
      <c r="S7">
        <v>3</v>
      </c>
      <c r="T7">
        <v>0</v>
      </c>
      <c r="U7">
        <v>0.82352941176470584</v>
      </c>
      <c r="V7">
        <v>0.42226890756302521</v>
      </c>
      <c r="W7">
        <v>0.45296167247386759</v>
      </c>
      <c r="X7" t="s">
        <v>43</v>
      </c>
      <c r="Y7">
        <v>1</v>
      </c>
      <c r="Z7" t="s">
        <v>62</v>
      </c>
      <c r="AA7" t="s">
        <v>891</v>
      </c>
      <c r="AB7">
        <v>0.2293577981651376</v>
      </c>
      <c r="AC7">
        <v>0.30701754385964908</v>
      </c>
      <c r="AD7" t="s">
        <v>43</v>
      </c>
      <c r="AE7">
        <v>1</v>
      </c>
      <c r="AF7">
        <v>0.1176470588235294</v>
      </c>
      <c r="AG7">
        <v>9.5</v>
      </c>
      <c r="AH7" s="2">
        <v>0.50223938584451555</v>
      </c>
      <c r="AI7" s="2">
        <v>0.50223938584451555</v>
      </c>
      <c r="AJ7" s="2">
        <v>0.18830444834901014</v>
      </c>
      <c r="AK7">
        <v>1</v>
      </c>
      <c r="AL7" s="2">
        <v>-0.31393493749550538</v>
      </c>
      <c r="AM7">
        <v>1</v>
      </c>
    </row>
    <row r="8" spans="1:39" x14ac:dyDescent="0.45">
      <c r="A8" t="s">
        <v>773</v>
      </c>
      <c r="B8">
        <v>2021</v>
      </c>
      <c r="C8" t="s">
        <v>192</v>
      </c>
      <c r="D8" t="s">
        <v>931</v>
      </c>
      <c r="E8">
        <v>17</v>
      </c>
      <c r="F8">
        <v>6.3676933864806529</v>
      </c>
      <c r="G8">
        <v>-2.1116424491558061</v>
      </c>
      <c r="H8">
        <v>10.74357463681026</v>
      </c>
      <c r="I8">
        <v>37.470588235294123</v>
      </c>
      <c r="J8">
        <v>0.94117647058823528</v>
      </c>
      <c r="K8">
        <v>-14.76470588235294</v>
      </c>
      <c r="L8">
        <v>1.0588235294117649</v>
      </c>
      <c r="M8">
        <v>0.35294117647058831</v>
      </c>
      <c r="N8">
        <v>1.117647058823529</v>
      </c>
      <c r="O8">
        <v>21.588235294117649</v>
      </c>
      <c r="P8">
        <v>1.294117647058824</v>
      </c>
      <c r="Q8">
        <v>1.470588235294118</v>
      </c>
      <c r="R8">
        <v>12</v>
      </c>
      <c r="S8">
        <v>5</v>
      </c>
      <c r="T8">
        <v>0</v>
      </c>
      <c r="U8">
        <v>0.70588235294117652</v>
      </c>
      <c r="V8">
        <v>0.40931372549019612</v>
      </c>
      <c r="W8">
        <v>0.48269896193771628</v>
      </c>
      <c r="X8" t="s">
        <v>77</v>
      </c>
      <c r="Y8">
        <v>1</v>
      </c>
      <c r="Z8" t="s">
        <v>35</v>
      </c>
      <c r="AA8" t="s">
        <v>892</v>
      </c>
      <c r="AB8">
        <v>0.28873239436619719</v>
      </c>
      <c r="AC8">
        <v>0.1417910447761194</v>
      </c>
      <c r="AD8" t="s">
        <v>43</v>
      </c>
      <c r="AE8">
        <v>1</v>
      </c>
      <c r="AF8">
        <v>0.23529411764705879</v>
      </c>
      <c r="AG8">
        <v>9.5</v>
      </c>
      <c r="AH8" s="2">
        <v>0.27211255310131549</v>
      </c>
      <c r="AI8" s="2">
        <v>0.27211255310131549</v>
      </c>
      <c r="AJ8" s="2">
        <v>0.18735712078199035</v>
      </c>
      <c r="AK8">
        <v>1</v>
      </c>
      <c r="AL8" s="2">
        <v>-8.4755432319325141E-2</v>
      </c>
      <c r="AM8">
        <v>1</v>
      </c>
    </row>
    <row r="9" spans="1:39" x14ac:dyDescent="0.45">
      <c r="A9" t="s">
        <v>763</v>
      </c>
      <c r="B9">
        <v>2021</v>
      </c>
      <c r="C9" t="s">
        <v>53</v>
      </c>
      <c r="D9" t="s">
        <v>912</v>
      </c>
      <c r="E9">
        <v>17</v>
      </c>
      <c r="F9">
        <v>5.3677277517569699</v>
      </c>
      <c r="G9">
        <v>-2.124440736624237</v>
      </c>
      <c r="H9">
        <v>10.87324619533439</v>
      </c>
      <c r="I9">
        <v>36.470588235294123</v>
      </c>
      <c r="J9">
        <v>0.8529411764705882</v>
      </c>
      <c r="K9">
        <v>-23.705882352941181</v>
      </c>
      <c r="L9">
        <v>0.82352941176470584</v>
      </c>
      <c r="M9">
        <v>0.47058823529411759</v>
      </c>
      <c r="N9">
        <v>0.76470588235294112</v>
      </c>
      <c r="O9">
        <v>15.58823529411765</v>
      </c>
      <c r="P9">
        <v>1</v>
      </c>
      <c r="Q9">
        <v>1.2352941176470591</v>
      </c>
      <c r="R9">
        <v>10</v>
      </c>
      <c r="S9">
        <v>7</v>
      </c>
      <c r="T9">
        <v>0</v>
      </c>
      <c r="U9">
        <v>0.58823529411764708</v>
      </c>
      <c r="V9">
        <v>0.46176470588235302</v>
      </c>
      <c r="W9">
        <v>0.47231833910034599</v>
      </c>
      <c r="X9" t="s">
        <v>77</v>
      </c>
      <c r="Y9">
        <v>1</v>
      </c>
      <c r="Z9" t="s">
        <v>42</v>
      </c>
      <c r="AA9" t="s">
        <v>891</v>
      </c>
      <c r="AB9">
        <v>0.2338709677419355</v>
      </c>
      <c r="AC9">
        <v>0.19580419580419581</v>
      </c>
      <c r="AD9" t="s">
        <v>34</v>
      </c>
      <c r="AE9">
        <v>1</v>
      </c>
      <c r="AF9">
        <v>0.1764705882352941</v>
      </c>
      <c r="AG9">
        <v>9.5</v>
      </c>
      <c r="AH9" s="2">
        <v>6.0578925676063551E-2</v>
      </c>
      <c r="AI9" s="2">
        <v>0.16688573190438949</v>
      </c>
      <c r="AJ9" s="2">
        <v>4.1710288501492089E-2</v>
      </c>
      <c r="AK9">
        <v>0</v>
      </c>
      <c r="AL9" s="2">
        <v>-0.12517544340289741</v>
      </c>
      <c r="AM9">
        <v>0</v>
      </c>
    </row>
    <row r="10" spans="1:39" x14ac:dyDescent="0.45">
      <c r="A10" t="s">
        <v>740</v>
      </c>
      <c r="B10">
        <v>2020</v>
      </c>
      <c r="C10" t="s">
        <v>74</v>
      </c>
      <c r="D10" t="s">
        <v>933</v>
      </c>
      <c r="E10">
        <v>16</v>
      </c>
      <c r="F10">
        <v>12.6208216099573</v>
      </c>
      <c r="G10">
        <v>-5.9020342709623141E-2</v>
      </c>
      <c r="H10">
        <v>14.987485125867501</v>
      </c>
      <c r="I10">
        <v>57.4375</v>
      </c>
      <c r="J10">
        <v>0.92592592592592593</v>
      </c>
      <c r="K10">
        <v>-9.4375</v>
      </c>
      <c r="L10">
        <v>0.4375</v>
      </c>
      <c r="M10">
        <v>0.375</v>
      </c>
      <c r="N10">
        <v>1</v>
      </c>
      <c r="O10">
        <v>11.8125</v>
      </c>
      <c r="P10">
        <v>0.625</v>
      </c>
      <c r="Q10">
        <v>1.375</v>
      </c>
      <c r="R10">
        <v>14</v>
      </c>
      <c r="S10">
        <v>2</v>
      </c>
      <c r="T10">
        <v>0</v>
      </c>
      <c r="U10">
        <v>0.875</v>
      </c>
      <c r="V10">
        <v>0.4642857142857143</v>
      </c>
      <c r="W10">
        <v>0.46484375</v>
      </c>
      <c r="X10" t="s">
        <v>43</v>
      </c>
      <c r="Y10">
        <v>1</v>
      </c>
      <c r="Z10" t="s">
        <v>62</v>
      </c>
      <c r="AA10" t="s">
        <v>891</v>
      </c>
      <c r="AB10">
        <v>0.17391304347826089</v>
      </c>
      <c r="AC10">
        <v>0.16528925619834711</v>
      </c>
      <c r="AD10" t="s">
        <v>34</v>
      </c>
      <c r="AE10">
        <v>1</v>
      </c>
      <c r="AF10">
        <v>0.1875</v>
      </c>
      <c r="AG10">
        <v>9.5</v>
      </c>
      <c r="AH10" s="2">
        <v>0.35773950482759781</v>
      </c>
      <c r="AI10" s="2">
        <v>0.35773950482759781</v>
      </c>
      <c r="AJ10" s="2">
        <v>0.15764720680310707</v>
      </c>
      <c r="AK10">
        <v>1</v>
      </c>
      <c r="AL10" s="2">
        <v>-0.20009229802449074</v>
      </c>
      <c r="AM10">
        <v>1</v>
      </c>
    </row>
    <row r="11" spans="1:39" x14ac:dyDescent="0.45">
      <c r="A11" t="s">
        <v>754</v>
      </c>
      <c r="B11">
        <v>2020</v>
      </c>
      <c r="C11" t="s">
        <v>104</v>
      </c>
      <c r="D11" t="s">
        <v>906</v>
      </c>
      <c r="E11">
        <v>16</v>
      </c>
      <c r="F11">
        <v>8.1763530425079072</v>
      </c>
      <c r="G11">
        <v>-1.420489458840374</v>
      </c>
      <c r="H11">
        <v>10.46443643251866</v>
      </c>
      <c r="I11">
        <v>44.6875</v>
      </c>
      <c r="J11">
        <v>0.90322580645161288</v>
      </c>
      <c r="K11">
        <v>-9.375</v>
      </c>
      <c r="L11">
        <v>0.75</v>
      </c>
      <c r="M11">
        <v>0.625</v>
      </c>
      <c r="N11">
        <v>0.9375</v>
      </c>
      <c r="O11">
        <v>22.875</v>
      </c>
      <c r="P11">
        <v>0.8125</v>
      </c>
      <c r="Q11">
        <v>1.5625</v>
      </c>
      <c r="R11">
        <v>11</v>
      </c>
      <c r="S11">
        <v>5</v>
      </c>
      <c r="T11">
        <v>0</v>
      </c>
      <c r="U11">
        <v>0.6875</v>
      </c>
      <c r="V11">
        <v>0.39204545454545447</v>
      </c>
      <c r="W11">
        <v>0.48828125</v>
      </c>
      <c r="X11" t="s">
        <v>61</v>
      </c>
      <c r="Y11">
        <v>2</v>
      </c>
      <c r="Z11" t="s">
        <v>38</v>
      </c>
      <c r="AA11" t="s">
        <v>892</v>
      </c>
      <c r="AB11">
        <v>0.2348993288590604</v>
      </c>
      <c r="AC11">
        <v>0.22222222222222221</v>
      </c>
      <c r="AD11" t="s">
        <v>43</v>
      </c>
      <c r="AE11">
        <v>1</v>
      </c>
      <c r="AF11">
        <v>6.25E-2</v>
      </c>
      <c r="AG11">
        <v>9.5</v>
      </c>
      <c r="AH11" s="2">
        <v>0.12816310460788399</v>
      </c>
      <c r="AI11" s="2">
        <v>0.35668532881344928</v>
      </c>
      <c r="AJ11" s="2">
        <v>5.6478401697302998E-2</v>
      </c>
      <c r="AK11">
        <v>0</v>
      </c>
      <c r="AL11" s="2">
        <v>-0.30020692711614627</v>
      </c>
      <c r="AM11">
        <v>0</v>
      </c>
    </row>
    <row r="12" spans="1:39" x14ac:dyDescent="0.45">
      <c r="A12" t="s">
        <v>720</v>
      </c>
      <c r="B12">
        <v>2019</v>
      </c>
      <c r="C12" t="s">
        <v>100</v>
      </c>
      <c r="D12" t="s">
        <v>921</v>
      </c>
      <c r="E12">
        <v>16</v>
      </c>
      <c r="F12">
        <v>5.3780349153722629</v>
      </c>
      <c r="G12">
        <v>-1.8855638849303791</v>
      </c>
      <c r="H12">
        <v>10.40260955341018</v>
      </c>
      <c r="I12">
        <v>58.6875</v>
      </c>
      <c r="J12">
        <v>0.76923076923076927</v>
      </c>
      <c r="K12">
        <v>-14.8125</v>
      </c>
      <c r="L12">
        <v>0.8125</v>
      </c>
      <c r="M12">
        <v>0.9375</v>
      </c>
      <c r="N12">
        <v>0.75</v>
      </c>
      <c r="O12">
        <v>22.9375</v>
      </c>
      <c r="P12">
        <v>1.25</v>
      </c>
      <c r="Q12">
        <v>1.6875</v>
      </c>
      <c r="R12">
        <v>13</v>
      </c>
      <c r="S12">
        <v>3</v>
      </c>
      <c r="T12">
        <v>0</v>
      </c>
      <c r="U12">
        <v>0.8125</v>
      </c>
      <c r="V12">
        <v>0.46634615384615391</v>
      </c>
      <c r="W12">
        <v>0.50390625</v>
      </c>
      <c r="X12" t="s">
        <v>43</v>
      </c>
      <c r="Y12">
        <v>1</v>
      </c>
      <c r="Z12" t="s">
        <v>35</v>
      </c>
      <c r="AA12" t="s">
        <v>892</v>
      </c>
      <c r="AB12">
        <v>0.16190476190476191</v>
      </c>
      <c r="AC12">
        <v>0.21296296296296299</v>
      </c>
      <c r="AD12" t="s">
        <v>34</v>
      </c>
      <c r="AE12">
        <v>1</v>
      </c>
      <c r="AF12">
        <v>0.4375</v>
      </c>
      <c r="AG12">
        <v>9.5</v>
      </c>
      <c r="AH12" s="2">
        <v>0.41679278591202629</v>
      </c>
      <c r="AI12" s="2">
        <v>0.48364060586841728</v>
      </c>
      <c r="AJ12" s="2">
        <v>0.15554131012101877</v>
      </c>
      <c r="AK12">
        <v>0</v>
      </c>
      <c r="AL12" s="2">
        <v>-0.32809929574739849</v>
      </c>
      <c r="AM12">
        <v>0</v>
      </c>
    </row>
    <row r="13" spans="1:39" x14ac:dyDescent="0.45">
      <c r="A13" t="s">
        <v>707</v>
      </c>
      <c r="B13">
        <v>2019</v>
      </c>
      <c r="C13" t="s">
        <v>74</v>
      </c>
      <c r="D13" t="s">
        <v>933</v>
      </c>
      <c r="E13">
        <v>16</v>
      </c>
      <c r="F13">
        <v>8.9058604299142594</v>
      </c>
      <c r="G13">
        <v>-1.243223518853225</v>
      </c>
      <c r="H13">
        <v>11.71801086595848</v>
      </c>
      <c r="I13">
        <v>64.3125</v>
      </c>
      <c r="J13">
        <v>0.89473684210526316</v>
      </c>
      <c r="K13">
        <v>-12</v>
      </c>
      <c r="L13">
        <v>0.3125</v>
      </c>
      <c r="M13">
        <v>0.4375</v>
      </c>
      <c r="N13">
        <v>1</v>
      </c>
      <c r="O13">
        <v>21.125</v>
      </c>
      <c r="P13">
        <v>0.625</v>
      </c>
      <c r="Q13">
        <v>1.4375</v>
      </c>
      <c r="R13">
        <v>12</v>
      </c>
      <c r="S13">
        <v>4</v>
      </c>
      <c r="T13">
        <v>0</v>
      </c>
      <c r="U13">
        <v>0.75</v>
      </c>
      <c r="V13">
        <v>0.4765625</v>
      </c>
      <c r="W13">
        <v>0.509765625</v>
      </c>
      <c r="X13" t="s">
        <v>41</v>
      </c>
      <c r="Y13">
        <v>1</v>
      </c>
      <c r="Z13" t="s">
        <v>62</v>
      </c>
      <c r="AA13" t="s">
        <v>891</v>
      </c>
      <c r="AB13">
        <v>0.22068965517241379</v>
      </c>
      <c r="AC13">
        <v>0.1901408450704225</v>
      </c>
      <c r="AD13" t="s">
        <v>43</v>
      </c>
      <c r="AE13">
        <v>1</v>
      </c>
      <c r="AF13">
        <v>0.3125</v>
      </c>
      <c r="AG13">
        <v>9.5</v>
      </c>
      <c r="AH13" s="2">
        <v>0.2493545780078277</v>
      </c>
      <c r="AI13" s="2">
        <v>0.57869837987821482</v>
      </c>
      <c r="AJ13" s="2">
        <v>9.3055683924907831E-2</v>
      </c>
      <c r="AK13">
        <v>0</v>
      </c>
      <c r="AL13" s="2">
        <v>-0.485642695953307</v>
      </c>
      <c r="AM13">
        <v>0</v>
      </c>
    </row>
    <row r="14" spans="1:39" x14ac:dyDescent="0.45">
      <c r="A14" t="s">
        <v>676</v>
      </c>
      <c r="B14">
        <v>2018</v>
      </c>
      <c r="C14" t="s">
        <v>192</v>
      </c>
      <c r="D14" t="s">
        <v>931</v>
      </c>
      <c r="E14">
        <v>16</v>
      </c>
      <c r="F14">
        <v>7.5136738284723474</v>
      </c>
      <c r="G14">
        <v>1.8016463538738381</v>
      </c>
      <c r="H14">
        <v>12.90301996669581</v>
      </c>
      <c r="I14">
        <v>54.875</v>
      </c>
      <c r="J14">
        <v>0.82926829268292679</v>
      </c>
      <c r="K14">
        <v>-13.9375</v>
      </c>
      <c r="L14">
        <v>0.75</v>
      </c>
      <c r="M14">
        <v>0.75</v>
      </c>
      <c r="N14">
        <v>1.125</v>
      </c>
      <c r="O14">
        <v>20.375</v>
      </c>
      <c r="P14">
        <v>1.0625</v>
      </c>
      <c r="Q14">
        <v>1.875</v>
      </c>
      <c r="R14">
        <v>13</v>
      </c>
      <c r="S14">
        <v>3</v>
      </c>
      <c r="T14">
        <v>0</v>
      </c>
      <c r="U14">
        <v>0.8125</v>
      </c>
      <c r="V14">
        <v>0.42788461538461542</v>
      </c>
      <c r="W14">
        <v>0.48046875</v>
      </c>
      <c r="X14" t="s">
        <v>41</v>
      </c>
      <c r="Y14">
        <v>1</v>
      </c>
      <c r="Z14" t="s">
        <v>35</v>
      </c>
      <c r="AA14" t="s">
        <v>892</v>
      </c>
      <c r="AB14">
        <v>0.20886075949367089</v>
      </c>
      <c r="AC14">
        <v>0.1212121212121212</v>
      </c>
      <c r="AD14" t="s">
        <v>34</v>
      </c>
      <c r="AE14">
        <v>1</v>
      </c>
      <c r="AF14">
        <v>0.3125</v>
      </c>
      <c r="AG14">
        <v>9.5</v>
      </c>
      <c r="AH14" s="2">
        <v>0.43801111739959953</v>
      </c>
      <c r="AI14" s="2">
        <v>0.43801111739959953</v>
      </c>
      <c r="AJ14" s="2">
        <v>0.2147618329063587</v>
      </c>
      <c r="AK14">
        <v>1</v>
      </c>
      <c r="AL14" s="2">
        <v>-0.22324928449324083</v>
      </c>
      <c r="AM14">
        <v>1</v>
      </c>
    </row>
    <row r="15" spans="1:39" x14ac:dyDescent="0.45">
      <c r="A15" t="s">
        <v>681</v>
      </c>
      <c r="B15">
        <v>2018</v>
      </c>
      <c r="C15" t="s">
        <v>81</v>
      </c>
      <c r="D15" t="s">
        <v>928</v>
      </c>
      <c r="E15">
        <v>16</v>
      </c>
      <c r="F15">
        <v>5.7361382088527204</v>
      </c>
      <c r="G15">
        <v>-0.10855402361541661</v>
      </c>
      <c r="H15">
        <v>8.5171430725204136</v>
      </c>
      <c r="I15">
        <v>46.5</v>
      </c>
      <c r="J15">
        <v>0.84375</v>
      </c>
      <c r="K15">
        <v>-9.1875</v>
      </c>
      <c r="L15">
        <v>0.6875</v>
      </c>
      <c r="M15">
        <v>0.625</v>
      </c>
      <c r="N15">
        <v>1.125</v>
      </c>
      <c r="O15">
        <v>14.875</v>
      </c>
      <c r="P15">
        <v>0.875</v>
      </c>
      <c r="Q15">
        <v>1.75</v>
      </c>
      <c r="R15">
        <v>11</v>
      </c>
      <c r="S15">
        <v>5</v>
      </c>
      <c r="T15">
        <v>0</v>
      </c>
      <c r="U15">
        <v>0.6875</v>
      </c>
      <c r="V15">
        <v>0.49431818181818182</v>
      </c>
      <c r="W15">
        <v>0.482421875</v>
      </c>
      <c r="X15" t="s">
        <v>41</v>
      </c>
      <c r="Y15">
        <v>1</v>
      </c>
      <c r="Z15" t="s">
        <v>46</v>
      </c>
      <c r="AA15" t="s">
        <v>891</v>
      </c>
      <c r="AB15">
        <v>0.22142857142857139</v>
      </c>
      <c r="AC15">
        <v>0.18269230769230771</v>
      </c>
      <c r="AD15" t="s">
        <v>43</v>
      </c>
      <c r="AE15">
        <v>1</v>
      </c>
      <c r="AF15">
        <v>0.1875</v>
      </c>
      <c r="AG15">
        <v>9.5</v>
      </c>
      <c r="AH15" s="2">
        <v>6.9513503050487299E-2</v>
      </c>
      <c r="AI15" s="2">
        <v>0.20646979213017499</v>
      </c>
      <c r="AJ15" s="2">
        <v>3.4083261209200667E-2</v>
      </c>
      <c r="AK15">
        <v>0</v>
      </c>
      <c r="AL15" s="2">
        <v>-0.17238653092097433</v>
      </c>
      <c r="AM15">
        <v>0</v>
      </c>
    </row>
    <row r="16" spans="1:39" x14ac:dyDescent="0.45">
      <c r="A16" t="s">
        <v>653</v>
      </c>
      <c r="B16">
        <v>2017</v>
      </c>
      <c r="C16" t="s">
        <v>92</v>
      </c>
      <c r="D16" t="s">
        <v>904</v>
      </c>
      <c r="E16">
        <v>16</v>
      </c>
      <c r="F16">
        <v>4.3751856314801838</v>
      </c>
      <c r="G16">
        <v>-1.7204727456746809</v>
      </c>
      <c r="H16">
        <v>8.8394023433991542</v>
      </c>
      <c r="I16">
        <v>60.125</v>
      </c>
      <c r="J16">
        <v>0.8529411764705882</v>
      </c>
      <c r="K16">
        <v>-14.375</v>
      </c>
      <c r="L16">
        <v>0.5625</v>
      </c>
      <c r="M16">
        <v>0.6875</v>
      </c>
      <c r="N16">
        <v>1.1875</v>
      </c>
      <c r="O16">
        <v>15.375</v>
      </c>
      <c r="P16">
        <v>1</v>
      </c>
      <c r="Q16">
        <v>1.875</v>
      </c>
      <c r="R16">
        <v>13</v>
      </c>
      <c r="S16">
        <v>3</v>
      </c>
      <c r="T16">
        <v>0</v>
      </c>
      <c r="U16">
        <v>0.8125</v>
      </c>
      <c r="V16">
        <v>0.43269230769230771</v>
      </c>
      <c r="W16">
        <v>0.4609375</v>
      </c>
      <c r="X16" t="s">
        <v>43</v>
      </c>
      <c r="Y16">
        <v>1</v>
      </c>
      <c r="Z16" t="s">
        <v>58</v>
      </c>
      <c r="AA16" t="s">
        <v>892</v>
      </c>
      <c r="AB16">
        <v>0.2318840579710145</v>
      </c>
      <c r="AC16">
        <v>0.1888111888111888</v>
      </c>
      <c r="AD16" t="s">
        <v>43</v>
      </c>
      <c r="AE16">
        <v>1</v>
      </c>
      <c r="AF16">
        <v>0.4375</v>
      </c>
      <c r="AG16">
        <v>9.5</v>
      </c>
      <c r="AH16" s="2">
        <v>0.39913533025291098</v>
      </c>
      <c r="AI16" s="2">
        <v>0.39913533025291098</v>
      </c>
      <c r="AJ16" s="2">
        <v>0.18932071961186053</v>
      </c>
      <c r="AK16">
        <v>1</v>
      </c>
      <c r="AL16" s="2">
        <v>-0.20981461064105045</v>
      </c>
      <c r="AM16">
        <v>1</v>
      </c>
    </row>
    <row r="17" spans="1:39" x14ac:dyDescent="0.45">
      <c r="A17" t="s">
        <v>649</v>
      </c>
      <c r="B17">
        <v>2017</v>
      </c>
      <c r="C17" t="s">
        <v>81</v>
      </c>
      <c r="D17" t="s">
        <v>928</v>
      </c>
      <c r="E17">
        <v>16</v>
      </c>
      <c r="F17">
        <v>8.6793037889600448</v>
      </c>
      <c r="G17">
        <v>-1.227333814537638</v>
      </c>
      <c r="H17">
        <v>12.81143392363183</v>
      </c>
      <c r="I17">
        <v>52.1875</v>
      </c>
      <c r="J17">
        <v>0.92500000000000004</v>
      </c>
      <c r="K17">
        <v>-12.5625</v>
      </c>
      <c r="L17">
        <v>0.5</v>
      </c>
      <c r="M17">
        <v>0.3125</v>
      </c>
      <c r="N17">
        <v>0.75</v>
      </c>
      <c r="O17">
        <v>17.4375</v>
      </c>
      <c r="P17">
        <v>0.75</v>
      </c>
      <c r="Q17">
        <v>1.0625</v>
      </c>
      <c r="R17">
        <v>13</v>
      </c>
      <c r="S17">
        <v>3</v>
      </c>
      <c r="T17">
        <v>0</v>
      </c>
      <c r="U17">
        <v>0.8125</v>
      </c>
      <c r="V17">
        <v>0.46634615384615391</v>
      </c>
      <c r="W17">
        <v>0.484375</v>
      </c>
      <c r="X17" t="s">
        <v>43</v>
      </c>
      <c r="Y17">
        <v>1</v>
      </c>
      <c r="Z17" t="s">
        <v>46</v>
      </c>
      <c r="AA17" t="s">
        <v>891</v>
      </c>
      <c r="AB17">
        <v>0.19565217391304349</v>
      </c>
      <c r="AC17">
        <v>0.20183486238532111</v>
      </c>
      <c r="AD17" t="s">
        <v>34</v>
      </c>
      <c r="AE17">
        <v>1</v>
      </c>
      <c r="AF17">
        <v>0.25</v>
      </c>
      <c r="AG17">
        <v>9.5</v>
      </c>
      <c r="AH17" s="2">
        <v>0.34258999882825097</v>
      </c>
      <c r="AI17" s="2">
        <v>0.45021982416172163</v>
      </c>
      <c r="AJ17" s="2">
        <v>0.16249973428534367</v>
      </c>
      <c r="AK17">
        <v>0</v>
      </c>
      <c r="AL17" s="2">
        <v>-0.28772008987637798</v>
      </c>
      <c r="AM17">
        <v>0</v>
      </c>
    </row>
    <row r="18" spans="1:39" x14ac:dyDescent="0.45">
      <c r="A18" t="s">
        <v>617</v>
      </c>
      <c r="B18">
        <v>2016</v>
      </c>
      <c r="C18" t="s">
        <v>81</v>
      </c>
      <c r="D18" t="s">
        <v>928</v>
      </c>
      <c r="E18">
        <v>16</v>
      </c>
      <c r="F18">
        <v>10.31687493208667</v>
      </c>
      <c r="G18">
        <v>-1.7573900120565511</v>
      </c>
      <c r="H18">
        <v>11.829139553841861</v>
      </c>
      <c r="I18">
        <v>51.1875</v>
      </c>
      <c r="J18">
        <v>0.84375</v>
      </c>
      <c r="K18">
        <v>-9.25</v>
      </c>
      <c r="L18">
        <v>0.125</v>
      </c>
      <c r="M18">
        <v>0.625</v>
      </c>
      <c r="N18">
        <v>0.8125</v>
      </c>
      <c r="O18">
        <v>14.1875</v>
      </c>
      <c r="P18">
        <v>0.3125</v>
      </c>
      <c r="Q18">
        <v>1.4375</v>
      </c>
      <c r="R18">
        <v>14</v>
      </c>
      <c r="S18">
        <v>2</v>
      </c>
      <c r="T18">
        <v>0</v>
      </c>
      <c r="U18">
        <v>0.875</v>
      </c>
      <c r="V18">
        <v>0.42410714285714279</v>
      </c>
      <c r="W18">
        <v>0.439453125</v>
      </c>
      <c r="X18" t="s">
        <v>43</v>
      </c>
      <c r="Y18">
        <v>1</v>
      </c>
      <c r="Z18" t="s">
        <v>46</v>
      </c>
      <c r="AA18" t="s">
        <v>891</v>
      </c>
      <c r="AB18">
        <v>0.2537313432835821</v>
      </c>
      <c r="AC18">
        <v>0.20754716981132079</v>
      </c>
      <c r="AD18" t="s">
        <v>43</v>
      </c>
      <c r="AE18">
        <v>1</v>
      </c>
      <c r="AF18">
        <v>0.1875</v>
      </c>
      <c r="AG18">
        <v>9.5</v>
      </c>
      <c r="AH18" s="2">
        <v>0.53368420521824111</v>
      </c>
      <c r="AI18" s="2">
        <v>0.53368420521824111</v>
      </c>
      <c r="AJ18" s="2">
        <v>0.34202659573214139</v>
      </c>
      <c r="AK18">
        <v>1</v>
      </c>
      <c r="AL18" s="2">
        <v>-0.19165760948609972</v>
      </c>
      <c r="AM18">
        <v>1</v>
      </c>
    </row>
    <row r="19" spans="1:39" x14ac:dyDescent="0.45">
      <c r="A19" t="s">
        <v>597</v>
      </c>
      <c r="B19">
        <v>2016</v>
      </c>
      <c r="C19" t="s">
        <v>37</v>
      </c>
      <c r="D19" t="s">
        <v>914</v>
      </c>
      <c r="E19">
        <v>16</v>
      </c>
      <c r="F19">
        <v>10.780870847224961</v>
      </c>
      <c r="G19">
        <v>2.9825597555151878E-4</v>
      </c>
      <c r="H19">
        <v>14.71485450793802</v>
      </c>
      <c r="I19">
        <v>52.9375</v>
      </c>
      <c r="J19">
        <v>0.91891891891891897</v>
      </c>
      <c r="K19">
        <v>-14.6875</v>
      </c>
      <c r="L19">
        <v>0.4375</v>
      </c>
      <c r="M19">
        <v>0.625</v>
      </c>
      <c r="N19">
        <v>0.75</v>
      </c>
      <c r="O19">
        <v>14.25</v>
      </c>
      <c r="P19">
        <v>0.625</v>
      </c>
      <c r="Q19">
        <v>1.375</v>
      </c>
      <c r="R19">
        <v>11</v>
      </c>
      <c r="S19">
        <v>5</v>
      </c>
      <c r="T19">
        <v>0</v>
      </c>
      <c r="U19">
        <v>0.6875</v>
      </c>
      <c r="V19">
        <v>0.45170454545454553</v>
      </c>
      <c r="W19">
        <v>0.48046875</v>
      </c>
      <c r="X19" t="s">
        <v>41</v>
      </c>
      <c r="Y19">
        <v>1</v>
      </c>
      <c r="Z19" t="s">
        <v>38</v>
      </c>
      <c r="AA19" t="s">
        <v>892</v>
      </c>
      <c r="AB19">
        <v>0.20833333333333329</v>
      </c>
      <c r="AC19">
        <v>0.20454545454545461</v>
      </c>
      <c r="AD19" t="s">
        <v>34</v>
      </c>
      <c r="AE19">
        <v>1</v>
      </c>
      <c r="AF19">
        <v>0.1875</v>
      </c>
      <c r="AG19">
        <v>9.5</v>
      </c>
      <c r="AH19" s="2">
        <v>8.8729575339571237E-2</v>
      </c>
      <c r="AI19" s="2">
        <v>0.23095444794265929</v>
      </c>
      <c r="AJ19" s="2">
        <v>5.6864854341607998E-2</v>
      </c>
      <c r="AK19">
        <v>0</v>
      </c>
      <c r="AL19" s="2">
        <v>-0.17408959360105131</v>
      </c>
      <c r="AM19">
        <v>0</v>
      </c>
    </row>
    <row r="20" spans="1:39" x14ac:dyDescent="0.45">
      <c r="A20" t="s">
        <v>568</v>
      </c>
      <c r="B20">
        <v>2015</v>
      </c>
      <c r="C20" t="s">
        <v>48</v>
      </c>
      <c r="D20" t="s">
        <v>923</v>
      </c>
      <c r="E20">
        <v>16</v>
      </c>
      <c r="F20">
        <v>5.3666312440749211</v>
      </c>
      <c r="G20">
        <v>0.43244666022742201</v>
      </c>
      <c r="H20">
        <v>8.3577196469185875</v>
      </c>
      <c r="I20">
        <v>55.4375</v>
      </c>
      <c r="J20">
        <v>0.83333333333333337</v>
      </c>
      <c r="K20">
        <v>-17.75</v>
      </c>
      <c r="L20">
        <v>0.625</v>
      </c>
      <c r="M20">
        <v>0.9375</v>
      </c>
      <c r="N20">
        <v>1.5</v>
      </c>
      <c r="O20">
        <v>18.875</v>
      </c>
      <c r="P20">
        <v>1</v>
      </c>
      <c r="Q20">
        <v>2.4375</v>
      </c>
      <c r="R20">
        <v>15</v>
      </c>
      <c r="S20">
        <v>1</v>
      </c>
      <c r="T20">
        <v>0</v>
      </c>
      <c r="U20">
        <v>0.9375</v>
      </c>
      <c r="V20">
        <v>0.4375</v>
      </c>
      <c r="W20">
        <v>0.44140625</v>
      </c>
      <c r="X20" t="s">
        <v>43</v>
      </c>
      <c r="Y20">
        <v>1</v>
      </c>
      <c r="Z20" t="s">
        <v>38</v>
      </c>
      <c r="AA20" t="s">
        <v>892</v>
      </c>
      <c r="AB20">
        <v>0.2434782608695652</v>
      </c>
      <c r="AC20">
        <v>0.17391304347826089</v>
      </c>
      <c r="AD20" t="s">
        <v>34</v>
      </c>
      <c r="AE20">
        <v>1</v>
      </c>
      <c r="AF20">
        <v>0.375</v>
      </c>
      <c r="AG20">
        <v>9.5</v>
      </c>
      <c r="AH20" s="2">
        <v>0.86582531273201524</v>
      </c>
      <c r="AI20" s="2">
        <v>0.86582531273201524</v>
      </c>
      <c r="AJ20" s="2">
        <v>0.37652786550454537</v>
      </c>
      <c r="AK20">
        <v>1</v>
      </c>
      <c r="AL20" s="2">
        <v>-0.48929744722746987</v>
      </c>
      <c r="AM20">
        <v>1</v>
      </c>
    </row>
    <row r="21" spans="1:39" x14ac:dyDescent="0.45">
      <c r="A21" t="s">
        <v>573</v>
      </c>
      <c r="B21">
        <v>2015</v>
      </c>
      <c r="C21" t="s">
        <v>60</v>
      </c>
      <c r="D21" t="s">
        <v>911</v>
      </c>
      <c r="E21">
        <v>16</v>
      </c>
      <c r="F21">
        <v>-1.6780356497705471</v>
      </c>
      <c r="G21">
        <v>-2.8112024821689729</v>
      </c>
      <c r="H21">
        <v>1.4877470702618241</v>
      </c>
      <c r="I21">
        <v>66.4375</v>
      </c>
      <c r="J21">
        <v>0.8571428571428571</v>
      </c>
      <c r="K21">
        <v>-15.375</v>
      </c>
      <c r="L21">
        <v>1.4375</v>
      </c>
      <c r="M21">
        <v>0.8125</v>
      </c>
      <c r="N21">
        <v>0.875</v>
      </c>
      <c r="O21">
        <v>21.9375</v>
      </c>
      <c r="P21">
        <v>1.6875</v>
      </c>
      <c r="Q21">
        <v>1.6875</v>
      </c>
      <c r="R21">
        <v>12</v>
      </c>
      <c r="S21">
        <v>4</v>
      </c>
      <c r="T21">
        <v>0</v>
      </c>
      <c r="U21">
        <v>0.75</v>
      </c>
      <c r="V21">
        <v>0.47916666666666669</v>
      </c>
      <c r="W21">
        <v>0.5</v>
      </c>
      <c r="X21" t="s">
        <v>43</v>
      </c>
      <c r="Y21">
        <v>1</v>
      </c>
      <c r="Z21" t="s">
        <v>62</v>
      </c>
      <c r="AA21" t="s">
        <v>891</v>
      </c>
      <c r="AB21">
        <v>0.15602836879432619</v>
      </c>
      <c r="AC21">
        <v>0.16778523489932889</v>
      </c>
      <c r="AD21" t="s">
        <v>43</v>
      </c>
      <c r="AE21">
        <v>1</v>
      </c>
      <c r="AF21">
        <v>0.25</v>
      </c>
      <c r="AG21">
        <v>9.5</v>
      </c>
      <c r="AH21" s="2">
        <v>0.22172884193619979</v>
      </c>
      <c r="AI21" s="2">
        <v>0.25335113373500251</v>
      </c>
      <c r="AJ21" s="2">
        <v>9.6424863476903724E-2</v>
      </c>
      <c r="AK21">
        <v>0</v>
      </c>
      <c r="AL21" s="2">
        <v>-0.1569262702580988</v>
      </c>
      <c r="AM21">
        <v>0</v>
      </c>
    </row>
    <row r="22" spans="1:39" x14ac:dyDescent="0.45">
      <c r="A22" t="s">
        <v>553</v>
      </c>
      <c r="B22">
        <v>2014</v>
      </c>
      <c r="C22" t="s">
        <v>81</v>
      </c>
      <c r="D22" t="s">
        <v>928</v>
      </c>
      <c r="E22">
        <v>16</v>
      </c>
      <c r="F22">
        <v>6.4347931241274914</v>
      </c>
      <c r="G22">
        <v>-1.1548480554930891</v>
      </c>
      <c r="H22">
        <v>9.425307175233554</v>
      </c>
      <c r="I22">
        <v>67.5</v>
      </c>
      <c r="J22">
        <v>0.94594594594594594</v>
      </c>
      <c r="K22">
        <v>-10.625</v>
      </c>
      <c r="L22">
        <v>0.5625</v>
      </c>
      <c r="M22">
        <v>0.5625</v>
      </c>
      <c r="N22">
        <v>1</v>
      </c>
      <c r="O22">
        <v>17.625</v>
      </c>
      <c r="P22">
        <v>0.75</v>
      </c>
      <c r="Q22">
        <v>1.5625</v>
      </c>
      <c r="R22">
        <v>12</v>
      </c>
      <c r="S22">
        <v>4</v>
      </c>
      <c r="T22">
        <v>0</v>
      </c>
      <c r="U22">
        <v>0.75</v>
      </c>
      <c r="V22">
        <v>0.48697916666666669</v>
      </c>
      <c r="W22">
        <v>0.513671875</v>
      </c>
      <c r="X22" t="s">
        <v>43</v>
      </c>
      <c r="Y22">
        <v>1</v>
      </c>
      <c r="Z22" t="s">
        <v>46</v>
      </c>
      <c r="AA22" t="s">
        <v>891</v>
      </c>
      <c r="AB22">
        <v>0.27868852459016391</v>
      </c>
      <c r="AC22">
        <v>0.14545454545454539</v>
      </c>
      <c r="AD22" t="s">
        <v>43</v>
      </c>
      <c r="AE22">
        <v>1</v>
      </c>
      <c r="AF22">
        <v>0.1875</v>
      </c>
      <c r="AG22">
        <v>9.5</v>
      </c>
      <c r="AH22" s="2">
        <v>0.26110719048883269</v>
      </c>
      <c r="AI22" s="2">
        <v>0.26110719048883269</v>
      </c>
      <c r="AJ22" s="2">
        <v>0.1809136853436612</v>
      </c>
      <c r="AK22">
        <v>1</v>
      </c>
      <c r="AL22" s="2">
        <v>-8.0193505145171484E-2</v>
      </c>
      <c r="AM22">
        <v>1</v>
      </c>
    </row>
    <row r="23" spans="1:39" x14ac:dyDescent="0.45">
      <c r="A23" t="s">
        <v>559</v>
      </c>
      <c r="B23">
        <v>2014</v>
      </c>
      <c r="C23" t="s">
        <v>98</v>
      </c>
      <c r="D23" t="s">
        <v>907</v>
      </c>
      <c r="E23">
        <v>16</v>
      </c>
      <c r="F23">
        <v>2.6099151632079769</v>
      </c>
      <c r="G23">
        <v>2.151742250149185</v>
      </c>
      <c r="H23">
        <v>6.693546295316672</v>
      </c>
      <c r="I23">
        <v>63.0625</v>
      </c>
      <c r="J23">
        <v>0.83783783783783783</v>
      </c>
      <c r="K23">
        <v>-15.125</v>
      </c>
      <c r="L23">
        <v>0.4375</v>
      </c>
      <c r="M23">
        <v>0.625</v>
      </c>
      <c r="N23">
        <v>0.8125</v>
      </c>
      <c r="O23">
        <v>14.125</v>
      </c>
      <c r="P23">
        <v>0.5625</v>
      </c>
      <c r="Q23">
        <v>1.4375</v>
      </c>
      <c r="R23">
        <v>12</v>
      </c>
      <c r="S23">
        <v>4</v>
      </c>
      <c r="T23">
        <v>0</v>
      </c>
      <c r="U23">
        <v>0.75</v>
      </c>
      <c r="V23">
        <v>0.51302083333333337</v>
      </c>
      <c r="W23">
        <v>0.525390625</v>
      </c>
      <c r="X23" t="s">
        <v>43</v>
      </c>
      <c r="Y23">
        <v>1</v>
      </c>
      <c r="Z23" t="s">
        <v>35</v>
      </c>
      <c r="AA23" t="s">
        <v>892</v>
      </c>
      <c r="AB23">
        <v>0.22900763358778631</v>
      </c>
      <c r="AC23">
        <v>0.19047619047619049</v>
      </c>
      <c r="AD23" t="s">
        <v>34</v>
      </c>
      <c r="AE23">
        <v>1</v>
      </c>
      <c r="AF23">
        <v>0.125</v>
      </c>
      <c r="AG23">
        <v>9.5</v>
      </c>
      <c r="AH23" s="2">
        <v>0.21223142502449421</v>
      </c>
      <c r="AI23" s="2">
        <v>0.22721503346852079</v>
      </c>
      <c r="AJ23" s="2">
        <v>0.1470490689093463</v>
      </c>
      <c r="AK23">
        <v>0</v>
      </c>
      <c r="AL23" s="2">
        <v>-8.0165964559174491E-2</v>
      </c>
      <c r="AM23">
        <v>0</v>
      </c>
    </row>
    <row r="24" spans="1:39" x14ac:dyDescent="0.45">
      <c r="A24" t="s">
        <v>527</v>
      </c>
      <c r="B24">
        <v>2013</v>
      </c>
      <c r="C24" t="s">
        <v>98</v>
      </c>
      <c r="D24" t="s">
        <v>907</v>
      </c>
      <c r="E24">
        <v>16</v>
      </c>
      <c r="F24">
        <v>4.979185986694981</v>
      </c>
      <c r="G24">
        <v>-2.0790173744849612</v>
      </c>
      <c r="H24">
        <v>10.02588436098546</v>
      </c>
      <c r="I24">
        <v>73.9375</v>
      </c>
      <c r="J24">
        <v>0.94285714285714284</v>
      </c>
      <c r="K24">
        <v>-17</v>
      </c>
      <c r="L24">
        <v>0.5625</v>
      </c>
      <c r="M24">
        <v>0.6875</v>
      </c>
      <c r="N24">
        <v>1.75</v>
      </c>
      <c r="O24">
        <v>18.5625</v>
      </c>
      <c r="P24">
        <v>1</v>
      </c>
      <c r="Q24">
        <v>2.4375</v>
      </c>
      <c r="R24">
        <v>13</v>
      </c>
      <c r="S24">
        <v>3</v>
      </c>
      <c r="T24">
        <v>0</v>
      </c>
      <c r="U24">
        <v>0.8125</v>
      </c>
      <c r="V24">
        <v>0.44471153846153838</v>
      </c>
      <c r="W24">
        <v>0.490234375</v>
      </c>
      <c r="X24" t="s">
        <v>43</v>
      </c>
      <c r="Y24">
        <v>1</v>
      </c>
      <c r="Z24" t="s">
        <v>35</v>
      </c>
      <c r="AA24" t="s">
        <v>892</v>
      </c>
      <c r="AB24">
        <v>0.25806451612903231</v>
      </c>
      <c r="AC24">
        <v>0.1759259259259259</v>
      </c>
      <c r="AD24" t="s">
        <v>43</v>
      </c>
      <c r="AE24">
        <v>1</v>
      </c>
      <c r="AF24">
        <v>0.4375</v>
      </c>
      <c r="AG24">
        <v>9.5</v>
      </c>
      <c r="AH24" s="2">
        <v>0.54845975402884273</v>
      </c>
      <c r="AI24" s="2">
        <v>0.59228688009018116</v>
      </c>
      <c r="AJ24" s="2">
        <v>0.20278660277583901</v>
      </c>
      <c r="AK24">
        <v>0</v>
      </c>
      <c r="AL24" s="2">
        <v>-0.38950027731434211</v>
      </c>
      <c r="AM24">
        <v>0</v>
      </c>
    </row>
    <row r="25" spans="1:39" x14ac:dyDescent="0.45">
      <c r="A25" t="s">
        <v>509</v>
      </c>
      <c r="B25">
        <v>2013</v>
      </c>
      <c r="C25" t="s">
        <v>60</v>
      </c>
      <c r="D25" t="s">
        <v>911</v>
      </c>
      <c r="E25">
        <v>16</v>
      </c>
      <c r="F25">
        <v>16.09399782413907</v>
      </c>
      <c r="G25">
        <v>-1.42949613820136</v>
      </c>
      <c r="H25">
        <v>18.25071945737082</v>
      </c>
      <c r="I25">
        <v>62.5</v>
      </c>
      <c r="J25">
        <v>0.96153846153846156</v>
      </c>
      <c r="K25">
        <v>-8</v>
      </c>
      <c r="L25">
        <v>0.625</v>
      </c>
      <c r="M25">
        <v>0.5625</v>
      </c>
      <c r="N25">
        <v>1.0625</v>
      </c>
      <c r="O25">
        <v>18.125</v>
      </c>
      <c r="P25">
        <v>1.1875</v>
      </c>
      <c r="Q25">
        <v>1.625</v>
      </c>
      <c r="R25">
        <v>13</v>
      </c>
      <c r="S25">
        <v>3</v>
      </c>
      <c r="T25">
        <v>0</v>
      </c>
      <c r="U25">
        <v>0.8125</v>
      </c>
      <c r="V25">
        <v>0.42307692307692307</v>
      </c>
      <c r="W25">
        <v>0.46875</v>
      </c>
      <c r="X25" t="s">
        <v>43</v>
      </c>
      <c r="Y25">
        <v>1</v>
      </c>
      <c r="Z25" t="s">
        <v>62</v>
      </c>
      <c r="AA25" t="s">
        <v>891</v>
      </c>
      <c r="AB25">
        <v>0.29838709677419362</v>
      </c>
      <c r="AC25">
        <v>0.26373626373626369</v>
      </c>
      <c r="AD25" t="s">
        <v>34</v>
      </c>
      <c r="AE25">
        <v>1</v>
      </c>
      <c r="AF25">
        <v>0.5625</v>
      </c>
      <c r="AG25">
        <v>9.5</v>
      </c>
      <c r="AH25" s="2">
        <v>0.44795982702796028</v>
      </c>
      <c r="AI25" s="2">
        <v>0.44795982702796028</v>
      </c>
      <c r="AJ25" s="2">
        <v>0.16562792590662062</v>
      </c>
      <c r="AK25">
        <v>1</v>
      </c>
      <c r="AL25" s="2">
        <v>-0.28233190112133966</v>
      </c>
      <c r="AM25">
        <v>1</v>
      </c>
    </row>
    <row r="26" spans="1:39" x14ac:dyDescent="0.45">
      <c r="A26" t="s">
        <v>496</v>
      </c>
      <c r="B26">
        <v>2012</v>
      </c>
      <c r="C26" t="s">
        <v>100</v>
      </c>
      <c r="D26" t="s">
        <v>921</v>
      </c>
      <c r="E26">
        <v>16</v>
      </c>
      <c r="F26">
        <v>5.3218269946515164</v>
      </c>
      <c r="G26">
        <v>1.1773051344290151</v>
      </c>
      <c r="H26">
        <v>8.6634634803684012</v>
      </c>
      <c r="I26">
        <v>60</v>
      </c>
      <c r="J26">
        <v>0.69047619047619047</v>
      </c>
      <c r="K26">
        <v>-15.8125</v>
      </c>
      <c r="L26">
        <v>0.5</v>
      </c>
      <c r="M26">
        <v>0.6875</v>
      </c>
      <c r="N26">
        <v>0.875</v>
      </c>
      <c r="O26">
        <v>16.875</v>
      </c>
      <c r="P26">
        <v>0.75</v>
      </c>
      <c r="Q26">
        <v>1.5625</v>
      </c>
      <c r="R26">
        <v>11</v>
      </c>
      <c r="S26">
        <v>4</v>
      </c>
      <c r="T26">
        <v>1</v>
      </c>
      <c r="U26">
        <v>0.71875</v>
      </c>
      <c r="V26">
        <v>0.47727272727272729</v>
      </c>
      <c r="W26">
        <v>0.50390625</v>
      </c>
      <c r="X26" t="s">
        <v>41</v>
      </c>
      <c r="Y26">
        <v>1</v>
      </c>
      <c r="Z26" t="s">
        <v>35</v>
      </c>
      <c r="AA26" t="s">
        <v>892</v>
      </c>
      <c r="AB26">
        <v>0.15172413793103451</v>
      </c>
      <c r="AC26">
        <v>0.26315789473684209</v>
      </c>
      <c r="AD26" t="s">
        <v>34</v>
      </c>
      <c r="AE26">
        <v>1</v>
      </c>
      <c r="AF26">
        <v>0.25</v>
      </c>
      <c r="AG26">
        <v>9.5</v>
      </c>
      <c r="AH26" s="2">
        <v>0.1153196322664503</v>
      </c>
      <c r="AI26" s="2">
        <v>0.2120662341197419</v>
      </c>
      <c r="AJ26" s="2">
        <v>6.4597117238659324E-2</v>
      </c>
      <c r="AK26">
        <v>0</v>
      </c>
      <c r="AL26" s="2">
        <v>-0.14746911688108258</v>
      </c>
      <c r="AM26">
        <v>0</v>
      </c>
    </row>
    <row r="27" spans="1:39" x14ac:dyDescent="0.45">
      <c r="A27" t="s">
        <v>470</v>
      </c>
      <c r="B27">
        <v>2012</v>
      </c>
      <c r="C27" t="s">
        <v>40</v>
      </c>
      <c r="D27" t="s">
        <v>899</v>
      </c>
      <c r="E27">
        <v>16</v>
      </c>
      <c r="F27">
        <v>0.64023354381660591</v>
      </c>
      <c r="G27">
        <v>-0.77948402989800059</v>
      </c>
      <c r="H27">
        <v>4.6193339258679371</v>
      </c>
      <c r="I27">
        <v>70.4375</v>
      </c>
      <c r="J27">
        <v>0.90909090909090906</v>
      </c>
      <c r="K27">
        <v>-16.0625</v>
      </c>
      <c r="L27">
        <v>0.6875</v>
      </c>
      <c r="M27">
        <v>0.75</v>
      </c>
      <c r="N27">
        <v>0.8125</v>
      </c>
      <c r="O27">
        <v>15.625</v>
      </c>
      <c r="P27">
        <v>0.9375</v>
      </c>
      <c r="Q27">
        <v>1.5625</v>
      </c>
      <c r="R27">
        <v>10</v>
      </c>
      <c r="S27">
        <v>6</v>
      </c>
      <c r="T27">
        <v>0</v>
      </c>
      <c r="U27">
        <v>0.625</v>
      </c>
      <c r="V27">
        <v>0.4375</v>
      </c>
      <c r="W27">
        <v>0.49609375</v>
      </c>
      <c r="X27" t="s">
        <v>77</v>
      </c>
      <c r="Y27">
        <v>1</v>
      </c>
      <c r="Z27" t="s">
        <v>42</v>
      </c>
      <c r="AA27" t="s">
        <v>891</v>
      </c>
      <c r="AB27">
        <v>0.25136612021857918</v>
      </c>
      <c r="AC27">
        <v>0.17777777777777781</v>
      </c>
      <c r="AD27" t="s">
        <v>43</v>
      </c>
      <c r="AE27">
        <v>1</v>
      </c>
      <c r="AF27">
        <v>0.25</v>
      </c>
      <c r="AG27">
        <v>9.5</v>
      </c>
      <c r="AH27" s="2">
        <v>6.4489849942608854E-2</v>
      </c>
      <c r="AI27" s="2">
        <v>0.42705338304448731</v>
      </c>
      <c r="AJ27" s="2">
        <v>3.6124450933219081E-2</v>
      </c>
      <c r="AK27">
        <v>0</v>
      </c>
      <c r="AL27" s="2">
        <v>-0.39092893211126822</v>
      </c>
      <c r="AM27">
        <v>0</v>
      </c>
    </row>
    <row r="28" spans="1:39" x14ac:dyDescent="0.45">
      <c r="A28" t="s">
        <v>457</v>
      </c>
      <c r="B28">
        <v>2011</v>
      </c>
      <c r="C28" t="s">
        <v>81</v>
      </c>
      <c r="D28" t="s">
        <v>928</v>
      </c>
      <c r="E28">
        <v>16</v>
      </c>
      <c r="F28">
        <v>12.34098303350283</v>
      </c>
      <c r="G28">
        <v>1.121867687831287</v>
      </c>
      <c r="H28">
        <v>15.26699300448726</v>
      </c>
      <c r="I28">
        <v>50.9375</v>
      </c>
      <c r="J28">
        <v>0.84848484848484851</v>
      </c>
      <c r="K28">
        <v>-10.8125</v>
      </c>
      <c r="L28">
        <v>0.75</v>
      </c>
      <c r="M28">
        <v>0.6875</v>
      </c>
      <c r="N28">
        <v>1.4375</v>
      </c>
      <c r="O28">
        <v>17.125</v>
      </c>
      <c r="P28">
        <v>0.875</v>
      </c>
      <c r="Q28">
        <v>2.125</v>
      </c>
      <c r="R28">
        <v>13</v>
      </c>
      <c r="S28">
        <v>3</v>
      </c>
      <c r="T28">
        <v>0</v>
      </c>
      <c r="U28">
        <v>0.8125</v>
      </c>
      <c r="V28">
        <v>0.42307692307692307</v>
      </c>
      <c r="W28">
        <v>0.44921875</v>
      </c>
      <c r="X28" t="s">
        <v>43</v>
      </c>
      <c r="Y28">
        <v>1</v>
      </c>
      <c r="Z28" t="s">
        <v>46</v>
      </c>
      <c r="AA28" t="s">
        <v>891</v>
      </c>
      <c r="AB28">
        <v>0.16279069767441859</v>
      </c>
      <c r="AC28">
        <v>0.19834710743801651</v>
      </c>
      <c r="AD28" t="s">
        <v>34</v>
      </c>
      <c r="AE28">
        <v>1</v>
      </c>
      <c r="AF28">
        <v>0.125</v>
      </c>
      <c r="AG28">
        <v>9.5</v>
      </c>
      <c r="AH28" s="2">
        <v>0.2621932739900385</v>
      </c>
      <c r="AI28" s="2">
        <v>0.30901321621682482</v>
      </c>
      <c r="AJ28" s="2">
        <v>0.10425185424973894</v>
      </c>
      <c r="AK28">
        <v>0</v>
      </c>
      <c r="AL28" s="2">
        <v>-0.20476136196708589</v>
      </c>
      <c r="AM28">
        <v>0</v>
      </c>
    </row>
    <row r="29" spans="1:39" x14ac:dyDescent="0.45">
      <c r="A29" t="s">
        <v>459</v>
      </c>
      <c r="B29">
        <v>2011</v>
      </c>
      <c r="C29" t="s">
        <v>86</v>
      </c>
      <c r="D29" t="s">
        <v>926</v>
      </c>
      <c r="E29">
        <v>16</v>
      </c>
      <c r="F29">
        <v>5.5897027530247154</v>
      </c>
      <c r="G29">
        <v>-3.280090627884213</v>
      </c>
      <c r="H29">
        <v>9.1686273590949252</v>
      </c>
      <c r="I29">
        <v>49.6875</v>
      </c>
      <c r="J29">
        <v>0.79166666666666663</v>
      </c>
      <c r="K29">
        <v>-12.4375</v>
      </c>
      <c r="L29">
        <v>1</v>
      </c>
      <c r="M29">
        <v>0.6875</v>
      </c>
      <c r="N29">
        <v>1.25</v>
      </c>
      <c r="O29">
        <v>20.9375</v>
      </c>
      <c r="P29">
        <v>1.3125</v>
      </c>
      <c r="Q29">
        <v>1.9375</v>
      </c>
      <c r="R29">
        <v>9</v>
      </c>
      <c r="S29">
        <v>7</v>
      </c>
      <c r="T29">
        <v>0</v>
      </c>
      <c r="U29">
        <v>0.5625</v>
      </c>
      <c r="V29">
        <v>0.46527777777777779</v>
      </c>
      <c r="W29">
        <v>0.51953125</v>
      </c>
      <c r="X29" t="s">
        <v>77</v>
      </c>
      <c r="Y29">
        <v>1</v>
      </c>
      <c r="Z29" t="s">
        <v>58</v>
      </c>
      <c r="AA29" t="s">
        <v>892</v>
      </c>
      <c r="AB29">
        <v>0.24657534246575341</v>
      </c>
      <c r="AC29">
        <v>0.16901408450704231</v>
      </c>
      <c r="AD29" t="s">
        <v>43</v>
      </c>
      <c r="AE29">
        <v>1</v>
      </c>
      <c r="AF29">
        <v>0.3125</v>
      </c>
      <c r="AG29">
        <v>9.5</v>
      </c>
      <c r="AH29" s="2">
        <v>3.0928964048664902E-2</v>
      </c>
      <c r="AI29" s="2">
        <v>0.72653821188667522</v>
      </c>
      <c r="AJ29" s="2">
        <v>1.2297805367117592E-2</v>
      </c>
      <c r="AK29">
        <v>0</v>
      </c>
      <c r="AL29" s="2">
        <v>-0.71424040651955767</v>
      </c>
      <c r="AM29">
        <v>0</v>
      </c>
    </row>
    <row r="30" spans="1:39" x14ac:dyDescent="0.45">
      <c r="A30" t="s">
        <v>430</v>
      </c>
      <c r="B30">
        <v>2010</v>
      </c>
      <c r="C30" t="s">
        <v>94</v>
      </c>
      <c r="D30" t="s">
        <v>910</v>
      </c>
      <c r="E30">
        <v>16</v>
      </c>
      <c r="F30">
        <v>4.8051414367326162</v>
      </c>
      <c r="G30">
        <v>-1.5951370685463719</v>
      </c>
      <c r="H30">
        <v>8.741800701100173</v>
      </c>
      <c r="I30">
        <v>56.4375</v>
      </c>
      <c r="J30">
        <v>0.78378378378378377</v>
      </c>
      <c r="K30">
        <v>-18.0625</v>
      </c>
      <c r="L30">
        <v>0.5625</v>
      </c>
      <c r="M30">
        <v>0.875</v>
      </c>
      <c r="N30">
        <v>1.25</v>
      </c>
      <c r="O30">
        <v>19.9375</v>
      </c>
      <c r="P30">
        <v>0.9375</v>
      </c>
      <c r="Q30">
        <v>2.125</v>
      </c>
      <c r="R30">
        <v>12</v>
      </c>
      <c r="S30">
        <v>4</v>
      </c>
      <c r="T30">
        <v>0</v>
      </c>
      <c r="U30">
        <v>0.75</v>
      </c>
      <c r="V30">
        <v>0.41666666666666669</v>
      </c>
      <c r="W30">
        <v>0.5</v>
      </c>
      <c r="X30" t="s">
        <v>41</v>
      </c>
      <c r="Y30">
        <v>1</v>
      </c>
      <c r="Z30" t="s">
        <v>42</v>
      </c>
      <c r="AA30" t="s">
        <v>891</v>
      </c>
      <c r="AB30">
        <v>0.26785714285714279</v>
      </c>
      <c r="AC30">
        <v>0.24731182795698919</v>
      </c>
      <c r="AD30" t="s">
        <v>34</v>
      </c>
      <c r="AE30">
        <v>1</v>
      </c>
      <c r="AF30">
        <v>0.375</v>
      </c>
      <c r="AG30">
        <v>9.5</v>
      </c>
      <c r="AH30" s="2">
        <v>0.39911850906847729</v>
      </c>
      <c r="AI30" s="2">
        <v>0.53446851141934371</v>
      </c>
      <c r="AJ30" s="2">
        <v>0.19820632880646241</v>
      </c>
      <c r="AK30">
        <v>0</v>
      </c>
      <c r="AL30" s="2">
        <v>-0.33626218261288132</v>
      </c>
      <c r="AM30">
        <v>0</v>
      </c>
    </row>
    <row r="31" spans="1:39" x14ac:dyDescent="0.45">
      <c r="A31" t="s">
        <v>415</v>
      </c>
      <c r="B31">
        <v>2010</v>
      </c>
      <c r="C31" t="s">
        <v>66</v>
      </c>
      <c r="D31" t="s">
        <v>908</v>
      </c>
      <c r="E31">
        <v>16</v>
      </c>
      <c r="F31">
        <v>6.975409232465144</v>
      </c>
      <c r="G31">
        <v>-1.377626157403562</v>
      </c>
      <c r="H31">
        <v>9.5671475991982398</v>
      </c>
      <c r="I31">
        <v>38.5625</v>
      </c>
      <c r="J31">
        <v>0.7857142857142857</v>
      </c>
      <c r="K31">
        <v>-14.4375</v>
      </c>
      <c r="L31">
        <v>0.8125</v>
      </c>
      <c r="M31">
        <v>0.5</v>
      </c>
      <c r="N31">
        <v>1.5</v>
      </c>
      <c r="O31">
        <v>20.8125</v>
      </c>
      <c r="P31">
        <v>0.9375</v>
      </c>
      <c r="Q31">
        <v>2</v>
      </c>
      <c r="R31">
        <v>10</v>
      </c>
      <c r="S31">
        <v>6</v>
      </c>
      <c r="T31">
        <v>0</v>
      </c>
      <c r="U31">
        <v>0.625</v>
      </c>
      <c r="V31">
        <v>0.47499999999999998</v>
      </c>
      <c r="W31">
        <v>0.51953125</v>
      </c>
      <c r="X31" t="s">
        <v>69</v>
      </c>
      <c r="Y31">
        <v>2</v>
      </c>
      <c r="Z31" t="s">
        <v>51</v>
      </c>
      <c r="AA31" t="s">
        <v>892</v>
      </c>
      <c r="AB31">
        <v>0.2011494252873563</v>
      </c>
      <c r="AC31">
        <v>0.16455696202531639</v>
      </c>
      <c r="AD31" t="s">
        <v>43</v>
      </c>
      <c r="AE31">
        <v>1</v>
      </c>
      <c r="AF31">
        <v>0.125</v>
      </c>
      <c r="AG31">
        <v>9.5</v>
      </c>
      <c r="AH31" s="2">
        <v>5.8368715630811259E-2</v>
      </c>
      <c r="AI31" s="2">
        <v>0.19756677729230629</v>
      </c>
      <c r="AJ31" s="2">
        <v>2.8986500449034704E-2</v>
      </c>
      <c r="AK31">
        <v>0</v>
      </c>
      <c r="AL31" s="2">
        <v>-0.16858027684327159</v>
      </c>
      <c r="AM31">
        <v>0</v>
      </c>
    </row>
    <row r="32" spans="1:39" x14ac:dyDescent="0.45">
      <c r="A32" t="s">
        <v>385</v>
      </c>
      <c r="B32">
        <v>2009</v>
      </c>
      <c r="C32" t="s">
        <v>68</v>
      </c>
      <c r="D32" t="s">
        <v>916</v>
      </c>
      <c r="E32">
        <v>16</v>
      </c>
      <c r="F32">
        <v>8.9840501769559236</v>
      </c>
      <c r="G32">
        <v>-2.4478728097028539</v>
      </c>
      <c r="H32">
        <v>10.290639849953431</v>
      </c>
      <c r="I32">
        <v>34.125</v>
      </c>
      <c r="J32">
        <v>0.8</v>
      </c>
      <c r="K32">
        <v>-5.625</v>
      </c>
      <c r="L32">
        <v>1.1875</v>
      </c>
      <c r="M32">
        <v>0.5625</v>
      </c>
      <c r="N32">
        <v>1</v>
      </c>
      <c r="O32">
        <v>14.25</v>
      </c>
      <c r="P32">
        <v>1.375</v>
      </c>
      <c r="Q32">
        <v>1.5625</v>
      </c>
      <c r="R32">
        <v>14</v>
      </c>
      <c r="S32">
        <v>2</v>
      </c>
      <c r="T32">
        <v>0</v>
      </c>
      <c r="U32">
        <v>0.875</v>
      </c>
      <c r="V32">
        <v>0.4732142857142857</v>
      </c>
      <c r="W32">
        <v>0.47265625</v>
      </c>
      <c r="X32" t="s">
        <v>43</v>
      </c>
      <c r="Y32">
        <v>1</v>
      </c>
      <c r="Z32" t="s">
        <v>70</v>
      </c>
      <c r="AA32" t="s">
        <v>891</v>
      </c>
      <c r="AB32">
        <v>0.15972222222222221</v>
      </c>
      <c r="AC32">
        <v>0.20634920634920631</v>
      </c>
      <c r="AD32" t="s">
        <v>34</v>
      </c>
      <c r="AE32">
        <v>1</v>
      </c>
      <c r="AF32">
        <v>0.1875</v>
      </c>
      <c r="AG32">
        <v>9.5</v>
      </c>
      <c r="AH32" s="2">
        <v>0.31187267615106801</v>
      </c>
      <c r="AI32" s="2">
        <v>0.31187267615106801</v>
      </c>
      <c r="AJ32" s="2">
        <v>0.20951791256205604</v>
      </c>
      <c r="AK32">
        <v>1</v>
      </c>
      <c r="AL32" s="2">
        <v>-0.10235476358901197</v>
      </c>
      <c r="AM32">
        <v>1</v>
      </c>
    </row>
    <row r="33" spans="1:39" x14ac:dyDescent="0.45">
      <c r="A33" t="s">
        <v>394</v>
      </c>
      <c r="B33">
        <v>2009</v>
      </c>
      <c r="C33" t="s">
        <v>83</v>
      </c>
      <c r="D33" t="s">
        <v>929</v>
      </c>
      <c r="E33">
        <v>16</v>
      </c>
      <c r="F33">
        <v>8.9488616214986703</v>
      </c>
      <c r="G33">
        <v>-5.1925920636189733E-2</v>
      </c>
      <c r="H33">
        <v>11.08776882397826</v>
      </c>
      <c r="I33">
        <v>49.1875</v>
      </c>
      <c r="J33">
        <v>0.7857142857142857</v>
      </c>
      <c r="K33">
        <v>-9</v>
      </c>
      <c r="L33">
        <v>0.75</v>
      </c>
      <c r="M33">
        <v>0.8125</v>
      </c>
      <c r="N33">
        <v>1.625</v>
      </c>
      <c r="O33">
        <v>12.375</v>
      </c>
      <c r="P33">
        <v>1.375</v>
      </c>
      <c r="Q33">
        <v>2.4375</v>
      </c>
      <c r="R33">
        <v>13</v>
      </c>
      <c r="S33">
        <v>3</v>
      </c>
      <c r="T33">
        <v>0</v>
      </c>
      <c r="U33">
        <v>0.8125</v>
      </c>
      <c r="V33">
        <v>0.41826923076923078</v>
      </c>
      <c r="W33">
        <v>0.42578125</v>
      </c>
      <c r="X33" t="s">
        <v>43</v>
      </c>
      <c r="Y33">
        <v>1</v>
      </c>
      <c r="Z33" t="s">
        <v>38</v>
      </c>
      <c r="AA33" t="s">
        <v>892</v>
      </c>
      <c r="AB33">
        <v>0.14814814814814811</v>
      </c>
      <c r="AC33">
        <v>0.15573770491803279</v>
      </c>
      <c r="AD33" t="s">
        <v>43</v>
      </c>
      <c r="AE33">
        <v>1</v>
      </c>
      <c r="AF33">
        <v>0.625</v>
      </c>
      <c r="AG33">
        <v>9.5</v>
      </c>
      <c r="AH33" s="2">
        <v>0.16687905792750851</v>
      </c>
      <c r="AI33" s="2">
        <v>0.21523148893672239</v>
      </c>
      <c r="AJ33" s="2">
        <v>0.11211034034401182</v>
      </c>
      <c r="AK33">
        <v>0</v>
      </c>
      <c r="AL33" s="2">
        <v>-0.10312114859271057</v>
      </c>
      <c r="AM33">
        <v>0</v>
      </c>
    </row>
    <row r="34" spans="1:39" x14ac:dyDescent="0.45">
      <c r="A34" t="s">
        <v>366</v>
      </c>
      <c r="B34">
        <v>2008</v>
      </c>
      <c r="C34" t="s">
        <v>94</v>
      </c>
      <c r="D34" t="s">
        <v>910</v>
      </c>
      <c r="E34">
        <v>16</v>
      </c>
      <c r="F34">
        <v>0.53933688137794278</v>
      </c>
      <c r="G34">
        <v>-2.5337931682983958</v>
      </c>
      <c r="H34">
        <v>18.115227917607381</v>
      </c>
      <c r="I34">
        <v>50.75</v>
      </c>
      <c r="J34">
        <v>0.87096774193548387</v>
      </c>
      <c r="K34">
        <v>-19.5625</v>
      </c>
      <c r="L34">
        <v>0.9375</v>
      </c>
      <c r="M34">
        <v>0.5625</v>
      </c>
      <c r="N34">
        <v>1.25</v>
      </c>
      <c r="O34">
        <v>21.875</v>
      </c>
      <c r="P34">
        <v>1.375</v>
      </c>
      <c r="Q34">
        <v>1.8125</v>
      </c>
      <c r="R34">
        <v>12</v>
      </c>
      <c r="S34">
        <v>4</v>
      </c>
      <c r="T34">
        <v>0</v>
      </c>
      <c r="U34">
        <v>0.75</v>
      </c>
      <c r="V34">
        <v>0.45833333333333331</v>
      </c>
      <c r="W34">
        <v>0.525390625</v>
      </c>
      <c r="X34" t="s">
        <v>41</v>
      </c>
      <c r="Y34">
        <v>1</v>
      </c>
      <c r="Z34" t="s">
        <v>42</v>
      </c>
      <c r="AA34" t="s">
        <v>891</v>
      </c>
      <c r="AB34">
        <v>0.24038461538461539</v>
      </c>
      <c r="AC34">
        <v>0.15625</v>
      </c>
      <c r="AD34" t="s">
        <v>43</v>
      </c>
      <c r="AE34">
        <v>1</v>
      </c>
      <c r="AF34">
        <v>0.4375</v>
      </c>
      <c r="AG34">
        <v>9.5</v>
      </c>
      <c r="AH34" s="2">
        <v>0.41179640769029291</v>
      </c>
      <c r="AI34" s="2">
        <v>0.41179640769029291</v>
      </c>
      <c r="AJ34" s="2">
        <v>0.27922307958482739</v>
      </c>
      <c r="AK34">
        <v>1</v>
      </c>
      <c r="AL34" s="2">
        <v>-0.13257332810546552</v>
      </c>
      <c r="AM34">
        <v>1</v>
      </c>
    </row>
    <row r="35" spans="1:39" x14ac:dyDescent="0.45">
      <c r="A35" t="s">
        <v>340</v>
      </c>
      <c r="B35">
        <v>2008</v>
      </c>
      <c r="C35" t="s">
        <v>33</v>
      </c>
      <c r="D35" t="s">
        <v>915</v>
      </c>
      <c r="E35">
        <v>16</v>
      </c>
      <c r="F35">
        <v>6.5868448077466866</v>
      </c>
      <c r="G35">
        <v>-3.0171413269834488</v>
      </c>
      <c r="H35">
        <v>22.496300006266829</v>
      </c>
      <c r="I35">
        <v>48.8125</v>
      </c>
      <c r="J35">
        <v>0.8928571428571429</v>
      </c>
      <c r="K35">
        <v>-12.5625</v>
      </c>
      <c r="L35">
        <v>0.9375</v>
      </c>
      <c r="M35">
        <v>1.0625</v>
      </c>
      <c r="N35">
        <v>0.8125</v>
      </c>
      <c r="O35">
        <v>11.9375</v>
      </c>
      <c r="P35">
        <v>1.5</v>
      </c>
      <c r="Q35">
        <v>1.875</v>
      </c>
      <c r="R35">
        <v>9</v>
      </c>
      <c r="S35">
        <v>7</v>
      </c>
      <c r="T35">
        <v>0</v>
      </c>
      <c r="U35">
        <v>0.5625</v>
      </c>
      <c r="V35">
        <v>0.36805555555555558</v>
      </c>
      <c r="W35">
        <v>0.486328125</v>
      </c>
      <c r="X35" t="s">
        <v>77</v>
      </c>
      <c r="Y35">
        <v>1</v>
      </c>
      <c r="Z35" t="s">
        <v>35</v>
      </c>
      <c r="AA35" t="s">
        <v>892</v>
      </c>
      <c r="AB35">
        <v>0.218978102189781</v>
      </c>
      <c r="AC35">
        <v>0.17241379310344829</v>
      </c>
      <c r="AD35" t="s">
        <v>34</v>
      </c>
      <c r="AE35">
        <v>1</v>
      </c>
      <c r="AF35">
        <v>0.5625</v>
      </c>
      <c r="AG35">
        <v>9.5</v>
      </c>
      <c r="AH35" s="2">
        <v>1.3792980164246691E-2</v>
      </c>
      <c r="AI35" s="2">
        <v>0.16050289100195769</v>
      </c>
      <c r="AJ35" s="2">
        <v>9.3524817754358103E-3</v>
      </c>
      <c r="AK35">
        <v>0</v>
      </c>
      <c r="AL35" s="2">
        <v>-0.15115040922652187</v>
      </c>
      <c r="AM35">
        <v>0</v>
      </c>
    </row>
    <row r="36" spans="1:39" x14ac:dyDescent="0.45">
      <c r="A36" t="s">
        <v>329</v>
      </c>
      <c r="B36">
        <v>2007</v>
      </c>
      <c r="C36" t="s">
        <v>81</v>
      </c>
      <c r="D36" t="s">
        <v>928</v>
      </c>
      <c r="E36">
        <v>16</v>
      </c>
      <c r="F36">
        <v>15.43674866244597</v>
      </c>
      <c r="G36">
        <v>0.63304918248856989</v>
      </c>
      <c r="H36">
        <v>27.92347738165514</v>
      </c>
      <c r="I36">
        <v>43.125</v>
      </c>
      <c r="J36">
        <v>0.875</v>
      </c>
      <c r="K36">
        <v>-8</v>
      </c>
      <c r="L36">
        <v>0.5625</v>
      </c>
      <c r="M36">
        <v>0.75</v>
      </c>
      <c r="N36">
        <v>1.1875</v>
      </c>
      <c r="O36">
        <v>20.5625</v>
      </c>
      <c r="P36">
        <v>0.8125</v>
      </c>
      <c r="Q36">
        <v>1.9375</v>
      </c>
      <c r="R36">
        <v>16</v>
      </c>
      <c r="S36">
        <v>0</v>
      </c>
      <c r="T36">
        <v>0</v>
      </c>
      <c r="U36">
        <v>1</v>
      </c>
      <c r="V36">
        <v>0.46875</v>
      </c>
      <c r="W36">
        <v>0.46875</v>
      </c>
      <c r="X36" t="s">
        <v>43</v>
      </c>
      <c r="Y36">
        <v>1</v>
      </c>
      <c r="Z36" t="s">
        <v>46</v>
      </c>
      <c r="AA36" t="s">
        <v>891</v>
      </c>
      <c r="AB36">
        <v>0.23809523809523811</v>
      </c>
      <c r="AC36">
        <v>0.20155038759689919</v>
      </c>
      <c r="AD36" t="s">
        <v>34</v>
      </c>
      <c r="AE36">
        <v>1</v>
      </c>
      <c r="AF36">
        <v>0.25</v>
      </c>
      <c r="AG36">
        <v>9.5</v>
      </c>
      <c r="AH36" s="2">
        <v>0.88910912759873661</v>
      </c>
      <c r="AI36" s="2">
        <v>0.88910912759873661</v>
      </c>
      <c r="AJ36" s="2">
        <v>0.39480121874214874</v>
      </c>
      <c r="AK36">
        <v>1</v>
      </c>
      <c r="AL36" s="2">
        <v>-0.49430790885658787</v>
      </c>
      <c r="AM36">
        <v>1</v>
      </c>
    </row>
    <row r="37" spans="1:39" x14ac:dyDescent="0.45">
      <c r="A37" t="s">
        <v>331</v>
      </c>
      <c r="B37">
        <v>2007</v>
      </c>
      <c r="C37" t="s">
        <v>86</v>
      </c>
      <c r="D37" t="s">
        <v>926</v>
      </c>
      <c r="E37">
        <v>16</v>
      </c>
      <c r="F37">
        <v>-3.4512405625045059</v>
      </c>
      <c r="G37">
        <v>8.1084396067858944E-2</v>
      </c>
      <c r="H37">
        <v>16.24361933359938</v>
      </c>
      <c r="I37">
        <v>40.75</v>
      </c>
      <c r="J37">
        <v>0.85185185185185186</v>
      </c>
      <c r="K37">
        <v>-13.875</v>
      </c>
      <c r="L37">
        <v>1.25</v>
      </c>
      <c r="M37">
        <v>0.625</v>
      </c>
      <c r="N37">
        <v>0.9375</v>
      </c>
      <c r="O37">
        <v>20.75</v>
      </c>
      <c r="P37">
        <v>1.9375</v>
      </c>
      <c r="Q37">
        <v>1.5625</v>
      </c>
      <c r="R37">
        <v>10</v>
      </c>
      <c r="S37">
        <v>6</v>
      </c>
      <c r="T37">
        <v>0</v>
      </c>
      <c r="U37">
        <v>0.625</v>
      </c>
      <c r="V37">
        <v>0.375</v>
      </c>
      <c r="W37">
        <v>0.515625</v>
      </c>
      <c r="X37" t="s">
        <v>61</v>
      </c>
      <c r="Y37">
        <v>2</v>
      </c>
      <c r="Z37" t="s">
        <v>58</v>
      </c>
      <c r="AA37" t="s">
        <v>892</v>
      </c>
      <c r="AB37">
        <v>0.26190476190476192</v>
      </c>
      <c r="AC37">
        <v>0.26950354609929078</v>
      </c>
      <c r="AD37" t="s">
        <v>43</v>
      </c>
      <c r="AE37">
        <v>1</v>
      </c>
      <c r="AF37">
        <v>0.6875</v>
      </c>
      <c r="AG37">
        <v>9.5</v>
      </c>
      <c r="AH37" s="2">
        <v>8.3469360864657005E-2</v>
      </c>
      <c r="AI37" s="2">
        <v>0.45275580840664231</v>
      </c>
      <c r="AJ37" s="2">
        <v>3.7063847815841072E-2</v>
      </c>
      <c r="AK37">
        <v>0</v>
      </c>
      <c r="AL37" s="2">
        <v>-0.41569196059080127</v>
      </c>
      <c r="AM37">
        <v>0</v>
      </c>
    </row>
    <row r="38" spans="1:39" x14ac:dyDescent="0.45">
      <c r="A38" t="s">
        <v>281</v>
      </c>
      <c r="B38">
        <v>2006</v>
      </c>
      <c r="C38" t="s">
        <v>50</v>
      </c>
      <c r="D38" t="s">
        <v>917</v>
      </c>
      <c r="E38">
        <v>16</v>
      </c>
      <c r="F38">
        <v>-1.5797179690208629</v>
      </c>
      <c r="G38">
        <v>-1.8483651374969161</v>
      </c>
      <c r="H38">
        <v>17.455488898017808</v>
      </c>
      <c r="I38">
        <v>57.6875</v>
      </c>
      <c r="J38">
        <v>0.88888888888888884</v>
      </c>
      <c r="K38">
        <v>-10.25</v>
      </c>
      <c r="L38">
        <v>1.375</v>
      </c>
      <c r="M38">
        <v>1.3125</v>
      </c>
      <c r="N38">
        <v>1.4375</v>
      </c>
      <c r="O38">
        <v>17</v>
      </c>
      <c r="P38">
        <v>1.8125</v>
      </c>
      <c r="Q38">
        <v>2.75</v>
      </c>
      <c r="R38">
        <v>13</v>
      </c>
      <c r="S38">
        <v>3</v>
      </c>
      <c r="T38">
        <v>0</v>
      </c>
      <c r="U38">
        <v>0.8125</v>
      </c>
      <c r="V38">
        <v>0.40384615384615391</v>
      </c>
      <c r="W38">
        <v>0.4296875</v>
      </c>
      <c r="X38" t="s">
        <v>43</v>
      </c>
      <c r="Y38">
        <v>1</v>
      </c>
      <c r="Z38" t="s">
        <v>51</v>
      </c>
      <c r="AA38" t="s">
        <v>892</v>
      </c>
      <c r="AB38">
        <v>0.1553398058252427</v>
      </c>
      <c r="AC38">
        <v>0.2479338842975207</v>
      </c>
      <c r="AD38" t="s">
        <v>34</v>
      </c>
      <c r="AE38">
        <v>1</v>
      </c>
      <c r="AF38">
        <v>0.4375</v>
      </c>
      <c r="AG38">
        <v>9.5</v>
      </c>
      <c r="AH38" s="2">
        <v>0.24280601368945409</v>
      </c>
      <c r="AI38" s="2">
        <v>0.24280601368945409</v>
      </c>
      <c r="AJ38" s="2">
        <v>0.14354347605697562</v>
      </c>
      <c r="AK38">
        <v>1</v>
      </c>
      <c r="AL38" s="2">
        <v>-9.926253763247847E-2</v>
      </c>
      <c r="AM38">
        <v>1</v>
      </c>
    </row>
    <row r="39" spans="1:39" x14ac:dyDescent="0.45">
      <c r="A39" t="s">
        <v>289</v>
      </c>
      <c r="B39">
        <v>2006</v>
      </c>
      <c r="C39" t="s">
        <v>68</v>
      </c>
      <c r="D39" t="s">
        <v>916</v>
      </c>
      <c r="E39">
        <v>16</v>
      </c>
      <c r="F39">
        <v>11.269134714003091</v>
      </c>
      <c r="G39">
        <v>-0.99973870780389995</v>
      </c>
      <c r="H39">
        <v>23.63827767105559</v>
      </c>
      <c r="I39">
        <v>44.875</v>
      </c>
      <c r="J39">
        <v>0.89655172413793105</v>
      </c>
      <c r="K39">
        <v>-5.5625</v>
      </c>
      <c r="L39">
        <v>0.5625</v>
      </c>
      <c r="M39">
        <v>0.6875</v>
      </c>
      <c r="N39">
        <v>0.9375</v>
      </c>
      <c r="O39">
        <v>9.375</v>
      </c>
      <c r="P39">
        <v>0.875</v>
      </c>
      <c r="Q39">
        <v>1.625</v>
      </c>
      <c r="R39">
        <v>12</v>
      </c>
      <c r="S39">
        <v>4</v>
      </c>
      <c r="T39">
        <v>0</v>
      </c>
      <c r="U39">
        <v>0.75</v>
      </c>
      <c r="V39">
        <v>0.50520833333333337</v>
      </c>
      <c r="W39">
        <v>0.5</v>
      </c>
      <c r="X39" t="s">
        <v>84</v>
      </c>
      <c r="Y39">
        <v>1</v>
      </c>
      <c r="Z39" t="s">
        <v>70</v>
      </c>
      <c r="AA39" t="s">
        <v>891</v>
      </c>
      <c r="AB39">
        <v>0.23076923076923081</v>
      </c>
      <c r="AC39">
        <v>0.16379310344827591</v>
      </c>
      <c r="AD39" t="s">
        <v>43</v>
      </c>
      <c r="AE39">
        <v>1</v>
      </c>
      <c r="AF39">
        <v>0.3125</v>
      </c>
      <c r="AG39">
        <v>9.5</v>
      </c>
      <c r="AH39" s="2">
        <v>8.825167782577617E-2</v>
      </c>
      <c r="AI39" s="2">
        <v>0.48898912932867761</v>
      </c>
      <c r="AJ39" s="2">
        <v>5.2173141885910559E-2</v>
      </c>
      <c r="AK39">
        <v>0</v>
      </c>
      <c r="AL39" s="2">
        <v>-0.43681598744276706</v>
      </c>
      <c r="AM39">
        <v>0</v>
      </c>
    </row>
    <row r="40" spans="1:39" x14ac:dyDescent="0.45">
      <c r="A40" t="s">
        <v>271</v>
      </c>
      <c r="B40">
        <v>2005</v>
      </c>
      <c r="C40" t="s">
        <v>98</v>
      </c>
      <c r="D40" t="s">
        <v>907</v>
      </c>
      <c r="E40">
        <v>16</v>
      </c>
      <c r="F40">
        <v>6.0614637588081992</v>
      </c>
      <c r="G40">
        <v>2.2246029496143538</v>
      </c>
      <c r="H40">
        <v>18.589659751639999</v>
      </c>
      <c r="I40">
        <v>52.875</v>
      </c>
      <c r="J40">
        <v>0.72</v>
      </c>
      <c r="K40">
        <v>-10.6875</v>
      </c>
      <c r="L40">
        <v>0.6875</v>
      </c>
      <c r="M40">
        <v>0.6875</v>
      </c>
      <c r="N40">
        <v>1</v>
      </c>
      <c r="O40">
        <v>17.75</v>
      </c>
      <c r="P40">
        <v>0.8125</v>
      </c>
      <c r="Q40">
        <v>1.6875</v>
      </c>
      <c r="R40">
        <v>13</v>
      </c>
      <c r="S40">
        <v>3</v>
      </c>
      <c r="T40">
        <v>0</v>
      </c>
      <c r="U40">
        <v>0.8125</v>
      </c>
      <c r="V40">
        <v>0.40384615384615391</v>
      </c>
      <c r="W40">
        <v>0.4296875</v>
      </c>
      <c r="X40" t="s">
        <v>43</v>
      </c>
      <c r="Y40">
        <v>1</v>
      </c>
      <c r="Z40" t="s">
        <v>35</v>
      </c>
      <c r="AA40" t="s">
        <v>892</v>
      </c>
      <c r="AB40">
        <v>0.19858156028368801</v>
      </c>
      <c r="AC40">
        <v>0.27419354838709681</v>
      </c>
      <c r="AD40" t="s">
        <v>34</v>
      </c>
      <c r="AE40">
        <v>1</v>
      </c>
      <c r="AF40">
        <v>0.125</v>
      </c>
      <c r="AG40">
        <v>9.5</v>
      </c>
      <c r="AH40" s="2">
        <v>0.32171374715446799</v>
      </c>
      <c r="AI40" s="2">
        <v>0.32171374715446799</v>
      </c>
      <c r="AJ40" s="2">
        <v>0.16516879282080862</v>
      </c>
      <c r="AK40">
        <v>1</v>
      </c>
      <c r="AL40" s="2">
        <v>-0.15654495433365936</v>
      </c>
      <c r="AM40">
        <v>1</v>
      </c>
    </row>
    <row r="41" spans="1:39" x14ac:dyDescent="0.45">
      <c r="A41" t="s">
        <v>270</v>
      </c>
      <c r="B41">
        <v>2005</v>
      </c>
      <c r="C41" t="s">
        <v>94</v>
      </c>
      <c r="D41" t="s">
        <v>910</v>
      </c>
      <c r="E41">
        <v>16</v>
      </c>
      <c r="F41">
        <v>3.433431895470862</v>
      </c>
      <c r="G41">
        <v>-1.0934489708810831</v>
      </c>
      <c r="H41">
        <v>16.04241642853507</v>
      </c>
      <c r="I41">
        <v>54.75</v>
      </c>
      <c r="J41">
        <v>0.82758620689655171</v>
      </c>
      <c r="K41">
        <v>-11.125</v>
      </c>
      <c r="L41">
        <v>0.875</v>
      </c>
      <c r="M41">
        <v>0.9375</v>
      </c>
      <c r="N41">
        <v>0.9375</v>
      </c>
      <c r="O41">
        <v>19.5</v>
      </c>
      <c r="P41">
        <v>1.1875</v>
      </c>
      <c r="Q41">
        <v>1.875</v>
      </c>
      <c r="R41">
        <v>11</v>
      </c>
      <c r="S41">
        <v>5</v>
      </c>
      <c r="T41">
        <v>0</v>
      </c>
      <c r="U41">
        <v>0.6875</v>
      </c>
      <c r="V41">
        <v>0.41477272727272729</v>
      </c>
      <c r="W41">
        <v>0.4921875</v>
      </c>
      <c r="X41" t="s">
        <v>69</v>
      </c>
      <c r="Y41">
        <v>2</v>
      </c>
      <c r="Z41" t="s">
        <v>42</v>
      </c>
      <c r="AA41" t="s">
        <v>891</v>
      </c>
      <c r="AB41">
        <v>0.28799999999999998</v>
      </c>
      <c r="AC41">
        <v>0.265625</v>
      </c>
      <c r="AD41" t="s">
        <v>43</v>
      </c>
      <c r="AE41">
        <v>1</v>
      </c>
      <c r="AF41">
        <v>0.3125</v>
      </c>
      <c r="AG41">
        <v>9.5</v>
      </c>
      <c r="AH41" s="2">
        <v>0.160724219659094</v>
      </c>
      <c r="AI41" s="2">
        <v>0.40596761607953918</v>
      </c>
      <c r="AJ41" s="2">
        <v>8.2516291495038002E-2</v>
      </c>
      <c r="AK41">
        <v>0</v>
      </c>
      <c r="AL41" s="2">
        <v>-0.32345132458450121</v>
      </c>
      <c r="AM41">
        <v>0</v>
      </c>
    </row>
    <row r="42" spans="1:39" x14ac:dyDescent="0.45">
      <c r="A42" t="s">
        <v>233</v>
      </c>
      <c r="B42">
        <v>2004</v>
      </c>
      <c r="C42" t="s">
        <v>81</v>
      </c>
      <c r="D42" t="s">
        <v>928</v>
      </c>
      <c r="E42">
        <v>16</v>
      </c>
      <c r="F42">
        <v>7.8963771740691344</v>
      </c>
      <c r="G42">
        <v>-1.4552301917473811</v>
      </c>
      <c r="H42">
        <v>20.478539343879952</v>
      </c>
      <c r="I42">
        <v>51.375</v>
      </c>
      <c r="J42">
        <v>0.93939393939393945</v>
      </c>
      <c r="K42">
        <v>-10.125</v>
      </c>
      <c r="L42">
        <v>0.875</v>
      </c>
      <c r="M42">
        <v>1</v>
      </c>
      <c r="N42">
        <v>1.25</v>
      </c>
      <c r="O42">
        <v>20.375</v>
      </c>
      <c r="P42">
        <v>1.4375</v>
      </c>
      <c r="Q42">
        <v>2.25</v>
      </c>
      <c r="R42">
        <v>14</v>
      </c>
      <c r="S42">
        <v>2</v>
      </c>
      <c r="T42">
        <v>0</v>
      </c>
      <c r="U42">
        <v>0.875</v>
      </c>
      <c r="V42">
        <v>0.47767857142857151</v>
      </c>
      <c r="W42">
        <v>0.4921875</v>
      </c>
      <c r="X42" t="s">
        <v>41</v>
      </c>
      <c r="Y42">
        <v>1</v>
      </c>
      <c r="Z42" t="s">
        <v>46</v>
      </c>
      <c r="AA42" t="s">
        <v>891</v>
      </c>
      <c r="AB42">
        <v>0.16964285714285721</v>
      </c>
      <c r="AC42">
        <v>0.2192982456140351</v>
      </c>
      <c r="AD42" t="s">
        <v>43</v>
      </c>
      <c r="AE42">
        <v>1</v>
      </c>
      <c r="AF42">
        <v>0.5625</v>
      </c>
      <c r="AG42">
        <v>9.5</v>
      </c>
      <c r="AH42" s="2">
        <v>0.51063044728687745</v>
      </c>
      <c r="AI42" s="2">
        <v>0.79313298564520185</v>
      </c>
      <c r="AJ42" s="2">
        <v>0.21723898542947892</v>
      </c>
      <c r="AK42">
        <v>0</v>
      </c>
      <c r="AL42" s="2">
        <v>-0.5758940002157229</v>
      </c>
      <c r="AM42">
        <v>0</v>
      </c>
    </row>
    <row r="43" spans="1:39" x14ac:dyDescent="0.45">
      <c r="A43" t="s">
        <v>237</v>
      </c>
      <c r="B43">
        <v>2004</v>
      </c>
      <c r="C43" t="s">
        <v>92</v>
      </c>
      <c r="D43" t="s">
        <v>904</v>
      </c>
      <c r="E43">
        <v>16</v>
      </c>
      <c r="F43">
        <v>5.0699483568476902</v>
      </c>
      <c r="G43">
        <v>-1.081760160690074</v>
      </c>
      <c r="H43">
        <v>20.469862867218701</v>
      </c>
      <c r="I43">
        <v>59.5</v>
      </c>
      <c r="J43">
        <v>0.84375</v>
      </c>
      <c r="K43">
        <v>-14.0625</v>
      </c>
      <c r="L43">
        <v>0.6875</v>
      </c>
      <c r="M43">
        <v>0.6875</v>
      </c>
      <c r="N43">
        <v>1.0625</v>
      </c>
      <c r="O43">
        <v>15.875</v>
      </c>
      <c r="P43">
        <v>1.1875</v>
      </c>
      <c r="Q43">
        <v>1.75</v>
      </c>
      <c r="R43">
        <v>13</v>
      </c>
      <c r="S43">
        <v>3</v>
      </c>
      <c r="T43">
        <v>0</v>
      </c>
      <c r="U43">
        <v>0.8125</v>
      </c>
      <c r="V43">
        <v>0.40865384615384609</v>
      </c>
      <c r="W43">
        <v>0.453125</v>
      </c>
      <c r="X43" t="s">
        <v>43</v>
      </c>
      <c r="Y43">
        <v>1</v>
      </c>
      <c r="Z43" t="s">
        <v>58</v>
      </c>
      <c r="AA43" t="s">
        <v>892</v>
      </c>
      <c r="AB43">
        <v>0.2446043165467626</v>
      </c>
      <c r="AC43">
        <v>0.20289855072463769</v>
      </c>
      <c r="AD43" t="s">
        <v>34</v>
      </c>
      <c r="AE43">
        <v>1</v>
      </c>
      <c r="AF43">
        <v>0.5</v>
      </c>
      <c r="AG43">
        <v>9.5</v>
      </c>
      <c r="AH43" s="2">
        <v>0.42400818683027469</v>
      </c>
      <c r="AI43" s="2">
        <v>0.42400818683027469</v>
      </c>
      <c r="AJ43" s="2">
        <v>0.18038702707645798</v>
      </c>
      <c r="AK43">
        <v>1</v>
      </c>
      <c r="AL43" s="2">
        <v>-0.24362115975381671</v>
      </c>
      <c r="AM43">
        <v>1</v>
      </c>
    </row>
    <row r="44" spans="1:39" x14ac:dyDescent="0.45">
      <c r="A44" t="s">
        <v>200</v>
      </c>
      <c r="B44">
        <v>2003</v>
      </c>
      <c r="C44" t="s">
        <v>81</v>
      </c>
      <c r="D44" t="s">
        <v>928</v>
      </c>
      <c r="E44">
        <v>16</v>
      </c>
      <c r="F44">
        <v>1.8070720417045469</v>
      </c>
      <c r="G44">
        <v>-4.93957954464413</v>
      </c>
      <c r="H44">
        <v>17.82724877608619</v>
      </c>
      <c r="I44">
        <v>62.375</v>
      </c>
      <c r="J44">
        <v>0.73529411764705888</v>
      </c>
      <c r="K44">
        <v>-13.6875</v>
      </c>
      <c r="L44">
        <v>0.8125</v>
      </c>
      <c r="M44">
        <v>0.75</v>
      </c>
      <c r="N44">
        <v>1.8125</v>
      </c>
      <c r="O44">
        <v>15.75</v>
      </c>
      <c r="P44">
        <v>1.3125</v>
      </c>
      <c r="Q44">
        <v>2.5625</v>
      </c>
      <c r="R44">
        <v>14</v>
      </c>
      <c r="S44">
        <v>2</v>
      </c>
      <c r="T44">
        <v>0</v>
      </c>
      <c r="U44">
        <v>0.875</v>
      </c>
      <c r="V44">
        <v>0.5044642857142857</v>
      </c>
      <c r="W44">
        <v>0.484375</v>
      </c>
      <c r="X44" t="s">
        <v>43</v>
      </c>
      <c r="Y44">
        <v>1</v>
      </c>
      <c r="Z44" t="s">
        <v>46</v>
      </c>
      <c r="AA44" t="s">
        <v>891</v>
      </c>
      <c r="AB44">
        <v>0.24390243902439021</v>
      </c>
      <c r="AC44">
        <v>0.23584905660377359</v>
      </c>
      <c r="AD44" t="s">
        <v>43</v>
      </c>
      <c r="AE44">
        <v>1</v>
      </c>
      <c r="AF44">
        <v>0.5</v>
      </c>
      <c r="AG44">
        <v>9.5</v>
      </c>
      <c r="AH44" s="2">
        <v>0.62260027367309778</v>
      </c>
      <c r="AI44" s="2">
        <v>0.62260027367309778</v>
      </c>
      <c r="AJ44" s="2">
        <v>0.32607733868649341</v>
      </c>
      <c r="AK44">
        <v>1</v>
      </c>
      <c r="AL44" s="2">
        <v>-0.29652293498660437</v>
      </c>
      <c r="AM44">
        <v>1</v>
      </c>
    </row>
    <row r="45" spans="1:39" x14ac:dyDescent="0.45">
      <c r="A45" t="s">
        <v>179</v>
      </c>
      <c r="B45">
        <v>2003</v>
      </c>
      <c r="C45" t="s">
        <v>48</v>
      </c>
      <c r="D45" t="s">
        <v>923</v>
      </c>
      <c r="E45">
        <v>16</v>
      </c>
      <c r="F45">
        <v>0.14783702548252831</v>
      </c>
      <c r="G45">
        <v>-4.0369066797451696</v>
      </c>
      <c r="H45">
        <v>14.434700469712549</v>
      </c>
      <c r="I45">
        <v>60.4375</v>
      </c>
      <c r="J45">
        <v>0.84210526315789469</v>
      </c>
      <c r="K45">
        <v>-12</v>
      </c>
      <c r="L45">
        <v>1</v>
      </c>
      <c r="M45">
        <v>0.625</v>
      </c>
      <c r="N45">
        <v>1</v>
      </c>
      <c r="O45">
        <v>13.1875</v>
      </c>
      <c r="P45">
        <v>1.625</v>
      </c>
      <c r="Q45">
        <v>1.625</v>
      </c>
      <c r="R45">
        <v>11</v>
      </c>
      <c r="S45">
        <v>5</v>
      </c>
      <c r="T45">
        <v>0</v>
      </c>
      <c r="U45">
        <v>0.6875</v>
      </c>
      <c r="V45">
        <v>0.39772727272727271</v>
      </c>
      <c r="W45">
        <v>0.4453125</v>
      </c>
      <c r="X45" t="s">
        <v>84</v>
      </c>
      <c r="Y45">
        <v>1</v>
      </c>
      <c r="Z45" t="s">
        <v>38</v>
      </c>
      <c r="AA45" t="s">
        <v>892</v>
      </c>
      <c r="AB45">
        <v>0.22727272727272729</v>
      </c>
      <c r="AC45">
        <v>0.1768707482993197</v>
      </c>
      <c r="AD45" t="s">
        <v>34</v>
      </c>
      <c r="AE45">
        <v>1</v>
      </c>
      <c r="AF45">
        <v>0.625</v>
      </c>
      <c r="AG45">
        <v>9.5</v>
      </c>
      <c r="AH45" s="2">
        <v>7.8205929032796412E-2</v>
      </c>
      <c r="AI45" s="2">
        <v>0.31640961567747711</v>
      </c>
      <c r="AJ45" s="2">
        <v>4.0959155154352958E-2</v>
      </c>
      <c r="AK45">
        <v>0</v>
      </c>
      <c r="AL45" s="2">
        <v>-0.27545046052312416</v>
      </c>
      <c r="AM45">
        <v>0</v>
      </c>
    </row>
    <row r="46" spans="1:39" x14ac:dyDescent="0.45">
      <c r="A46" t="s">
        <v>172</v>
      </c>
      <c r="B46">
        <v>2002</v>
      </c>
      <c r="C46" t="s">
        <v>104</v>
      </c>
      <c r="D46" t="s">
        <v>906</v>
      </c>
      <c r="E46">
        <v>16</v>
      </c>
      <c r="F46">
        <v>0.45046552525912348</v>
      </c>
      <c r="G46">
        <v>-3.1969866765863388</v>
      </c>
      <c r="H46">
        <v>4.9657803775646672</v>
      </c>
      <c r="I46">
        <v>49.3125</v>
      </c>
      <c r="J46">
        <v>0.82051282051282048</v>
      </c>
      <c r="K46">
        <v>-13.75</v>
      </c>
      <c r="L46">
        <v>0.625</v>
      </c>
      <c r="M46">
        <v>0.4375</v>
      </c>
      <c r="N46">
        <v>1.9375</v>
      </c>
      <c r="O46">
        <v>18.4375</v>
      </c>
      <c r="P46">
        <v>1.125</v>
      </c>
      <c r="Q46">
        <v>2.375</v>
      </c>
      <c r="R46">
        <v>12</v>
      </c>
      <c r="S46">
        <v>4</v>
      </c>
      <c r="T46">
        <v>0</v>
      </c>
      <c r="U46">
        <v>0.75</v>
      </c>
      <c r="V46">
        <v>0.43229166666666669</v>
      </c>
      <c r="W46">
        <v>0.482421875</v>
      </c>
      <c r="X46" t="s">
        <v>41</v>
      </c>
      <c r="Y46">
        <v>1</v>
      </c>
      <c r="Z46" t="s">
        <v>38</v>
      </c>
      <c r="AA46" t="s">
        <v>892</v>
      </c>
      <c r="AB46">
        <v>0.25531914893617019</v>
      </c>
      <c r="AC46">
        <v>0.2153846153846154</v>
      </c>
      <c r="AD46" t="s">
        <v>43</v>
      </c>
      <c r="AE46">
        <v>1</v>
      </c>
      <c r="AF46">
        <v>0.5</v>
      </c>
      <c r="AG46">
        <v>9.5</v>
      </c>
      <c r="AH46" s="2">
        <v>0.28503370286777469</v>
      </c>
      <c r="AI46" s="2">
        <v>0.28503370286777469</v>
      </c>
      <c r="AJ46" s="2">
        <v>0.22938261024540621</v>
      </c>
      <c r="AK46">
        <v>1</v>
      </c>
      <c r="AL46" s="2">
        <v>-5.5651092622368475E-2</v>
      </c>
      <c r="AM46">
        <v>1</v>
      </c>
    </row>
    <row r="47" spans="1:39" x14ac:dyDescent="0.45">
      <c r="A47" t="s">
        <v>165</v>
      </c>
      <c r="B47">
        <v>2002</v>
      </c>
      <c r="C47" t="s">
        <v>90</v>
      </c>
      <c r="D47" t="s">
        <v>930</v>
      </c>
      <c r="E47">
        <v>16</v>
      </c>
      <c r="F47">
        <v>5.1609376926076678</v>
      </c>
      <c r="G47">
        <v>-0.67595446016629823</v>
      </c>
      <c r="H47">
        <v>10.10069238042438</v>
      </c>
      <c r="I47">
        <v>68.375</v>
      </c>
      <c r="J47">
        <v>0.78787878787878785</v>
      </c>
      <c r="K47">
        <v>-13.375</v>
      </c>
      <c r="L47">
        <v>0.625</v>
      </c>
      <c r="M47">
        <v>0.625</v>
      </c>
      <c r="N47">
        <v>1.3125</v>
      </c>
      <c r="O47">
        <v>16.3125</v>
      </c>
      <c r="P47">
        <v>0.875</v>
      </c>
      <c r="Q47">
        <v>1.9375</v>
      </c>
      <c r="R47">
        <v>11</v>
      </c>
      <c r="S47">
        <v>5</v>
      </c>
      <c r="T47">
        <v>0</v>
      </c>
      <c r="U47">
        <v>0.6875</v>
      </c>
      <c r="V47">
        <v>0.53125</v>
      </c>
      <c r="W47">
        <v>0.529296875</v>
      </c>
      <c r="X47" t="s">
        <v>43</v>
      </c>
      <c r="Y47">
        <v>1</v>
      </c>
      <c r="Z47" t="s">
        <v>62</v>
      </c>
      <c r="AA47" t="s">
        <v>891</v>
      </c>
      <c r="AB47">
        <v>0.20545016273415251</v>
      </c>
      <c r="AC47">
        <v>0.20893921372229951</v>
      </c>
      <c r="AD47" t="s">
        <v>34</v>
      </c>
      <c r="AE47">
        <v>1</v>
      </c>
      <c r="AF47">
        <v>0.25</v>
      </c>
      <c r="AG47">
        <v>9.5</v>
      </c>
      <c r="AH47" s="2">
        <v>9.1187163057931495E-2</v>
      </c>
      <c r="AI47" s="2">
        <v>9.1187163057931495E-2</v>
      </c>
      <c r="AJ47" s="2">
        <v>7.3383425442867536E-2</v>
      </c>
      <c r="AK47">
        <v>1</v>
      </c>
      <c r="AL47" s="2">
        <v>-1.7803737615063958E-2</v>
      </c>
      <c r="AM47">
        <v>1</v>
      </c>
    </row>
    <row r="48" spans="1:39" x14ac:dyDescent="0.45">
      <c r="A48" t="s">
        <v>137</v>
      </c>
      <c r="B48">
        <v>2001</v>
      </c>
      <c r="C48" t="s">
        <v>102</v>
      </c>
      <c r="D48" t="s">
        <v>913</v>
      </c>
      <c r="E48">
        <v>16</v>
      </c>
      <c r="F48">
        <v>3.6608167708030361</v>
      </c>
      <c r="G48">
        <v>-1.7049962410068851</v>
      </c>
      <c r="H48">
        <v>12.473507088772831</v>
      </c>
      <c r="I48">
        <v>52.9375</v>
      </c>
      <c r="J48">
        <v>0.7931034482758621</v>
      </c>
      <c r="K48">
        <v>-15</v>
      </c>
      <c r="L48">
        <v>1.375</v>
      </c>
      <c r="M48">
        <v>0.8125</v>
      </c>
      <c r="N48">
        <v>1.3125</v>
      </c>
      <c r="O48">
        <v>15.6875</v>
      </c>
      <c r="P48">
        <v>2</v>
      </c>
      <c r="Q48">
        <v>2.125</v>
      </c>
      <c r="R48">
        <v>14</v>
      </c>
      <c r="S48">
        <v>2</v>
      </c>
      <c r="T48">
        <v>0</v>
      </c>
      <c r="U48">
        <v>0.875</v>
      </c>
      <c r="V48">
        <v>0.46875</v>
      </c>
      <c r="W48">
        <v>0.47265625</v>
      </c>
      <c r="X48" t="s">
        <v>43</v>
      </c>
      <c r="Y48">
        <v>1</v>
      </c>
      <c r="Z48" t="s">
        <v>35</v>
      </c>
      <c r="AA48" t="s">
        <v>892</v>
      </c>
      <c r="AB48">
        <v>0.20229083527050851</v>
      </c>
      <c r="AC48">
        <v>0.20321875519987159</v>
      </c>
      <c r="AD48" t="s">
        <v>34</v>
      </c>
      <c r="AE48">
        <v>1</v>
      </c>
      <c r="AF48">
        <v>0.625</v>
      </c>
      <c r="AG48">
        <v>9.5</v>
      </c>
      <c r="AH48" s="2">
        <v>0.57380934043342235</v>
      </c>
      <c r="AI48" s="2">
        <v>0.57380934043342235</v>
      </c>
      <c r="AJ48" s="2">
        <v>0.26584221787590584</v>
      </c>
      <c r="AK48">
        <v>1</v>
      </c>
      <c r="AL48" s="2">
        <v>-0.30796712255751651</v>
      </c>
      <c r="AM48">
        <v>1</v>
      </c>
    </row>
    <row r="49" spans="1:39" x14ac:dyDescent="0.45">
      <c r="A49" t="s">
        <v>127</v>
      </c>
      <c r="B49">
        <v>2001</v>
      </c>
      <c r="C49" t="s">
        <v>81</v>
      </c>
      <c r="D49" t="s">
        <v>928</v>
      </c>
      <c r="E49">
        <v>16</v>
      </c>
      <c r="F49">
        <v>0.87211793028974782</v>
      </c>
      <c r="G49">
        <v>-2.8811659581556439</v>
      </c>
      <c r="H49">
        <v>5.0157081720721761</v>
      </c>
      <c r="I49">
        <v>50.125</v>
      </c>
      <c r="J49">
        <v>0.8</v>
      </c>
      <c r="K49">
        <v>-14.8125</v>
      </c>
      <c r="L49">
        <v>0.9375</v>
      </c>
      <c r="M49">
        <v>0.8125</v>
      </c>
      <c r="N49">
        <v>1.375</v>
      </c>
      <c r="O49">
        <v>14.625</v>
      </c>
      <c r="P49">
        <v>1.5625</v>
      </c>
      <c r="Q49">
        <v>2.1875</v>
      </c>
      <c r="R49">
        <v>11</v>
      </c>
      <c r="S49">
        <v>5</v>
      </c>
      <c r="T49">
        <v>0</v>
      </c>
      <c r="U49">
        <v>0.6875</v>
      </c>
      <c r="V49">
        <v>0.375</v>
      </c>
      <c r="W49">
        <v>0.44921875</v>
      </c>
      <c r="X49" t="s">
        <v>41</v>
      </c>
      <c r="Y49">
        <v>1</v>
      </c>
      <c r="Z49" t="s">
        <v>46</v>
      </c>
      <c r="AA49" t="s">
        <v>891</v>
      </c>
      <c r="AB49">
        <v>0.16964285714285721</v>
      </c>
      <c r="AC49">
        <v>0.1395348837209302</v>
      </c>
      <c r="AD49" t="s">
        <v>43</v>
      </c>
      <c r="AE49">
        <v>1</v>
      </c>
      <c r="AF49">
        <v>0.625</v>
      </c>
      <c r="AG49">
        <v>9.5</v>
      </c>
      <c r="AH49" s="2">
        <v>7.1259473183557229E-2</v>
      </c>
      <c r="AI49" s="2">
        <v>0.45059677863809888</v>
      </c>
      <c r="AJ49" s="2">
        <v>3.3014060700853103E-2</v>
      </c>
      <c r="AK49">
        <v>0</v>
      </c>
      <c r="AL49" s="2">
        <v>-0.41758271793724577</v>
      </c>
      <c r="AM49">
        <v>0</v>
      </c>
    </row>
    <row r="50" spans="1:39" x14ac:dyDescent="0.45">
      <c r="A50" t="s">
        <v>85</v>
      </c>
      <c r="B50">
        <v>2000</v>
      </c>
      <c r="C50" t="s">
        <v>86</v>
      </c>
      <c r="D50" t="s">
        <v>926</v>
      </c>
      <c r="E50">
        <v>16</v>
      </c>
      <c r="F50">
        <v>5.2961624029706114</v>
      </c>
      <c r="G50">
        <v>-3.5811400465127359</v>
      </c>
      <c r="H50">
        <v>7.7070176293693917</v>
      </c>
      <c r="I50">
        <v>51.75</v>
      </c>
      <c r="J50">
        <v>0.76</v>
      </c>
      <c r="K50">
        <v>-15.1875</v>
      </c>
      <c r="L50">
        <v>0.8125</v>
      </c>
      <c r="M50">
        <v>0.6875</v>
      </c>
      <c r="N50">
        <v>1.25</v>
      </c>
      <c r="O50">
        <v>16.875</v>
      </c>
      <c r="P50">
        <v>1.1875</v>
      </c>
      <c r="Q50">
        <v>1.9375</v>
      </c>
      <c r="R50">
        <v>12</v>
      </c>
      <c r="S50">
        <v>4</v>
      </c>
      <c r="T50">
        <v>0</v>
      </c>
      <c r="U50">
        <v>0.75</v>
      </c>
      <c r="V50">
        <v>0.38541666666666669</v>
      </c>
      <c r="W50">
        <v>0.4453125</v>
      </c>
      <c r="X50" t="s">
        <v>43</v>
      </c>
      <c r="Y50">
        <v>1</v>
      </c>
      <c r="Z50" t="s">
        <v>58</v>
      </c>
      <c r="AA50" t="s">
        <v>892</v>
      </c>
      <c r="AB50">
        <v>0.2013888888888889</v>
      </c>
      <c r="AC50">
        <v>0.13114754098360659</v>
      </c>
      <c r="AD50" t="s">
        <v>34</v>
      </c>
      <c r="AE50">
        <v>1</v>
      </c>
      <c r="AF50">
        <v>0.375</v>
      </c>
      <c r="AG50">
        <v>9.5</v>
      </c>
      <c r="AH50" s="2">
        <v>0.21292554031650171</v>
      </c>
      <c r="AI50" s="2">
        <v>0.21292554031650171</v>
      </c>
      <c r="AJ50" s="2">
        <v>0.13129057758535967</v>
      </c>
      <c r="AK50">
        <v>1</v>
      </c>
      <c r="AL50" s="2">
        <v>-8.1634962731142041E-2</v>
      </c>
      <c r="AM50">
        <v>1</v>
      </c>
    </row>
    <row r="51" spans="1:39" x14ac:dyDescent="0.45">
      <c r="A51" t="s">
        <v>39</v>
      </c>
      <c r="B51">
        <v>2000</v>
      </c>
      <c r="C51" t="s">
        <v>40</v>
      </c>
      <c r="D51" t="s">
        <v>899</v>
      </c>
      <c r="E51">
        <v>16</v>
      </c>
      <c r="F51">
        <v>-2.0540211963499302</v>
      </c>
      <c r="G51">
        <v>-1.099046605998051</v>
      </c>
      <c r="H51">
        <v>2.1391726958730088</v>
      </c>
      <c r="I51">
        <v>45.625</v>
      </c>
      <c r="J51">
        <v>0.89743589743589747</v>
      </c>
      <c r="K51">
        <v>-17.9375</v>
      </c>
      <c r="L51">
        <v>1.1875</v>
      </c>
      <c r="M51">
        <v>1.625</v>
      </c>
      <c r="N51">
        <v>1.4375</v>
      </c>
      <c r="O51">
        <v>11.125</v>
      </c>
      <c r="P51">
        <v>1.375</v>
      </c>
      <c r="Q51">
        <v>3.0625</v>
      </c>
      <c r="R51">
        <v>12</v>
      </c>
      <c r="S51">
        <v>4</v>
      </c>
      <c r="T51">
        <v>0</v>
      </c>
      <c r="U51">
        <v>0.75</v>
      </c>
      <c r="V51">
        <v>0.35416666666666669</v>
      </c>
      <c r="W51">
        <v>0.42578125</v>
      </c>
      <c r="X51" t="s">
        <v>41</v>
      </c>
      <c r="Y51">
        <v>1</v>
      </c>
      <c r="Z51" t="s">
        <v>42</v>
      </c>
      <c r="AA51" t="s">
        <v>891</v>
      </c>
      <c r="AB51">
        <v>0.1726618705035971</v>
      </c>
      <c r="AC51">
        <v>0.17613636363636359</v>
      </c>
      <c r="AD51" t="s">
        <v>43</v>
      </c>
      <c r="AE51">
        <v>1</v>
      </c>
      <c r="AF51">
        <v>0.1875</v>
      </c>
      <c r="AG51">
        <v>9.5</v>
      </c>
      <c r="AH51" s="2">
        <v>0.1521419054406323</v>
      </c>
      <c r="AI51" s="2">
        <v>0.31769672138709598</v>
      </c>
      <c r="AJ51" s="2">
        <v>9.3811191511109421E-2</v>
      </c>
      <c r="AK51">
        <v>0</v>
      </c>
      <c r="AL51" s="2">
        <v>-0.22388552987598656</v>
      </c>
      <c r="AM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30FF-C0FC-4FEC-A614-B147FEADC1EC}">
  <dimension ref="A1:B37"/>
  <sheetViews>
    <sheetView workbookViewId="0">
      <selection activeCell="F17" sqref="F17"/>
    </sheetView>
  </sheetViews>
  <sheetFormatPr defaultRowHeight="14.25" x14ac:dyDescent="0.45"/>
  <sheetData>
    <row r="1" spans="1:2" x14ac:dyDescent="0.45">
      <c r="A1" t="s">
        <v>2</v>
      </c>
      <c r="B1" t="s">
        <v>898</v>
      </c>
    </row>
    <row r="2" spans="1:2" x14ac:dyDescent="0.45">
      <c r="A2" t="s">
        <v>74</v>
      </c>
      <c r="B2" t="s">
        <v>933</v>
      </c>
    </row>
    <row r="3" spans="1:2" x14ac:dyDescent="0.45">
      <c r="A3" t="s">
        <v>40</v>
      </c>
      <c r="B3" t="s">
        <v>899</v>
      </c>
    </row>
    <row r="4" spans="1:2" x14ac:dyDescent="0.45">
      <c r="A4" t="s">
        <v>64</v>
      </c>
      <c r="B4" t="s">
        <v>900</v>
      </c>
    </row>
    <row r="5" spans="1:2" x14ac:dyDescent="0.45">
      <c r="A5" t="s">
        <v>79</v>
      </c>
      <c r="B5" t="s">
        <v>901</v>
      </c>
    </row>
    <row r="6" spans="1:2" x14ac:dyDescent="0.45">
      <c r="A6" t="s">
        <v>45</v>
      </c>
      <c r="B6" t="s">
        <v>902</v>
      </c>
    </row>
    <row r="7" spans="1:2" x14ac:dyDescent="0.45">
      <c r="A7" t="s">
        <v>154</v>
      </c>
      <c r="B7" t="s">
        <v>903</v>
      </c>
    </row>
    <row r="8" spans="1:2" x14ac:dyDescent="0.45">
      <c r="A8" t="s">
        <v>92</v>
      </c>
      <c r="B8" t="s">
        <v>904</v>
      </c>
    </row>
    <row r="9" spans="1:2" x14ac:dyDescent="0.45">
      <c r="A9" t="s">
        <v>108</v>
      </c>
      <c r="B9" t="s">
        <v>905</v>
      </c>
    </row>
    <row r="10" spans="1:2" x14ac:dyDescent="0.45">
      <c r="A10" t="s">
        <v>104</v>
      </c>
      <c r="B10" t="s">
        <v>906</v>
      </c>
    </row>
    <row r="11" spans="1:2" x14ac:dyDescent="0.45">
      <c r="A11" t="s">
        <v>98</v>
      </c>
      <c r="B11" t="s">
        <v>907</v>
      </c>
    </row>
    <row r="12" spans="1:2" x14ac:dyDescent="0.45">
      <c r="A12" t="s">
        <v>66</v>
      </c>
      <c r="B12" t="s">
        <v>908</v>
      </c>
    </row>
    <row r="13" spans="1:2" x14ac:dyDescent="0.45">
      <c r="A13" t="s">
        <v>195</v>
      </c>
      <c r="B13" t="s">
        <v>932</v>
      </c>
    </row>
    <row r="14" spans="1:2" x14ac:dyDescent="0.45">
      <c r="A14" t="s">
        <v>94</v>
      </c>
      <c r="B14" t="s">
        <v>910</v>
      </c>
    </row>
    <row r="15" spans="1:2" x14ac:dyDescent="0.45">
      <c r="A15" t="s">
        <v>60</v>
      </c>
      <c r="B15" t="s">
        <v>911</v>
      </c>
    </row>
    <row r="16" spans="1:2" x14ac:dyDescent="0.45">
      <c r="A16" t="s">
        <v>53</v>
      </c>
      <c r="B16" t="s">
        <v>912</v>
      </c>
    </row>
    <row r="17" spans="1:2" x14ac:dyDescent="0.45">
      <c r="A17" t="s">
        <v>192</v>
      </c>
      <c r="B17" t="s">
        <v>931</v>
      </c>
    </row>
    <row r="18" spans="1:2" x14ac:dyDescent="0.45">
      <c r="A18" t="s">
        <v>37</v>
      </c>
      <c r="B18" t="s">
        <v>914</v>
      </c>
    </row>
    <row r="19" spans="1:2" x14ac:dyDescent="0.45">
      <c r="A19" t="s">
        <v>33</v>
      </c>
      <c r="B19" t="s">
        <v>915</v>
      </c>
    </row>
    <row r="20" spans="1:2" x14ac:dyDescent="0.45">
      <c r="A20" t="s">
        <v>68</v>
      </c>
      <c r="B20" t="s">
        <v>916</v>
      </c>
    </row>
    <row r="21" spans="1:2" x14ac:dyDescent="0.45">
      <c r="A21" t="s">
        <v>50</v>
      </c>
      <c r="B21" t="s">
        <v>917</v>
      </c>
    </row>
    <row r="22" spans="1:2" x14ac:dyDescent="0.45">
      <c r="A22" t="s">
        <v>57</v>
      </c>
      <c r="B22" t="s">
        <v>918</v>
      </c>
    </row>
    <row r="23" spans="1:2" x14ac:dyDescent="0.45">
      <c r="A23" t="s">
        <v>76</v>
      </c>
      <c r="B23" t="s">
        <v>919</v>
      </c>
    </row>
    <row r="24" spans="1:2" x14ac:dyDescent="0.45">
      <c r="A24" t="s">
        <v>88</v>
      </c>
      <c r="B24" t="s">
        <v>920</v>
      </c>
    </row>
    <row r="25" spans="1:2" x14ac:dyDescent="0.45">
      <c r="A25" t="s">
        <v>100</v>
      </c>
      <c r="B25" t="s">
        <v>921</v>
      </c>
    </row>
    <row r="26" spans="1:2" x14ac:dyDescent="0.45">
      <c r="A26" t="s">
        <v>55</v>
      </c>
      <c r="B26" t="s">
        <v>922</v>
      </c>
    </row>
    <row r="27" spans="1:2" x14ac:dyDescent="0.45">
      <c r="A27" t="s">
        <v>48</v>
      </c>
      <c r="B27" t="s">
        <v>923</v>
      </c>
    </row>
    <row r="28" spans="1:2" x14ac:dyDescent="0.45">
      <c r="A28" t="s">
        <v>72</v>
      </c>
      <c r="B28" t="s">
        <v>924</v>
      </c>
    </row>
    <row r="29" spans="1:2" x14ac:dyDescent="0.45">
      <c r="A29" t="s">
        <v>230</v>
      </c>
      <c r="B29" t="s">
        <v>925</v>
      </c>
    </row>
    <row r="30" spans="1:2" x14ac:dyDescent="0.45">
      <c r="A30" t="s">
        <v>86</v>
      </c>
      <c r="B30" t="s">
        <v>926</v>
      </c>
    </row>
    <row r="31" spans="1:2" x14ac:dyDescent="0.45">
      <c r="A31" t="s">
        <v>106</v>
      </c>
      <c r="B31" t="s">
        <v>927</v>
      </c>
    </row>
    <row r="32" spans="1:2" x14ac:dyDescent="0.45">
      <c r="A32" t="s">
        <v>81</v>
      </c>
      <c r="B32" t="s">
        <v>928</v>
      </c>
    </row>
    <row r="33" spans="1:2" x14ac:dyDescent="0.45">
      <c r="A33" t="s">
        <v>83</v>
      </c>
      <c r="B33" t="s">
        <v>929</v>
      </c>
    </row>
    <row r="34" spans="1:2" x14ac:dyDescent="0.45">
      <c r="A34" t="s">
        <v>90</v>
      </c>
      <c r="B34" t="s">
        <v>930</v>
      </c>
    </row>
    <row r="35" spans="1:2" x14ac:dyDescent="0.45">
      <c r="A35" t="s">
        <v>123</v>
      </c>
      <c r="B35" t="s">
        <v>924</v>
      </c>
    </row>
    <row r="36" spans="1:2" x14ac:dyDescent="0.45">
      <c r="A36" t="s">
        <v>102</v>
      </c>
      <c r="B36" t="s">
        <v>913</v>
      </c>
    </row>
    <row r="37" spans="1:2" x14ac:dyDescent="0.45">
      <c r="A37" t="s">
        <v>96</v>
      </c>
      <c r="B37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98B6-8E84-48CB-997E-F0B234F2A63E}">
  <dimension ref="A1:J26"/>
  <sheetViews>
    <sheetView tabSelected="1" workbookViewId="0">
      <selection activeCell="D9" sqref="D9"/>
    </sheetView>
  </sheetViews>
  <sheetFormatPr defaultRowHeight="14.25" x14ac:dyDescent="0.45"/>
  <cols>
    <col min="2" max="3" width="18.3984375" customWidth="1"/>
    <col min="4" max="4" width="10.265625" customWidth="1"/>
    <col min="5" max="6" width="20.59765625" customWidth="1"/>
    <col min="7" max="7" width="10.86328125" customWidth="1"/>
  </cols>
  <sheetData>
    <row r="1" spans="1:10" x14ac:dyDescent="0.45">
      <c r="A1" t="s">
        <v>893</v>
      </c>
      <c r="B1" t="s">
        <v>895</v>
      </c>
      <c r="C1" t="s">
        <v>896</v>
      </c>
      <c r="D1" t="s">
        <v>897</v>
      </c>
      <c r="E1" t="s">
        <v>934</v>
      </c>
      <c r="F1" t="s">
        <v>990</v>
      </c>
      <c r="G1" t="s">
        <v>897</v>
      </c>
      <c r="H1" t="s">
        <v>894</v>
      </c>
      <c r="I1" t="s">
        <v>935</v>
      </c>
      <c r="J1" t="s">
        <v>936</v>
      </c>
    </row>
    <row r="2" spans="1:10" x14ac:dyDescent="0.45">
      <c r="A2">
        <v>2000</v>
      </c>
      <c r="B2" t="str" cm="1">
        <f t="array" ref="B2">INDEX(probables!$D$2:$D$69,MATCH(1,(Sheet3!A2=probables!$B$2:$B$69)*("AFC"=probables!$AA$2:$AA$69),0))</f>
        <v>Tennessee Titans</v>
      </c>
      <c r="C2" t="str" cm="1">
        <f t="array" ref="C2">INDEX(probables!$D$2:$D$69,MATCH(1,(Sheet3!A2=probables!$B$2:$B$69)*("NFC"=probables!$AA$2:$AA$69),0))</f>
        <v>New York Giants</v>
      </c>
      <c r="D2" s="2" cm="1">
        <f t="array" ref="D2">INDEX(probables!$AJ$2:$AJ$51,MATCH(1,(Sheet3!A2=probables!$B$2:$B$751)*("AFC"=probables!$AA$2:$AA$51),0))*INDEX(probables!$AJ$2:$AJ$51,MATCH(1,(Sheet3!A2=probables!$B$2:$B$751)*("NFC"=probables!$AA$2:$AA$51),0))</f>
        <v>2.5718882410775374E-2</v>
      </c>
      <c r="E2" t="str" cm="1">
        <f t="array" ref="E2">INDEX(actuals!$D$2:$D$69,MATCH(1,(Sheet3!A2=actuals!$B$2:$B$69)*("AFC"=actuals!$AA$2:$AA$69),0))</f>
        <v>Baltimore Ravens</v>
      </c>
      <c r="F2" t="str" cm="1">
        <f t="array" ref="F2">INDEX(actuals!$D$2:$D$69,MATCH(1,(Sheet3!A2=actuals!$B$2:$B$69)*("NFC"=actuals!$AA$2:$AA$69),0))</f>
        <v>New York Giants</v>
      </c>
      <c r="G2" s="2" cm="1">
        <f t="array" ref="G2">INDEX(actuals!$AJ$2:$AJ$51,MATCH(1,(Sheet3!A2=actuals!$B$2:$B$51)*("AFC"=actuals!$AA$2:$AA$51),0))*INDEX(actuals!$AJ$2:$AJ$51,MATCH(1,(Sheet3!A2=actuals!$B$2:$B$51)*("NFC"=actuals!$AA$2:$AA$51),0))</f>
        <v>1.2316525517464346E-2</v>
      </c>
      <c r="H2" cm="1">
        <f t="array" ref="H2">_xlfn.STDEV.P(IF('full data'!$B$2:$B$799=Sheet3!A2, 'full data'!$U$2:$U$799))</f>
        <v>0.1937792641791336</v>
      </c>
      <c r="I2">
        <f>_xlfn.RANK.EQ(G2,$G$2:$G$26, 0)</f>
        <v>15</v>
      </c>
      <c r="J2">
        <f>_xlfn.RANK.EQ(H2,$H$2:$H$26, 1)</f>
        <v>13</v>
      </c>
    </row>
    <row r="3" spans="1:10" x14ac:dyDescent="0.45">
      <c r="A3">
        <v>2001</v>
      </c>
      <c r="B3" t="str" cm="1">
        <f t="array" ref="B3">INDEX(probables!$D$2:$D$69,MATCH(1,(Sheet3!A3=probables!$B$2:$B$69)*("AFC"=probables!$AA$2:$AA$69),0))</f>
        <v>Pittsburgh Steelers</v>
      </c>
      <c r="C3" t="str" cm="1">
        <f t="array" ref="C3">INDEX(probables!$D$2:$D$69,MATCH(1,(Sheet3!A3=probables!$B$2:$B$69)*("NFC"=probables!$AA$2:$AA$69),0))</f>
        <v>St. Louis Rams</v>
      </c>
      <c r="D3" s="2" cm="1">
        <f t="array" ref="D3">INDEX(probables!$AJ$2:$AJ$51,MATCH(1,(Sheet3!A3=probables!$B$2:$B$751)*("AFC"=probables!$AA$2:$AA$51),0))*INDEX(probables!$AJ$2:$AJ$51,MATCH(1,(Sheet3!A3=probables!$B$2:$B$751)*("NFC"=probables!$AA$2:$AA$51),0))</f>
        <v>5.5496854981132465E-2</v>
      </c>
      <c r="E3" t="str" cm="1">
        <f t="array" ref="E3">INDEX(actuals!$D$2:$D$69,MATCH(1,(Sheet3!A3=actuals!$B$2:$B$69)*("AFC"=actuals!$AA$2:$AA$69),0))</f>
        <v>New England Patriots</v>
      </c>
      <c r="F3" t="str" cm="1">
        <f t="array" ref="F3">INDEX(actuals!$D$2:$D$69,MATCH(1,(Sheet3!A3=actuals!$B$2:$B$69)*("NFC"=actuals!$AA$2:$AA$69),0))</f>
        <v>St. Louis Rams</v>
      </c>
      <c r="G3" s="2" cm="1">
        <f t="array" ref="G3">INDEX(actuals!$AJ$2:$AJ$51,MATCH(1,(Sheet3!A3=actuals!$B$2:$B$51)*("AFC"=actuals!$AA$2:$AA$51),0))*INDEX(actuals!$AJ$2:$AJ$51,MATCH(1,(Sheet3!A3=actuals!$B$2:$B$51)*("NFC"=actuals!$AA$2:$AA$51),0))</f>
        <v>8.7765311178045705E-3</v>
      </c>
      <c r="H3" cm="1">
        <f t="array" ref="H3">_xlfn.STDEV.P(IF('full data'!$B$2:$B$799=Sheet3!A3, 'full data'!$U$2:$U$799))</f>
        <v>0.20017633355651471</v>
      </c>
      <c r="I3">
        <f t="shared" ref="I3:I26" si="0">_xlfn.RANK.EQ(G3,$G$2:$G$26, 0)</f>
        <v>17</v>
      </c>
      <c r="J3">
        <f t="shared" ref="J3:J26" si="1">_xlfn.RANK.EQ(H3,$H$2:$H$26, 1)</f>
        <v>19</v>
      </c>
    </row>
    <row r="4" spans="1:10" x14ac:dyDescent="0.45">
      <c r="A4">
        <v>2002</v>
      </c>
      <c r="B4" t="str" cm="1">
        <f t="array" ref="B4">INDEX(probables!$D$2:$D$69,MATCH(1,(Sheet3!A4=probables!$B$2:$B$69)*("AFC"=probables!$AA$2:$AA$69),0))</f>
        <v>Oakland Raiders</v>
      </c>
      <c r="C4" t="str" cm="1">
        <f t="array" ref="C4">INDEX(probables!$D$2:$D$69,MATCH(1,(Sheet3!A4=probables!$B$2:$B$69)*("NFC"=probables!$AA$2:$AA$69),0))</f>
        <v>Tampa Bay Buccaneers</v>
      </c>
      <c r="D4" s="2" cm="1">
        <f t="array" ref="D4">INDEX(probables!$AJ$2:$AJ$51,MATCH(1,(Sheet3!A4=probables!$B$2:$B$751)*("AFC"=probables!$AA$2:$AA$51),0))*INDEX(probables!$AJ$2:$AJ$51,MATCH(1,(Sheet3!A4=probables!$B$2:$B$751)*("NFC"=probables!$AA$2:$AA$51),0))</f>
        <v>1.6832881676834111E-2</v>
      </c>
      <c r="E4" t="str" cm="1">
        <f t="array" ref="E4">INDEX(actuals!$D$2:$D$69,MATCH(1,(Sheet3!A4=actuals!$B$2:$B$69)*("AFC"=actuals!$AA$2:$AA$69),0))</f>
        <v>Oakland Raiders</v>
      </c>
      <c r="F4" t="str" cm="1">
        <f t="array" ref="F4">INDEX(actuals!$D$2:$D$69,MATCH(1,(Sheet3!A4=actuals!$B$2:$B$69)*("NFC"=actuals!$AA$2:$AA$69),0))</f>
        <v>Tampa Bay Buccaneers</v>
      </c>
      <c r="G4" s="2" cm="1">
        <f t="array" ref="G4">INDEX(actuals!$AJ$2:$AJ$51,MATCH(1,(Sheet3!A4=actuals!$B$2:$B$51)*("AFC"=actuals!$AA$2:$AA$51),0))*INDEX(actuals!$AJ$2:$AJ$51,MATCH(1,(Sheet3!A4=actuals!$B$2:$B$51)*("NFC"=actuals!$AA$2:$AA$51),0))</f>
        <v>1.6832881676834111E-2</v>
      </c>
      <c r="H4" cm="1">
        <f t="array" ref="H4">_xlfn.STDEV.P(IF('full data'!$B$2:$B$799=Sheet3!A4, 'full data'!$U$2:$U$799))</f>
        <v>0.1625675941147251</v>
      </c>
      <c r="I4">
        <f t="shared" si="0"/>
        <v>10</v>
      </c>
      <c r="J4">
        <f t="shared" si="1"/>
        <v>2</v>
      </c>
    </row>
    <row r="5" spans="1:10" x14ac:dyDescent="0.45">
      <c r="A5">
        <v>2003</v>
      </c>
      <c r="B5" t="str" cm="1">
        <f t="array" ref="B5">INDEX(probables!$D$2:$D$69,MATCH(1,(Sheet3!A5=probables!$B$2:$B$69)*("AFC"=probables!$AA$2:$AA$69),0))</f>
        <v>New England Patriots</v>
      </c>
      <c r="C5" t="str" cm="1">
        <f t="array" ref="C5">INDEX(probables!$D$2:$D$69,MATCH(1,(Sheet3!A5=probables!$B$2:$B$69)*("NFC"=probables!$AA$2:$AA$69),0))</f>
        <v>Los Angeles Rams</v>
      </c>
      <c r="D5" s="2" cm="1">
        <f t="array" ref="D5">INDEX(probables!$AJ$2:$AJ$51,MATCH(1,(Sheet3!A5=probables!$B$2:$B$751)*("AFC"=probables!$AA$2:$AA$51),0))*INDEX(probables!$AJ$2:$AJ$51,MATCH(1,(Sheet3!A5=probables!$B$2:$B$751)*("NFC"=probables!$AA$2:$AA$51),0))</f>
        <v>5.4035801990331249E-2</v>
      </c>
      <c r="E5" t="str" cm="1">
        <f t="array" ref="E5">INDEX(actuals!$D$2:$D$69,MATCH(1,(Sheet3!A5=actuals!$B$2:$B$69)*("AFC"=actuals!$AA$2:$AA$69),0))</f>
        <v>New England Patriots</v>
      </c>
      <c r="F5" t="str" cm="1">
        <f t="array" ref="F5">INDEX(actuals!$D$2:$D$69,MATCH(1,(Sheet3!A5=actuals!$B$2:$B$69)*("NFC"=actuals!$AA$2:$AA$69),0))</f>
        <v>Carolina Panthers</v>
      </c>
      <c r="G5" s="2" cm="1">
        <f t="array" ref="G5">INDEX(actuals!$AJ$2:$AJ$51,MATCH(1,(Sheet3!A5=actuals!$B$2:$B$51)*("AFC"=actuals!$AA$2:$AA$51),0))*INDEX(actuals!$AJ$2:$AJ$51,MATCH(1,(Sheet3!A5=actuals!$B$2:$B$51)*("NFC"=actuals!$AA$2:$AA$51),0))</f>
        <v>1.3355852307578582E-2</v>
      </c>
      <c r="H5" cm="1">
        <f t="array" ref="H5">_xlfn.STDEV.P(IF('full data'!$B$2:$B$799=Sheet3!A5, 'full data'!$U$2:$U$799))</f>
        <v>0.18879759333741519</v>
      </c>
      <c r="I5">
        <f t="shared" si="0"/>
        <v>14</v>
      </c>
      <c r="J5">
        <f t="shared" si="1"/>
        <v>9</v>
      </c>
    </row>
    <row r="6" spans="1:10" x14ac:dyDescent="0.45">
      <c r="A6">
        <v>2004</v>
      </c>
      <c r="B6" t="str" cm="1">
        <f t="array" ref="B6">INDEX(probables!$D$2:$D$69,MATCH(1,(Sheet3!A6=probables!$B$2:$B$69)*("AFC"=probables!$AA$2:$AA$69),0))</f>
        <v>Pittsburgh Steelers</v>
      </c>
      <c r="C6" t="str" cm="1">
        <f t="array" ref="C6">INDEX(probables!$D$2:$D$69,MATCH(1,(Sheet3!A6=probables!$B$2:$B$69)*("NFC"=probables!$AA$2:$AA$69),0))</f>
        <v>Philadelphia Eagles</v>
      </c>
      <c r="D6" s="2" cm="1">
        <f t="array" ref="D6">INDEX(probables!$AJ$2:$AJ$51,MATCH(1,(Sheet3!A6=probables!$B$2:$B$751)*("AFC"=probables!$AA$2:$AA$51),0))*INDEX(probables!$AJ$2:$AJ$51,MATCH(1,(Sheet3!A6=probables!$B$2:$B$751)*("NFC"=probables!$AA$2:$AA$51),0))</f>
        <v>6.0867066623964398E-2</v>
      </c>
      <c r="E6" t="str" cm="1">
        <f t="array" ref="E6">INDEX(actuals!$D$2:$D$69,MATCH(1,(Sheet3!A6=actuals!$B$2:$B$69)*("AFC"=actuals!$AA$2:$AA$69),0))</f>
        <v>New England Patriots</v>
      </c>
      <c r="F6" t="str" cm="1">
        <f t="array" ref="F6">INDEX(actuals!$D$2:$D$69,MATCH(1,(Sheet3!A6=actuals!$B$2:$B$69)*("NFC"=actuals!$AA$2:$AA$69),0))</f>
        <v>Philadelphia Eagles</v>
      </c>
      <c r="G6" s="2" cm="1">
        <f t="array" ref="G6">INDEX(actuals!$AJ$2:$AJ$51,MATCH(1,(Sheet3!A6=actuals!$B$2:$B$51)*("AFC"=actuals!$AA$2:$AA$51),0))*INDEX(actuals!$AJ$2:$AJ$51,MATCH(1,(Sheet3!A6=actuals!$B$2:$B$51)*("NFC"=actuals!$AA$2:$AA$51),0))</f>
        <v>3.9187094746729677E-2</v>
      </c>
      <c r="H6" cm="1">
        <f t="array" ref="H6">_xlfn.STDEV.P(IF('full data'!$B$2:$B$799=Sheet3!A6, 'full data'!$U$2:$U$799))</f>
        <v>0.18944305707784595</v>
      </c>
      <c r="I6">
        <f t="shared" si="0"/>
        <v>2</v>
      </c>
      <c r="J6">
        <f t="shared" si="1"/>
        <v>10</v>
      </c>
    </row>
    <row r="7" spans="1:10" x14ac:dyDescent="0.45">
      <c r="A7">
        <v>2005</v>
      </c>
      <c r="B7" t="str" cm="1">
        <f t="array" ref="B7">INDEX(probables!$D$2:$D$69,MATCH(1,(Sheet3!A7=probables!$B$2:$B$69)*("AFC"=probables!$AA$2:$AA$69),0))</f>
        <v>Indiannapolis Colts</v>
      </c>
      <c r="C7" t="str" cm="1">
        <f t="array" ref="C7">INDEX(probables!$D$2:$D$69,MATCH(1,(Sheet3!A7=probables!$B$2:$B$69)*("NFC"=probables!$AA$2:$AA$69),0))</f>
        <v>Seattle Seahawks</v>
      </c>
      <c r="D7" s="2" cm="1">
        <f t="array" ref="D7">INDEX(probables!$AJ$2:$AJ$51,MATCH(1,(Sheet3!A7=probables!$B$2:$B$751)*("AFC"=probables!$AA$2:$AA$51),0))*INDEX(probables!$AJ$2:$AJ$51,MATCH(1,(Sheet3!A7=probables!$B$2:$B$751)*("NFC"=probables!$AA$2:$AA$51),0))</f>
        <v>3.442530221493019E-2</v>
      </c>
      <c r="E7" t="str" cm="1">
        <f t="array" ref="E7">INDEX(actuals!$D$2:$D$69,MATCH(1,(Sheet3!A7=actuals!$B$2:$B$69)*("AFC"=actuals!$AA$2:$AA$69),0))</f>
        <v>Pittsburgh Steelers</v>
      </c>
      <c r="F7" t="str" cm="1">
        <f t="array" ref="F7">INDEX(actuals!$D$2:$D$69,MATCH(1,(Sheet3!A7=actuals!$B$2:$B$69)*("NFC"=actuals!$AA$2:$AA$69),0))</f>
        <v>Seattle Seahawks</v>
      </c>
      <c r="G7" s="2" cm="1">
        <f t="array" ref="G7">INDEX(actuals!$AJ$2:$AJ$51,MATCH(1,(Sheet3!A7=actuals!$B$2:$B$51)*("AFC"=actuals!$AA$2:$AA$51),0))*INDEX(actuals!$AJ$2:$AJ$51,MATCH(1,(Sheet3!A7=actuals!$B$2:$B$51)*("NFC"=actuals!$AA$2:$AA$51),0))</f>
        <v>1.3629116254285385E-2</v>
      </c>
      <c r="H7" cm="1">
        <f t="array" ref="H7">_xlfn.STDEV.P(IF('full data'!$B$2:$B$799=Sheet3!A7, 'full data'!$U$2:$U$799))</f>
        <v>0.20846350100197397</v>
      </c>
      <c r="I7">
        <f t="shared" si="0"/>
        <v>13</v>
      </c>
      <c r="J7">
        <f t="shared" si="1"/>
        <v>23</v>
      </c>
    </row>
    <row r="8" spans="1:10" x14ac:dyDescent="0.45">
      <c r="A8">
        <v>2006</v>
      </c>
      <c r="B8" t="str" cm="1">
        <f t="array" ref="B8">INDEX(probables!$D$2:$D$69,MATCH(1,(Sheet3!A8=probables!$B$2:$B$69)*("AFC"=probables!$AA$2:$AA$69),0))</f>
        <v>Los Angeles Chargers</v>
      </c>
      <c r="C8" t="str" cm="1">
        <f t="array" ref="C8">INDEX(probables!$D$2:$D$69,MATCH(1,(Sheet3!A8=probables!$B$2:$B$69)*("NFC"=probables!$AA$2:$AA$69),0))</f>
        <v>Chicago Bears</v>
      </c>
      <c r="D8" s="2" cm="1">
        <f t="array" ref="D8">INDEX(probables!$AJ$2:$AJ$51,MATCH(1,(Sheet3!A8=probables!$B$2:$B$751)*("AFC"=probables!$AA$2:$AA$51),0))*INDEX(probables!$AJ$2:$AJ$51,MATCH(1,(Sheet3!A8=probables!$B$2:$B$751)*("NFC"=probables!$AA$2:$AA$51),0))</f>
        <v>4.1496042845957669E-2</v>
      </c>
      <c r="E8" t="str" cm="1">
        <f t="array" ref="E8">INDEX(actuals!$D$2:$D$69,MATCH(1,(Sheet3!A8=actuals!$B$2:$B$69)*("AFC"=actuals!$AA$2:$AA$69),0))</f>
        <v>Indiannapolis Colts</v>
      </c>
      <c r="F8" t="str" cm="1">
        <f t="array" ref="F8">INDEX(actuals!$D$2:$D$69,MATCH(1,(Sheet3!A8=actuals!$B$2:$B$69)*("NFC"=actuals!$AA$2:$AA$69),0))</f>
        <v>Chicago Bears</v>
      </c>
      <c r="G8" s="2" cm="1">
        <f t="array" ref="G8">INDEX(actuals!$AJ$2:$AJ$51,MATCH(1,(Sheet3!A8=actuals!$B$2:$B$51)*("AFC"=actuals!$AA$2:$AA$51),0))*INDEX(actuals!$AJ$2:$AJ$51,MATCH(1,(Sheet3!A8=actuals!$B$2:$B$51)*("NFC"=actuals!$AA$2:$AA$51),0))</f>
        <v>7.4891141431173945E-3</v>
      </c>
      <c r="H8" cm="1">
        <f t="array" ref="H8">_xlfn.STDEV.P(IF('full data'!$B$2:$B$799=Sheet3!A8, 'full data'!$U$2:$U$799))</f>
        <v>0.1781524101717403</v>
      </c>
      <c r="I8">
        <f t="shared" si="0"/>
        <v>19</v>
      </c>
      <c r="J8">
        <f t="shared" si="1"/>
        <v>5</v>
      </c>
    </row>
    <row r="9" spans="1:10" x14ac:dyDescent="0.45">
      <c r="A9">
        <v>2007</v>
      </c>
      <c r="B9" t="str" cm="1">
        <f t="array" ref="B9">INDEX(probables!$D$2:$D$69,MATCH(1,(Sheet3!A9=probables!$B$2:$B$69)*("AFC"=probables!$AA$2:$AA$69),0))</f>
        <v>New England Patriots</v>
      </c>
      <c r="C9" t="str" cm="1">
        <f t="array" ref="C9">INDEX(probables!$D$2:$D$69,MATCH(1,(Sheet3!A9=probables!$B$2:$B$69)*("NFC"=probables!$AA$2:$AA$69),0))</f>
        <v>Dallas Cowboys</v>
      </c>
      <c r="D9" s="2" cm="1">
        <f t="array" ref="D9">INDEX(probables!$AJ$2:$AJ$51,MATCH(1,(Sheet3!A9=probables!$B$2:$B$751)*("AFC"=probables!$AA$2:$AA$51),0))*INDEX(probables!$AJ$2:$AJ$51,MATCH(1,(Sheet3!A9=probables!$B$2:$B$751)*("NFC"=probables!$AA$2:$AA$51),0))</f>
        <v>7.9371745497475596E-2</v>
      </c>
      <c r="E9" t="str" cm="1">
        <f t="array" ref="E9">INDEX(actuals!$D$2:$D$69,MATCH(1,(Sheet3!A9=actuals!$B$2:$B$69)*("AFC"=actuals!$AA$2:$AA$69),0))</f>
        <v>New England Patriots</v>
      </c>
      <c r="F9" t="str" cm="1">
        <f t="array" ref="F9">INDEX(actuals!$D$2:$D$69,MATCH(1,(Sheet3!A9=actuals!$B$2:$B$69)*("NFC"=actuals!$AA$2:$AA$69),0))</f>
        <v>New York Giants</v>
      </c>
      <c r="G9" s="2" cm="1">
        <f t="array" ref="G9">INDEX(actuals!$AJ$2:$AJ$51,MATCH(1,(Sheet3!A9=actuals!$B$2:$B$51)*("AFC"=actuals!$AA$2:$AA$51),0))*INDEX(actuals!$AJ$2:$AJ$51,MATCH(1,(Sheet3!A9=actuals!$B$2:$B$51)*("NFC"=actuals!$AA$2:$AA$51),0))</f>
        <v>1.4632852288967583E-2</v>
      </c>
      <c r="H9" cm="1">
        <f t="array" ref="H9">_xlfn.STDEV.P(IF('full data'!$B$2:$B$799=Sheet3!A9, 'full data'!$U$2:$U$799))</f>
        <v>0.20432338797846908</v>
      </c>
      <c r="I9">
        <f t="shared" si="0"/>
        <v>11</v>
      </c>
      <c r="J9">
        <f t="shared" si="1"/>
        <v>22</v>
      </c>
    </row>
    <row r="10" spans="1:10" x14ac:dyDescent="0.45">
      <c r="A10">
        <v>2008</v>
      </c>
      <c r="B10" t="str" cm="1">
        <f t="array" ref="B10">INDEX(probables!$D$2:$D$69,MATCH(1,(Sheet3!A10=probables!$B$2:$B$69)*("AFC"=probables!$AA$2:$AA$69),0))</f>
        <v>Pittsburgh Steelers</v>
      </c>
      <c r="C10" t="str" cm="1">
        <f t="array" ref="C10">INDEX(probables!$D$2:$D$69,MATCH(1,(Sheet3!A10=probables!$B$2:$B$69)*("NFC"=probables!$AA$2:$AA$69),0))</f>
        <v>New York Giants</v>
      </c>
      <c r="D10" s="2" cm="1">
        <f t="array" ref="D10">INDEX(probables!$AJ$2:$AJ$51,MATCH(1,(Sheet3!A10=probables!$B$2:$B$751)*("AFC"=probables!$AA$2:$AA$51),0))*INDEX(probables!$AJ$2:$AJ$51,MATCH(1,(Sheet3!A10=probables!$B$2:$B$751)*("NFC"=probables!$AA$2:$AA$51),0))</f>
        <v>3.0388056905163611E-2</v>
      </c>
      <c r="E10" t="str" cm="1">
        <f t="array" ref="E10">INDEX(actuals!$D$2:$D$69,MATCH(1,(Sheet3!A10=actuals!$B$2:$B$69)*("AFC"=actuals!$AA$2:$AA$69),0))</f>
        <v>Pittsburgh Steelers</v>
      </c>
      <c r="F10" t="str" cm="1">
        <f t="array" ref="F10">INDEX(actuals!$D$2:$D$69,MATCH(1,(Sheet3!A10=actuals!$B$2:$B$69)*("NFC"=actuals!$AA$2:$AA$69),0))</f>
        <v>Arizona Cardinals</v>
      </c>
      <c r="G10" s="2" cm="1">
        <f t="array" ref="G10">INDEX(actuals!$AJ$2:$AJ$51,MATCH(1,(Sheet3!A10=actuals!$B$2:$B$51)*("AFC"=actuals!$AA$2:$AA$51),0))*INDEX(actuals!$AJ$2:$AJ$51,MATCH(1,(Sheet3!A10=actuals!$B$2:$B$51)*("NFC"=actuals!$AA$2:$AA$51),0))</f>
        <v>2.6114287630981609E-3</v>
      </c>
      <c r="H10" cm="1">
        <f t="array" ref="H10">_xlfn.STDEV.P(IF('full data'!$B$2:$B$799=Sheet3!A10, 'full data'!$U$2:$U$799))</f>
        <v>0.20387481797968576</v>
      </c>
      <c r="I10">
        <f t="shared" si="0"/>
        <v>23</v>
      </c>
      <c r="J10">
        <f t="shared" si="1"/>
        <v>21</v>
      </c>
    </row>
    <row r="11" spans="1:10" x14ac:dyDescent="0.45">
      <c r="A11">
        <v>2009</v>
      </c>
      <c r="B11" t="str" cm="1">
        <f t="array" ref="B11">INDEX(probables!$D$2:$D$69,MATCH(1,(Sheet3!A11=probables!$B$2:$B$69)*("AFC"=probables!$AA$2:$AA$69),0))</f>
        <v>Indiannapolis Colts</v>
      </c>
      <c r="C11" t="str" cm="1">
        <f t="array" ref="C11">INDEX(probables!$D$2:$D$69,MATCH(1,(Sheet3!A11=probables!$B$2:$B$69)*("NFC"=probables!$AA$2:$AA$69),0))</f>
        <v>Minnesota Vikings</v>
      </c>
      <c r="D11" s="2" cm="1">
        <f t="array" ref="D11">INDEX(probables!$AJ$2:$AJ$51,MATCH(1,(Sheet3!A11=probables!$B$2:$B$751)*("AFC"=probables!$AA$2:$AA$51),0))*INDEX(probables!$AJ$2:$AJ$51,MATCH(1,(Sheet3!A11=probables!$B$2:$B$751)*("NFC"=probables!$AA$2:$AA$51),0))</f>
        <v>3.029498907544232E-2</v>
      </c>
      <c r="E11" t="str" cm="1">
        <f t="array" ref="E11">INDEX(actuals!$D$2:$D$69,MATCH(1,(Sheet3!A11=actuals!$B$2:$B$69)*("AFC"=actuals!$AA$2:$AA$69),0))</f>
        <v>Indiannapolis Colts</v>
      </c>
      <c r="F11" t="str" cm="1">
        <f t="array" ref="F11">INDEX(actuals!$D$2:$D$69,MATCH(1,(Sheet3!A11=actuals!$B$2:$B$69)*("NFC"=actuals!$AA$2:$AA$69),0))</f>
        <v>New Orleans Saints</v>
      </c>
      <c r="G11" s="2" cm="1">
        <f t="array" ref="G11">INDEX(actuals!$AJ$2:$AJ$51,MATCH(1,(Sheet3!A11=actuals!$B$2:$B$51)*("AFC"=actuals!$AA$2:$AA$51),0))*INDEX(actuals!$AJ$2:$AJ$51,MATCH(1,(Sheet3!A11=actuals!$B$2:$B$51)*("NFC"=actuals!$AA$2:$AA$51),0))</f>
        <v>2.3489124485499013E-2</v>
      </c>
      <c r="H11" cm="1">
        <f t="array" ref="H11">_xlfn.STDEV.P(IF('full data'!$B$2:$B$799=Sheet3!A11, 'full data'!$U$2:$U$799))</f>
        <v>0.19825902406952375</v>
      </c>
      <c r="I11">
        <f t="shared" si="0"/>
        <v>8</v>
      </c>
      <c r="J11">
        <f t="shared" si="1"/>
        <v>18</v>
      </c>
    </row>
    <row r="12" spans="1:10" x14ac:dyDescent="0.45">
      <c r="A12">
        <v>2010</v>
      </c>
      <c r="B12" t="str" cm="1">
        <f t="array" ref="B12">INDEX(probables!$D$2:$D$69,MATCH(1,(Sheet3!A12=probables!$B$2:$B$69)*("AFC"=probables!$AA$2:$AA$69),0))</f>
        <v>New England Patriots</v>
      </c>
      <c r="C12" t="str" cm="1">
        <f t="array" ref="C12">INDEX(probables!$D$2:$D$69,MATCH(1,(Sheet3!A12=probables!$B$2:$B$69)*("NFC"=probables!$AA$2:$AA$69),0))</f>
        <v>Atlanta Falcons</v>
      </c>
      <c r="D12" s="2" cm="1">
        <f t="array" ref="D12">INDEX(probables!$AJ$2:$AJ$51,MATCH(1,(Sheet3!A12=probables!$B$2:$B$751)*("AFC"=probables!$AA$2:$AA$51),0))*INDEX(probables!$AJ$2:$AJ$51,MATCH(1,(Sheet3!A12=probables!$B$2:$B$751)*("NFC"=probables!$AA$2:$AA$51),0))</f>
        <v>2.6041580411910705E-2</v>
      </c>
      <c r="E12" t="str" cm="1">
        <f t="array" ref="E12">INDEX(actuals!$D$2:$D$69,MATCH(1,(Sheet3!A12=actuals!$B$2:$B$69)*("AFC"=actuals!$AA$2:$AA$69),0))</f>
        <v>Pittsburgh Steelers</v>
      </c>
      <c r="F12" t="str" cm="1">
        <f t="array" ref="F12">INDEX(actuals!$D$2:$D$69,MATCH(1,(Sheet3!A12=actuals!$B$2:$B$69)*("NFC"=actuals!$AA$2:$AA$69),0))</f>
        <v>Green Bay Packers</v>
      </c>
      <c r="G12" s="2" cm="1">
        <f t="array" ref="G12">INDEX(actuals!$AJ$2:$AJ$51,MATCH(1,(Sheet3!A12=actuals!$B$2:$B$51)*("AFC"=actuals!$AA$2:$AA$51),0))*INDEX(actuals!$AJ$2:$AJ$51,MATCH(1,(Sheet3!A12=actuals!$B$2:$B$51)*("NFC"=actuals!$AA$2:$AA$51),0))</f>
        <v>5.745307838950043E-3</v>
      </c>
      <c r="H12" cm="1">
        <f t="array" ref="H12">_xlfn.STDEV.P(IF('full data'!$B$2:$B$799=Sheet3!A12, 'full data'!$U$2:$U$799))</f>
        <v>0.18421603316486868</v>
      </c>
      <c r="I12">
        <f t="shared" si="0"/>
        <v>22</v>
      </c>
      <c r="J12">
        <f t="shared" si="1"/>
        <v>7</v>
      </c>
    </row>
    <row r="13" spans="1:10" x14ac:dyDescent="0.45">
      <c r="A13">
        <v>2011</v>
      </c>
      <c r="B13" t="str" cm="1">
        <f t="array" ref="B13">INDEX(probables!$D$2:$D$69,MATCH(1,(Sheet3!A13=probables!$B$2:$B$69)*("AFC"=probables!$AA$2:$AA$69),0))</f>
        <v>Pittsburgh Steelers</v>
      </c>
      <c r="C13" t="str" cm="1">
        <f t="array" ref="C13">INDEX(probables!$D$2:$D$69,MATCH(1,(Sheet3!A13=probables!$B$2:$B$69)*("NFC"=probables!$AA$2:$AA$69),0))</f>
        <v>Green Bay Packers</v>
      </c>
      <c r="D13" s="2" cm="1">
        <f t="array" ref="D13">INDEX(probables!$AJ$2:$AJ$51,MATCH(1,(Sheet3!A13=probables!$B$2:$B$751)*("AFC"=probables!$AA$2:$AA$51),0))*INDEX(probables!$AJ$2:$AJ$51,MATCH(1,(Sheet3!A13=probables!$B$2:$B$751)*("NFC"=probables!$AA$2:$AA$51),0))</f>
        <v>3.5494412984793347E-2</v>
      </c>
      <c r="E13" t="str" cm="1">
        <f t="array" ref="E13">INDEX(actuals!$D$2:$D$69,MATCH(1,(Sheet3!A13=actuals!$B$2:$B$69)*("AFC"=actuals!$AA$2:$AA$69),0))</f>
        <v>New England Patriots</v>
      </c>
      <c r="F13" t="str" cm="1">
        <f t="array" ref="F13">INDEX(actuals!$D$2:$D$69,MATCH(1,(Sheet3!A13=actuals!$B$2:$B$69)*("NFC"=actuals!$AA$2:$AA$69),0))</f>
        <v>New York Giants</v>
      </c>
      <c r="G13" s="2" cm="1">
        <f t="array" ref="G13">INDEX(actuals!$AJ$2:$AJ$51,MATCH(1,(Sheet3!A13=actuals!$B$2:$B$51)*("AFC"=actuals!$AA$2:$AA$51),0))*INDEX(actuals!$AJ$2:$AJ$51,MATCH(1,(Sheet3!A13=actuals!$B$2:$B$51)*("NFC"=actuals!$AA$2:$AA$51),0))</f>
        <v>1.2820690127244006E-3</v>
      </c>
      <c r="H13" cm="1">
        <f t="array" ref="H13">_xlfn.STDEV.P(IF('full data'!$B$2:$B$799=Sheet3!A13, 'full data'!$U$2:$U$799))</f>
        <v>0.2013140426050801</v>
      </c>
      <c r="I13">
        <f t="shared" si="0"/>
        <v>25</v>
      </c>
      <c r="J13">
        <f t="shared" si="1"/>
        <v>20</v>
      </c>
    </row>
    <row r="14" spans="1:10" x14ac:dyDescent="0.45">
      <c r="A14">
        <v>2012</v>
      </c>
      <c r="B14" t="str" cm="1">
        <f t="array" ref="B14">INDEX(probables!$D$2:$D$69,MATCH(1,(Sheet3!A14=probables!$B$2:$B$69)*("AFC"=probables!$AA$2:$AA$69),0))</f>
        <v>Denver Broncos</v>
      </c>
      <c r="C14" t="str" cm="1">
        <f t="array" ref="C14">INDEX(probables!$D$2:$D$69,MATCH(1,(Sheet3!A14=probables!$B$2:$B$69)*("NFC"=probables!$AA$2:$AA$69),0))</f>
        <v>Atlanta Falcons</v>
      </c>
      <c r="D14" s="2" cm="1">
        <f t="array" ref="D14">INDEX(probables!$AJ$2:$AJ$51,MATCH(1,(Sheet3!A14=probables!$B$2:$B$751)*("AFC"=probables!$AA$2:$AA$51),0))*INDEX(probables!$AJ$2:$AJ$51,MATCH(1,(Sheet3!A14=probables!$B$2:$B$751)*("NFC"=probables!$AA$2:$AA$51),0))</f>
        <v>2.8416688571517464E-2</v>
      </c>
      <c r="E14" t="str" cm="1">
        <f t="array" ref="E14">INDEX(actuals!$D$2:$D$69,MATCH(1,(Sheet3!A14=actuals!$B$2:$B$69)*("AFC"=actuals!$AA$2:$AA$69),0))</f>
        <v>Baltimore Ravens</v>
      </c>
      <c r="F14" t="str" cm="1">
        <f t="array" ref="F14">INDEX(actuals!$D$2:$D$69,MATCH(1,(Sheet3!A14=actuals!$B$2:$B$69)*("NFC"=actuals!$AA$2:$AA$69),0))</f>
        <v>San Francisco 49ers</v>
      </c>
      <c r="G14" s="2" cm="1">
        <f t="array" ref="G14">INDEX(actuals!$AJ$2:$AJ$51,MATCH(1,(Sheet3!A14=actuals!$B$2:$B$51)*("AFC"=actuals!$AA$2:$AA$51),0))*INDEX(actuals!$AJ$2:$AJ$51,MATCH(1,(Sheet3!A14=actuals!$B$2:$B$51)*("NFC"=actuals!$AA$2:$AA$51),0))</f>
        <v>2.3335353921153492E-3</v>
      </c>
      <c r="H14" cm="1">
        <f t="array" ref="H14">_xlfn.STDEV.P(IF('full data'!$B$2:$B$799=Sheet3!A14, 'full data'!$U$2:$U$799))</f>
        <v>0.19056735808828856</v>
      </c>
      <c r="I14">
        <f t="shared" si="0"/>
        <v>24</v>
      </c>
      <c r="J14">
        <f t="shared" si="1"/>
        <v>11</v>
      </c>
    </row>
    <row r="15" spans="1:10" x14ac:dyDescent="0.45">
      <c r="A15">
        <v>2013</v>
      </c>
      <c r="B15" t="str" cm="1">
        <f t="array" ref="B15">INDEX(probables!$D$2:$D$69,MATCH(1,(Sheet3!A15=probables!$B$2:$B$69)*("AFC"=probables!$AA$2:$AA$69),0))</f>
        <v>Denver Broncos</v>
      </c>
      <c r="C15" t="str" cm="1">
        <f t="array" ref="C15">INDEX(probables!$D$2:$D$69,MATCH(1,(Sheet3!A15=probables!$B$2:$B$69)*("NFC"=probables!$AA$2:$AA$69),0))</f>
        <v>Carolina Panthers</v>
      </c>
      <c r="D15" s="2" cm="1">
        <f t="array" ref="D15">INDEX(probables!$AJ$2:$AJ$51,MATCH(1,(Sheet3!A15=probables!$B$2:$B$751)*("AFC"=probables!$AA$2:$AA$51),0))*INDEX(probables!$AJ$2:$AJ$51,MATCH(1,(Sheet3!A15=probables!$B$2:$B$751)*("NFC"=probables!$AA$2:$AA$51),0))</f>
        <v>3.6271053595899945E-2</v>
      </c>
      <c r="E15" t="str" cm="1">
        <f t="array" ref="E15">INDEX(actuals!$D$2:$D$69,MATCH(1,(Sheet3!A15=actuals!$B$2:$B$69)*("AFC"=actuals!$AA$2:$AA$69),0))</f>
        <v>Denver Broncos</v>
      </c>
      <c r="F15" t="str" cm="1">
        <f t="array" ref="F15">INDEX(actuals!$D$2:$D$69,MATCH(1,(Sheet3!A15=actuals!$B$2:$B$69)*("NFC"=actuals!$AA$2:$AA$69),0))</f>
        <v>Seattle Seahawks</v>
      </c>
      <c r="G15" s="2" cm="1">
        <f t="array" ref="G15">INDEX(actuals!$AJ$2:$AJ$51,MATCH(1,(Sheet3!A15=actuals!$B$2:$B$51)*("AFC"=actuals!$AA$2:$AA$51),0))*INDEX(actuals!$AJ$2:$AJ$51,MATCH(1,(Sheet3!A15=actuals!$B$2:$B$51)*("NFC"=actuals!$AA$2:$AA$51),0))</f>
        <v>3.3587124419411973E-2</v>
      </c>
      <c r="H15" cm="1">
        <f t="array" ref="H15">_xlfn.STDEV.P(IF('full data'!$B$2:$B$799=Sheet3!A15, 'full data'!$U$2:$U$799))</f>
        <v>0.19088737066985337</v>
      </c>
      <c r="I15">
        <f t="shared" si="0"/>
        <v>4</v>
      </c>
      <c r="J15">
        <f t="shared" si="1"/>
        <v>12</v>
      </c>
    </row>
    <row r="16" spans="1:10" x14ac:dyDescent="0.45">
      <c r="A16">
        <v>2014</v>
      </c>
      <c r="B16" t="str" cm="1">
        <f t="array" ref="B16">INDEX(probables!$D$2:$D$69,MATCH(1,(Sheet3!A16=probables!$B$2:$B$69)*("AFC"=probables!$AA$2:$AA$69),0))</f>
        <v>New England Patriots</v>
      </c>
      <c r="C16" t="str" cm="1">
        <f t="array" ref="C16">INDEX(probables!$D$2:$D$69,MATCH(1,(Sheet3!A16=probables!$B$2:$B$69)*("NFC"=probables!$AA$2:$AA$69),0))</f>
        <v>Green Bay Packers</v>
      </c>
      <c r="D16" s="2" cm="1">
        <f t="array" ref="D16">INDEX(probables!$AJ$2:$AJ$51,MATCH(1,(Sheet3!A16=probables!$B$2:$B$751)*("AFC"=probables!$AA$2:$AA$51),0))*INDEX(probables!$AJ$2:$AJ$51,MATCH(1,(Sheet3!A16=probables!$B$2:$B$751)*("NFC"=probables!$AA$2:$AA$51),0))</f>
        <v>2.8481382879024134E-2</v>
      </c>
      <c r="E16" t="str" cm="1">
        <f t="array" ref="E16">INDEX(actuals!$D$2:$D$69,MATCH(1,(Sheet3!A16=actuals!$B$2:$B$69)*("AFC"=actuals!$AA$2:$AA$69),0))</f>
        <v>New England Patriots</v>
      </c>
      <c r="F16" t="str" cm="1">
        <f t="array" ref="F16">INDEX(actuals!$D$2:$D$69,MATCH(1,(Sheet3!A16=actuals!$B$2:$B$69)*("NFC"=actuals!$AA$2:$AA$69),0))</f>
        <v>Seattle Seahawks</v>
      </c>
      <c r="G16" s="2" cm="1">
        <f t="array" ref="G16">INDEX(actuals!$AJ$2:$AJ$51,MATCH(1,(Sheet3!A16=actuals!$B$2:$B$51)*("AFC"=actuals!$AA$2:$AA$51),0))*INDEX(actuals!$AJ$2:$AJ$51,MATCH(1,(Sheet3!A16=actuals!$B$2:$B$51)*("NFC"=actuals!$AA$2:$AA$51),0))</f>
        <v>2.6603188982743831E-2</v>
      </c>
      <c r="H16" cm="1">
        <f t="array" ref="H16">_xlfn.STDEV.P(IF('full data'!$B$2:$B$799=Sheet3!A16, 'full data'!$U$2:$U$799))</f>
        <v>0.1953125</v>
      </c>
      <c r="I16">
        <f t="shared" si="0"/>
        <v>6</v>
      </c>
      <c r="J16">
        <f t="shared" si="1"/>
        <v>15</v>
      </c>
    </row>
    <row r="17" spans="1:10" x14ac:dyDescent="0.45">
      <c r="A17">
        <v>2015</v>
      </c>
      <c r="B17" t="str" cm="1">
        <f t="array" ref="B17">INDEX(probables!$D$2:$D$69,MATCH(1,(Sheet3!A17=probables!$B$2:$B$69)*("AFC"=probables!$AA$2:$AA$69),0))</f>
        <v>New England Patriots</v>
      </c>
      <c r="C17" t="str" cm="1">
        <f t="array" ref="C17">INDEX(probables!$D$2:$D$69,MATCH(1,(Sheet3!A17=probables!$B$2:$B$69)*("NFC"=probables!$AA$2:$AA$69),0))</f>
        <v>Carolina Panthers</v>
      </c>
      <c r="D17" s="2" cm="1">
        <f t="array" ref="D17">INDEX(probables!$AJ$2:$AJ$51,MATCH(1,(Sheet3!A17=probables!$B$2:$B$751)*("AFC"=probables!$AA$2:$AA$51),0))*INDEX(probables!$AJ$2:$AJ$51,MATCH(1,(Sheet3!A17=probables!$B$2:$B$751)*("NFC"=probables!$AA$2:$AA$51),0))</f>
        <v>4.1484591536741611E-2</v>
      </c>
      <c r="E17" t="str" cm="1">
        <f t="array" ref="E17">INDEX(actuals!$D$2:$D$69,MATCH(1,(Sheet3!A17=actuals!$B$2:$B$69)*("AFC"=actuals!$AA$2:$AA$69),0))</f>
        <v>Denver Broncos</v>
      </c>
      <c r="F17" t="str" cm="1">
        <f t="array" ref="F17">INDEX(actuals!$D$2:$D$69,MATCH(1,(Sheet3!A17=actuals!$B$2:$B$69)*("NFC"=actuals!$AA$2:$AA$69),0))</f>
        <v>Carolina Panthers</v>
      </c>
      <c r="G17" s="2" cm="1">
        <f t="array" ref="G17">INDEX(actuals!$AJ$2:$AJ$51,MATCH(1,(Sheet3!A17=actuals!$B$2:$B$51)*("AFC"=actuals!$AA$2:$AA$51),0))*INDEX(actuals!$AJ$2:$AJ$51,MATCH(1,(Sheet3!A17=actuals!$B$2:$B$51)*("NFC"=actuals!$AA$2:$AA$51),0))</f>
        <v>3.6306648026525758E-2</v>
      </c>
      <c r="H17" cm="1">
        <f t="array" ref="H17">_xlfn.STDEV.P(IF('full data'!$B$2:$B$799=Sheet3!A17, 'full data'!$U$2:$U$799))</f>
        <v>0.1875</v>
      </c>
      <c r="I17">
        <f t="shared" si="0"/>
        <v>3</v>
      </c>
      <c r="J17">
        <f t="shared" si="1"/>
        <v>8</v>
      </c>
    </row>
    <row r="18" spans="1:10" x14ac:dyDescent="0.45">
      <c r="A18">
        <v>2016</v>
      </c>
      <c r="B18" t="str" cm="1">
        <f t="array" ref="B18">INDEX(probables!$D$2:$D$69,MATCH(1,(Sheet3!A18=probables!$B$2:$B$69)*("AFC"=probables!$AA$2:$AA$69),0))</f>
        <v>New England Patriots</v>
      </c>
      <c r="C18" t="str" cm="1">
        <f t="array" ref="C18">INDEX(probables!$D$2:$D$69,MATCH(1,(Sheet3!A18=probables!$B$2:$B$69)*("NFC"=probables!$AA$2:$AA$69),0))</f>
        <v>Dallas Cowboys</v>
      </c>
      <c r="D18" s="2" cm="1">
        <f t="array" ref="D18">INDEX(probables!$AJ$2:$AJ$51,MATCH(1,(Sheet3!A18=probables!$B$2:$B$751)*("AFC"=probables!$AA$2:$AA$51),0))*INDEX(probables!$AJ$2:$AJ$51,MATCH(1,(Sheet3!A18=probables!$B$2:$B$751)*("NFC"=probables!$AA$2:$AA$51),0))</f>
        <v>5.0624615365711299E-2</v>
      </c>
      <c r="E18" t="str" cm="1">
        <f t="array" ref="E18">INDEX(actuals!$D$2:$D$69,MATCH(1,(Sheet3!A18=actuals!$B$2:$B$69)*("AFC"=actuals!$AA$2:$AA$69),0))</f>
        <v>New England Patriots</v>
      </c>
      <c r="F18" t="str" cm="1">
        <f t="array" ref="F18">INDEX(actuals!$D$2:$D$69,MATCH(1,(Sheet3!A18=actuals!$B$2:$B$69)*("NFC"=actuals!$AA$2:$AA$69),0))</f>
        <v>Atlanta Falcons</v>
      </c>
      <c r="G18" s="2" cm="1">
        <f t="array" ref="G18">INDEX(actuals!$AJ$2:$AJ$51,MATCH(1,(Sheet3!A18=actuals!$B$2:$B$51)*("AFC"=actuals!$AA$2:$AA$51),0))*INDEX(actuals!$AJ$2:$AJ$51,MATCH(1,(Sheet3!A18=actuals!$B$2:$B$51)*("NFC"=actuals!$AA$2:$AA$51),0))</f>
        <v>1.9449292547264265E-2</v>
      </c>
      <c r="H18" cm="1">
        <f t="array" ref="H18">_xlfn.STDEV.P(IF('full data'!$B$2:$B$799=Sheet3!A18, 'full data'!$U$2:$U$799))</f>
        <v>0.19702375332685143</v>
      </c>
      <c r="I18">
        <f t="shared" si="0"/>
        <v>9</v>
      </c>
      <c r="J18">
        <f t="shared" si="1"/>
        <v>16</v>
      </c>
    </row>
    <row r="19" spans="1:10" x14ac:dyDescent="0.45">
      <c r="A19">
        <v>2017</v>
      </c>
      <c r="B19" t="str" cm="1">
        <f t="array" ref="B19">INDEX(probables!$D$2:$D$69,MATCH(1,(Sheet3!A19=probables!$B$2:$B$69)*("AFC"=probables!$AA$2:$AA$69),0))</f>
        <v>Pittsburgh Steelers</v>
      </c>
      <c r="C19" t="str" cm="1">
        <f t="array" ref="C19">INDEX(probables!$D$2:$D$69,MATCH(1,(Sheet3!A19=probables!$B$2:$B$69)*("NFC"=probables!$AA$2:$AA$69),0))</f>
        <v>Philadelphia Eagles</v>
      </c>
      <c r="D19" s="2" cm="1">
        <f t="array" ref="D19">INDEX(probables!$AJ$2:$AJ$51,MATCH(1,(Sheet3!A19=probables!$B$2:$B$751)*("AFC"=probables!$AA$2:$AA$51),0))*INDEX(probables!$AJ$2:$AJ$51,MATCH(1,(Sheet3!A19=probables!$B$2:$B$751)*("NFC"=probables!$AA$2:$AA$51),0))</f>
        <v>4.0429720151437115E-2</v>
      </c>
      <c r="E19" t="str" cm="1">
        <f t="array" ref="E19">INDEX(actuals!$D$2:$D$69,MATCH(1,(Sheet3!A19=actuals!$B$2:$B$69)*("AFC"=actuals!$AA$2:$AA$69),0))</f>
        <v>New England Patriots</v>
      </c>
      <c r="F19" t="str" cm="1">
        <f t="array" ref="F19">INDEX(actuals!$D$2:$D$69,MATCH(1,(Sheet3!A19=actuals!$B$2:$B$69)*("NFC"=actuals!$AA$2:$AA$69),0))</f>
        <v>Philadelphia Eagles</v>
      </c>
      <c r="G19" s="2" cm="1">
        <f t="array" ref="G19">INDEX(actuals!$AJ$2:$AJ$51,MATCH(1,(Sheet3!A19=actuals!$B$2:$B$51)*("AFC"=actuals!$AA$2:$AA$51),0))*INDEX(actuals!$AJ$2:$AJ$51,MATCH(1,(Sheet3!A19=actuals!$B$2:$B$51)*("NFC"=actuals!$AA$2:$AA$51),0))</f>
        <v>3.0764566631637388E-2</v>
      </c>
      <c r="H19" cm="1">
        <f t="array" ref="H19">_xlfn.STDEV.P(IF('full data'!$B$2:$B$799=Sheet3!A19, 'full data'!$U$2:$U$799))</f>
        <v>0.19702375332685143</v>
      </c>
      <c r="I19">
        <f t="shared" si="0"/>
        <v>5</v>
      </c>
      <c r="J19">
        <f t="shared" si="1"/>
        <v>16</v>
      </c>
    </row>
    <row r="20" spans="1:10" x14ac:dyDescent="0.45">
      <c r="A20">
        <v>2018</v>
      </c>
      <c r="B20" t="str" cm="1">
        <f t="array" ref="B20">INDEX(probables!$D$2:$D$69,MATCH(1,(Sheet3!A20=probables!$B$2:$B$69)*("AFC"=probables!$AA$2:$AA$69),0))</f>
        <v>Los Angeles Chargers</v>
      </c>
      <c r="C20" t="str" cm="1">
        <f t="array" ref="C20">INDEX(probables!$D$2:$D$69,MATCH(1,(Sheet3!A20=probables!$B$2:$B$69)*("NFC"=probables!$AA$2:$AA$69),0))</f>
        <v>Los Angeles Rams</v>
      </c>
      <c r="D20" s="2" cm="1">
        <f t="array" ref="D20">INDEX(probables!$AJ$2:$AJ$51,MATCH(1,(Sheet3!A20=probables!$B$2:$B$751)*("AFC"=probables!$AA$2:$AA$51),0))*INDEX(probables!$AJ$2:$AJ$51,MATCH(1,(Sheet3!A20=probables!$B$2:$B$751)*("NFC"=probables!$AA$2:$AA$51),0))</f>
        <v>2.1741304092964511E-2</v>
      </c>
      <c r="E20" t="str" cm="1">
        <f t="array" ref="E20">INDEX(actuals!$D$2:$D$69,MATCH(1,(Sheet3!A20=actuals!$B$2:$B$69)*("AFC"=actuals!$AA$2:$AA$69),0))</f>
        <v>New England Patriots</v>
      </c>
      <c r="F20" t="str" cm="1">
        <f t="array" ref="F20">INDEX(actuals!$D$2:$D$69,MATCH(1,(Sheet3!A20=actuals!$B$2:$B$69)*("NFC"=actuals!$AA$2:$AA$69),0))</f>
        <v>Los Angeles Rams</v>
      </c>
      <c r="G20" s="2" cm="1">
        <f t="array" ref="G20">INDEX(actuals!$AJ$2:$AJ$51,MATCH(1,(Sheet3!A20=actuals!$B$2:$B$51)*("AFC"=actuals!$AA$2:$AA$51),0))*INDEX(actuals!$AJ$2:$AJ$51,MATCH(1,(Sheet3!A20=actuals!$B$2:$B$51)*("NFC"=actuals!$AA$2:$AA$51),0))</f>
        <v>7.3197836487141309E-3</v>
      </c>
      <c r="H20" cm="1">
        <f t="array" ref="H20">_xlfn.STDEV.P(IF('full data'!$B$2:$B$799=Sheet3!A20, 'full data'!$U$2:$U$799))</f>
        <v>0.17780947932407878</v>
      </c>
      <c r="I20">
        <f t="shared" si="0"/>
        <v>20</v>
      </c>
      <c r="J20">
        <f t="shared" si="1"/>
        <v>4</v>
      </c>
    </row>
    <row r="21" spans="1:10" x14ac:dyDescent="0.45">
      <c r="A21">
        <v>2019</v>
      </c>
      <c r="B21" t="str" cm="1">
        <f t="array" ref="B21">INDEX(probables!$D$2:$D$69,MATCH(1,(Sheet3!A21=probables!$B$2:$B$69)*("AFC"=probables!$AA$2:$AA$69),0))</f>
        <v>Baltimore Ravens</v>
      </c>
      <c r="C21" t="str" cm="1">
        <f t="array" ref="C21">INDEX(probables!$D$2:$D$69,MATCH(1,(Sheet3!A21=probables!$B$2:$B$69)*("NFC"=probables!$AA$2:$AA$69),0))</f>
        <v>Green Bay Packers</v>
      </c>
      <c r="D21" s="2" cm="1">
        <f t="array" ref="D21">INDEX(probables!$AJ$2:$AJ$51,MATCH(1,(Sheet3!A21=probables!$B$2:$B$751)*("AFC"=probables!$AA$2:$AA$51),0))*INDEX(probables!$AJ$2:$AJ$51,MATCH(1,(Sheet3!A21=probables!$B$2:$B$751)*("NFC"=probables!$AA$2:$AA$51),0))</f>
        <v>3.8978591502008414E-2</v>
      </c>
      <c r="E21" t="str" cm="1">
        <f t="array" ref="E21">INDEX(actuals!$D$2:$D$69,MATCH(1,(Sheet3!A21=actuals!$B$2:$B$69)*("AFC"=actuals!$AA$2:$AA$69),0))</f>
        <v>Kansas City Chiefs</v>
      </c>
      <c r="F21" t="str" cm="1">
        <f t="array" ref="F21">INDEX(actuals!$D$2:$D$69,MATCH(1,(Sheet3!A21=actuals!$B$2:$B$69)*("NFC"=actuals!$AA$2:$AA$69),0))</f>
        <v>San Francisco 49ers</v>
      </c>
      <c r="G21" s="2" cm="1">
        <f t="array" ref="G21">INDEX(actuals!$AJ$2:$AJ$51,MATCH(1,(Sheet3!A21=actuals!$B$2:$B$51)*("AFC"=actuals!$AA$2:$AA$51),0))*INDEX(actuals!$AJ$2:$AJ$51,MATCH(1,(Sheet3!A21=actuals!$B$2:$B$51)*("NFC"=actuals!$AA$2:$AA$51),0))</f>
        <v>1.4474002991887589E-2</v>
      </c>
      <c r="H21" cm="1">
        <f t="array" ref="H21">_xlfn.STDEV.P(IF('full data'!$B$2:$B$799=Sheet3!A21, 'full data'!$U$2:$U$799))</f>
        <v>0.19499974959919819</v>
      </c>
      <c r="I21">
        <f t="shared" si="0"/>
        <v>12</v>
      </c>
      <c r="J21">
        <f t="shared" si="1"/>
        <v>14</v>
      </c>
    </row>
    <row r="22" spans="1:10" x14ac:dyDescent="0.45">
      <c r="A22">
        <v>2020</v>
      </c>
      <c r="B22" t="str" cm="1">
        <f t="array" ref="B22">INDEX(probables!$D$2:$D$69,MATCH(1,(Sheet3!A22=probables!$B$2:$B$69)*("AFC"=probables!$AA$2:$AA$69),0))</f>
        <v>Kansas City Chiefs</v>
      </c>
      <c r="C22" t="str" cm="1">
        <f t="array" ref="C22">INDEX(probables!$D$2:$D$69,MATCH(1,(Sheet3!A22=probables!$B$2:$B$69)*("NFC"=probables!$AA$2:$AA$69),0))</f>
        <v>Green Bay Packers</v>
      </c>
      <c r="D22" s="2" cm="1">
        <f t="array" ref="D22">INDEX(probables!$AJ$2:$AJ$51,MATCH(1,(Sheet3!A22=probables!$B$2:$B$751)*("AFC"=probables!$AA$2:$AA$51),0))*INDEX(probables!$AJ$2:$AJ$51,MATCH(1,(Sheet3!A22=probables!$B$2:$B$751)*("NFC"=probables!$AA$2:$AA$51),0))</f>
        <v>2.4779406795347292E-2</v>
      </c>
      <c r="E22" t="str" cm="1">
        <f t="array" ref="E22">INDEX(actuals!$D$2:$D$69,MATCH(1,(Sheet3!A22=actuals!$B$2:$B$69)*("AFC"=actuals!$AA$2:$AA$69),0))</f>
        <v>Kansas City Chiefs</v>
      </c>
      <c r="F22" t="str" cm="1">
        <f t="array" ref="F22">INDEX(actuals!$D$2:$D$69,MATCH(1,(Sheet3!A22=actuals!$B$2:$B$69)*("NFC"=actuals!$AA$2:$AA$69),0))</f>
        <v>Tampa Bay Buccaneers</v>
      </c>
      <c r="G22" s="2" cm="1">
        <f t="array" ref="G22">INDEX(actuals!$AJ$2:$AJ$51,MATCH(1,(Sheet3!A22=actuals!$B$2:$B$51)*("AFC"=actuals!$AA$2:$AA$51),0))*INDEX(actuals!$AJ$2:$AJ$51,MATCH(1,(Sheet3!A22=actuals!$B$2:$B$51)*("NFC"=actuals!$AA$2:$AA$51),0))</f>
        <v>8.9036622722836779E-3</v>
      </c>
      <c r="H22" cm="1">
        <f t="array" ref="H22">_xlfn.STDEV.P(IF('full data'!$B$2:$B$799=Sheet3!A22, 'full data'!$U$2:$U$799))</f>
        <v>0.21295333078810955</v>
      </c>
      <c r="I22">
        <f t="shared" si="0"/>
        <v>16</v>
      </c>
      <c r="J22">
        <f t="shared" si="1"/>
        <v>24</v>
      </c>
    </row>
    <row r="23" spans="1:10" x14ac:dyDescent="0.45">
      <c r="A23">
        <v>2021</v>
      </c>
      <c r="B23" t="str" cm="1">
        <f t="array" ref="B23">INDEX(probables!$D$2:$D$69,MATCH(1,(Sheet3!A23=probables!$B$2:$B$69)*("AFC"=probables!$AA$2:$AA$69),0))</f>
        <v>Tennessee Titans</v>
      </c>
      <c r="C23" t="str" cm="1">
        <f t="array" ref="C23">INDEX(probables!$D$2:$D$69,MATCH(1,(Sheet3!A23=probables!$B$2:$B$69)*("NFC"=probables!$AA$2:$AA$69),0))</f>
        <v>Los Angeles Rams</v>
      </c>
      <c r="D23" s="2" cm="1">
        <f t="array" ref="D23">INDEX(probables!$AJ$2:$AJ$51,MATCH(1,(Sheet3!A23=probables!$B$2:$B$751)*("AFC"=probables!$AA$2:$AA$51),0))*INDEX(probables!$AJ$2:$AJ$51,MATCH(1,(Sheet3!A23=probables!$B$2:$B$751)*("NFC"=probables!$AA$2:$AA$51),0))</f>
        <v>2.1528364508746716E-2</v>
      </c>
      <c r="E23" t="str" cm="1">
        <f t="array" ref="E23">INDEX(actuals!$D$2:$D$69,MATCH(1,(Sheet3!A23=actuals!$B$2:$B$69)*("AFC"=actuals!$AA$2:$AA$69),0))</f>
        <v>Cincinnati Bengals</v>
      </c>
      <c r="F23" t="str" cm="1">
        <f t="array" ref="F23">INDEX(actuals!$D$2:$D$69,MATCH(1,(Sheet3!A23=actuals!$B$2:$B$69)*("NFC"=actuals!$AA$2:$AA$69),0))</f>
        <v>Los Angeles Rams</v>
      </c>
      <c r="G23" s="2" cm="1">
        <f t="array" ref="G23">INDEX(actuals!$AJ$2:$AJ$51,MATCH(1,(Sheet3!A23=actuals!$B$2:$B$51)*("AFC"=actuals!$AA$2:$AA$51),0))*INDEX(actuals!$AJ$2:$AJ$51,MATCH(1,(Sheet3!A23=actuals!$B$2:$B$51)*("NFC"=actuals!$AA$2:$AA$51),0))</f>
        <v>7.8147195606257172E-3</v>
      </c>
      <c r="H23" cm="1">
        <f t="array" ref="H23">_xlfn.STDEV.P(IF('full data'!$B$2:$B$799=Sheet3!A23, 'full data'!$U$2:$U$799))</f>
        <v>0.16686478996926785</v>
      </c>
      <c r="I23">
        <f t="shared" si="0"/>
        <v>18</v>
      </c>
      <c r="J23">
        <f t="shared" si="1"/>
        <v>3</v>
      </c>
    </row>
    <row r="24" spans="1:10" x14ac:dyDescent="0.45">
      <c r="A24">
        <v>2022</v>
      </c>
      <c r="B24" t="str" cm="1">
        <f t="array" ref="B24">INDEX(probables!$D$2:$D$69,MATCH(1,(Sheet3!A24=probables!$B$2:$B$69)*("AFC"=probables!$AA$2:$AA$69),0))</f>
        <v>Kansas City Chiefs</v>
      </c>
      <c r="C24" t="str" cm="1">
        <f t="array" ref="C24">INDEX(probables!$D$2:$D$69,MATCH(1,(Sheet3!A24=probables!$B$2:$B$69)*("NFC"=probables!$AA$2:$AA$69),0))</f>
        <v>Philadelphia Eagles</v>
      </c>
      <c r="D24" s="2" cm="1">
        <f t="array" ref="D24">INDEX(probables!$AJ$2:$AJ$51,MATCH(1,(Sheet3!A24=probables!$B$2:$B$751)*("AFC"=probables!$AA$2:$AA$51),0))*INDEX(probables!$AJ$2:$AJ$51,MATCH(1,(Sheet3!A24=probables!$B$2:$B$751)*("NFC"=probables!$AA$2:$AA$51),0))</f>
        <v>5.271109169855473E-2</v>
      </c>
      <c r="E24" t="str" cm="1">
        <f t="array" ref="E24">INDEX(actuals!$D$2:$D$69,MATCH(1,(Sheet3!A24=actuals!$B$2:$B$69)*("AFC"=actuals!$AA$2:$AA$69),0))</f>
        <v>Kansas City Chiefs</v>
      </c>
      <c r="F24" t="str" cm="1">
        <f t="array" ref="F24">INDEX(actuals!$D$2:$D$69,MATCH(1,(Sheet3!A24=actuals!$B$2:$B$69)*("NFC"=actuals!$AA$2:$AA$69),0))</f>
        <v>Philadelphia Eagles</v>
      </c>
      <c r="G24" s="2" cm="1">
        <f t="array" ref="G24">INDEX(actuals!$AJ$2:$AJ$51,MATCH(1,(Sheet3!A24=actuals!$B$2:$B$51)*("AFC"=actuals!$AA$2:$AA$51),0))*INDEX(actuals!$AJ$2:$AJ$51,MATCH(1,(Sheet3!A24=actuals!$B$2:$B$51)*("NFC"=actuals!$AA$2:$AA$51),0))</f>
        <v>5.271109169855473E-2</v>
      </c>
      <c r="H24" cm="1">
        <f t="array" ref="H24">_xlfn.STDEV.P(IF('full data'!$B$2:$B$799=Sheet3!A24, 'full data'!$U$2:$U$799))</f>
        <v>0.18094070930802844</v>
      </c>
      <c r="I24">
        <f t="shared" si="0"/>
        <v>1</v>
      </c>
      <c r="J24">
        <f t="shared" si="1"/>
        <v>6</v>
      </c>
    </row>
    <row r="25" spans="1:10" x14ac:dyDescent="0.45">
      <c r="A25">
        <v>2023</v>
      </c>
      <c r="B25" t="str" cm="1">
        <f t="array" ref="B25">INDEX(probables!$D$2:$D$69,MATCH(1,(Sheet3!A25=probables!$B$2:$B$69)*("AFC"=probables!$AA$2:$AA$69),0))</f>
        <v>Baltimore Ravens</v>
      </c>
      <c r="C25" t="str" cm="1">
        <f t="array" ref="C25">INDEX(probables!$D$2:$D$69,MATCH(1,(Sheet3!A25=probables!$B$2:$B$69)*("NFC"=probables!$AA$2:$AA$69),0))</f>
        <v>Dallas Cowboys</v>
      </c>
      <c r="D25" s="2" cm="1">
        <f t="array" ref="D25">INDEX(probables!$AJ$2:$AJ$51,MATCH(1,(Sheet3!A25=probables!$B$2:$B$751)*("AFC"=probables!$AA$2:$AA$51),0))*INDEX(probables!$AJ$2:$AJ$51,MATCH(1,(Sheet3!A25=probables!$B$2:$B$751)*("NFC"=probables!$AA$2:$AA$51),0))</f>
        <v>2.7921728127833802E-2</v>
      </c>
      <c r="E25" t="str" cm="1">
        <f t="array" ref="E25">INDEX(actuals!$D$2:$D$69,MATCH(1,(Sheet3!A25=actuals!$B$2:$B$69)*("AFC"=actuals!$AA$2:$AA$69),0))</f>
        <v>Kansas City Chiefs</v>
      </c>
      <c r="F25" t="str" cm="1">
        <f t="array" ref="F25">INDEX(actuals!$D$2:$D$69,MATCH(1,(Sheet3!A25=actuals!$B$2:$B$69)*("NFC"=actuals!$AA$2:$AA$69),0))</f>
        <v>San Francisco 49ers</v>
      </c>
      <c r="G25" s="2" cm="1">
        <f t="array" ref="G25">INDEX(actuals!$AJ$2:$AJ$51,MATCH(1,(Sheet3!A25=actuals!$B$2:$B$51)*("AFC"=actuals!$AA$2:$AA$51),0))*INDEX(actuals!$AJ$2:$AJ$51,MATCH(1,(Sheet3!A25=actuals!$B$2:$B$51)*("NFC"=actuals!$AA$2:$AA$51),0))</f>
        <v>5.850857337470183E-3</v>
      </c>
      <c r="H25" cm="1">
        <f t="array" ref="H25">_xlfn.STDEV.P(IF('full data'!$B$2:$B$799=Sheet3!A25, 'full data'!$U$2:$U$799))</f>
        <v>0.15906843862341108</v>
      </c>
      <c r="I25">
        <f t="shared" si="0"/>
        <v>21</v>
      </c>
      <c r="J25">
        <f t="shared" si="1"/>
        <v>1</v>
      </c>
    </row>
    <row r="26" spans="1:10" x14ac:dyDescent="0.45">
      <c r="A26">
        <v>2024</v>
      </c>
      <c r="B26" t="str" cm="1">
        <f t="array" ref="B26">INDEX(probables!$D$2:$D$69,MATCH(1,(Sheet3!A26=probables!$B$2:$B$69)*("AFC"=probables!$AA$2:$AA$69),0))</f>
        <v>Kansas City Chiefs</v>
      </c>
      <c r="C26" t="str" cm="1">
        <f t="array" ref="C26">INDEX(probables!$D$2:$D$69,MATCH(1,(Sheet3!A26=probables!$B$2:$B$69)*("NFC"=probables!$AA$2:$AA$69),0))</f>
        <v>Minnesota Vikings</v>
      </c>
      <c r="D26" s="2" cm="1">
        <f t="array" ref="D26">INDEX(probables!$AJ$2:$AJ$51,MATCH(1,(Sheet3!A26=probables!$B$2:$B$751)*("AFC"=probables!$AA$2:$AA$51),0))*INDEX(probables!$AJ$2:$AJ$51,MATCH(1,(Sheet3!A26=probables!$B$2:$B$751)*("NFC"=probables!$AA$2:$AA$51),0))</f>
        <v>3.3845177852364593E-2</v>
      </c>
      <c r="E26" t="str" cm="1">
        <f t="array" ref="E26">INDEX(actuals!$D$2:$D$69,MATCH(1,(Sheet3!A26=actuals!$B$2:$B$69)*("AFC"=actuals!$AA$2:$AA$69),0))</f>
        <v>Kansas City Chiefs</v>
      </c>
      <c r="F26" t="str" cm="1">
        <f t="array" ref="F26">INDEX(actuals!$D$2:$D$69,MATCH(1,(Sheet3!A26=actuals!$B$2:$B$69)*("NFC"=actuals!$AA$2:$AA$69),0))</f>
        <v>Philadelphia Eagles</v>
      </c>
      <c r="G26" s="2" cm="1">
        <f t="array" ref="G26">INDEX(actuals!$AJ$2:$AJ$51,MATCH(1,(Sheet3!A26=actuals!$B$2:$B$51)*("AFC"=actuals!$AA$2:$AA$51),0))*INDEX(actuals!$AJ$2:$AJ$51,MATCH(1,(Sheet3!A26=actuals!$B$2:$B$51)*("NFC"=actuals!$AA$2:$AA$51),0))</f>
        <v>2.490326975615945E-2</v>
      </c>
      <c r="H26" cm="1">
        <f t="array" ref="H26">_xlfn.STDEV.P(IF('full data'!$B$2:$B$799=Sheet3!A26, 'full data'!$U$2:$U$799))</f>
        <v>0.2146252870489182</v>
      </c>
      <c r="I26">
        <f t="shared" si="0"/>
        <v>7</v>
      </c>
      <c r="J26">
        <f t="shared" si="1"/>
        <v>25</v>
      </c>
    </row>
  </sheetData>
  <autoFilter ref="A1:D26" xr:uid="{768998B6-8E84-48CB-997E-F0B234F2A63E}">
    <sortState xmlns:xlrd2="http://schemas.microsoft.com/office/spreadsheetml/2017/richdata2" ref="A2:D26">
      <sortCondition ref="A1:A2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BC2B-885A-41F3-A7B0-3A89232B1527}">
  <dimension ref="A1:L41"/>
  <sheetViews>
    <sheetView workbookViewId="0">
      <selection activeCell="L41" sqref="A1:L41"/>
    </sheetView>
  </sheetViews>
  <sheetFormatPr defaultRowHeight="14.25" x14ac:dyDescent="0.45"/>
  <sheetData>
    <row r="1" spans="1:12" x14ac:dyDescent="0.45">
      <c r="A1" t="s">
        <v>937</v>
      </c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</row>
    <row r="2" spans="1:12" x14ac:dyDescent="0.45">
      <c r="A2" t="s">
        <v>46</v>
      </c>
    </row>
    <row r="3" spans="1:12" x14ac:dyDescent="0.45">
      <c r="A3" t="s">
        <v>949</v>
      </c>
      <c r="B3">
        <v>13</v>
      </c>
      <c r="C3">
        <v>4</v>
      </c>
      <c r="D3">
        <v>0.76500000000000001</v>
      </c>
      <c r="E3">
        <v>525</v>
      </c>
      <c r="F3">
        <v>368</v>
      </c>
      <c r="G3">
        <v>157</v>
      </c>
      <c r="H3">
        <v>9.1999999999999993</v>
      </c>
      <c r="I3">
        <v>-1.1000000000000001</v>
      </c>
      <c r="J3">
        <v>8.1</v>
      </c>
      <c r="K3">
        <v>7.8</v>
      </c>
      <c r="L3">
        <v>0.3</v>
      </c>
    </row>
    <row r="4" spans="1:12" x14ac:dyDescent="0.45">
      <c r="A4" t="s">
        <v>919</v>
      </c>
      <c r="B4">
        <v>8</v>
      </c>
      <c r="C4">
        <v>9</v>
      </c>
      <c r="D4">
        <v>0.47099999999999997</v>
      </c>
      <c r="E4">
        <v>345</v>
      </c>
      <c r="F4">
        <v>364</v>
      </c>
      <c r="G4">
        <v>-19</v>
      </c>
      <c r="H4">
        <v>-1.1000000000000001</v>
      </c>
      <c r="I4">
        <v>-1.9</v>
      </c>
      <c r="J4">
        <v>-3</v>
      </c>
      <c r="K4">
        <v>-3.5</v>
      </c>
      <c r="L4">
        <v>0.4</v>
      </c>
    </row>
    <row r="5" spans="1:12" x14ac:dyDescent="0.45">
      <c r="A5" t="s">
        <v>920</v>
      </c>
      <c r="B5">
        <v>5</v>
      </c>
      <c r="C5">
        <v>12</v>
      </c>
      <c r="D5">
        <v>0.29399999999999998</v>
      </c>
      <c r="E5">
        <v>338</v>
      </c>
      <c r="F5">
        <v>404</v>
      </c>
      <c r="G5">
        <v>-66</v>
      </c>
      <c r="H5">
        <v>-3.9</v>
      </c>
      <c r="I5">
        <v>-0.5</v>
      </c>
      <c r="J5">
        <v>-4.3</v>
      </c>
      <c r="K5">
        <v>-3</v>
      </c>
      <c r="L5">
        <v>-1.4</v>
      </c>
    </row>
    <row r="6" spans="1:12" x14ac:dyDescent="0.45">
      <c r="A6" t="s">
        <v>928</v>
      </c>
      <c r="B6">
        <v>4</v>
      </c>
      <c r="C6">
        <v>13</v>
      </c>
      <c r="D6">
        <v>0.23499999999999999</v>
      </c>
      <c r="E6">
        <v>289</v>
      </c>
      <c r="F6">
        <v>417</v>
      </c>
      <c r="G6">
        <v>-128</v>
      </c>
      <c r="H6">
        <v>-7.5</v>
      </c>
      <c r="I6">
        <v>-0.6</v>
      </c>
      <c r="J6">
        <v>-8.1</v>
      </c>
      <c r="K6">
        <v>-6.2</v>
      </c>
      <c r="L6">
        <v>-1.9</v>
      </c>
    </row>
    <row r="7" spans="1:12" x14ac:dyDescent="0.45">
      <c r="A7" t="s">
        <v>42</v>
      </c>
    </row>
    <row r="8" spans="1:12" x14ac:dyDescent="0.45">
      <c r="A8" t="s">
        <v>950</v>
      </c>
      <c r="B8">
        <v>12</v>
      </c>
      <c r="C8">
        <v>5</v>
      </c>
      <c r="D8">
        <v>0.70599999999999996</v>
      </c>
      <c r="E8">
        <v>518</v>
      </c>
      <c r="F8">
        <v>361</v>
      </c>
      <c r="G8">
        <v>157</v>
      </c>
      <c r="H8">
        <v>9.1999999999999993</v>
      </c>
      <c r="I8">
        <v>0.6</v>
      </c>
      <c r="J8">
        <v>9.9</v>
      </c>
      <c r="K8">
        <v>8</v>
      </c>
      <c r="L8">
        <v>1.9</v>
      </c>
    </row>
    <row r="9" spans="1:12" x14ac:dyDescent="0.45">
      <c r="A9" t="s">
        <v>951</v>
      </c>
      <c r="B9">
        <v>10</v>
      </c>
      <c r="C9">
        <v>7</v>
      </c>
      <c r="D9">
        <v>0.58799999999999997</v>
      </c>
      <c r="E9">
        <v>380</v>
      </c>
      <c r="F9">
        <v>347</v>
      </c>
      <c r="G9">
        <v>33</v>
      </c>
      <c r="H9">
        <v>1.9</v>
      </c>
      <c r="I9">
        <v>0.1</v>
      </c>
      <c r="J9">
        <v>2.1</v>
      </c>
      <c r="K9">
        <v>-0.7</v>
      </c>
      <c r="L9">
        <v>2.8</v>
      </c>
    </row>
    <row r="10" spans="1:12" x14ac:dyDescent="0.45">
      <c r="A10" t="s">
        <v>912</v>
      </c>
      <c r="B10">
        <v>9</v>
      </c>
      <c r="C10">
        <v>8</v>
      </c>
      <c r="D10">
        <v>0.52900000000000003</v>
      </c>
      <c r="E10">
        <v>472</v>
      </c>
      <c r="F10">
        <v>434</v>
      </c>
      <c r="G10">
        <v>38</v>
      </c>
      <c r="H10">
        <v>2.2000000000000002</v>
      </c>
      <c r="I10">
        <v>-0.8</v>
      </c>
      <c r="J10">
        <v>1.4</v>
      </c>
      <c r="K10">
        <v>5</v>
      </c>
      <c r="L10">
        <v>-3.6</v>
      </c>
    </row>
    <row r="11" spans="1:12" x14ac:dyDescent="0.45">
      <c r="A11" t="s">
        <v>922</v>
      </c>
      <c r="B11">
        <v>3</v>
      </c>
      <c r="C11">
        <v>14</v>
      </c>
      <c r="D11">
        <v>0.17599999999999999</v>
      </c>
      <c r="E11">
        <v>258</v>
      </c>
      <c r="F11">
        <v>435</v>
      </c>
      <c r="G11">
        <v>-177</v>
      </c>
      <c r="H11">
        <v>-10.4</v>
      </c>
      <c r="I11">
        <v>1.2</v>
      </c>
      <c r="J11">
        <v>-9.1999999999999993</v>
      </c>
      <c r="K11">
        <v>-7.1</v>
      </c>
      <c r="L11">
        <v>-2.1</v>
      </c>
    </row>
    <row r="12" spans="1:12" x14ac:dyDescent="0.45">
      <c r="A12" t="s">
        <v>70</v>
      </c>
    </row>
    <row r="13" spans="1:12" x14ac:dyDescent="0.45">
      <c r="A13" t="s">
        <v>952</v>
      </c>
      <c r="B13">
        <v>10</v>
      </c>
      <c r="C13">
        <v>7</v>
      </c>
      <c r="D13">
        <v>0.58799999999999997</v>
      </c>
      <c r="E13">
        <v>372</v>
      </c>
      <c r="F13">
        <v>372</v>
      </c>
      <c r="G13">
        <v>0</v>
      </c>
      <c r="H13">
        <v>0</v>
      </c>
      <c r="I13">
        <v>-0.7</v>
      </c>
      <c r="J13">
        <v>-0.7</v>
      </c>
      <c r="K13">
        <v>-1.5</v>
      </c>
      <c r="L13">
        <v>0.8</v>
      </c>
    </row>
    <row r="14" spans="1:12" x14ac:dyDescent="0.45">
      <c r="A14" t="s">
        <v>953</v>
      </c>
      <c r="B14">
        <v>8</v>
      </c>
      <c r="C14">
        <v>9</v>
      </c>
      <c r="D14">
        <v>0.47099999999999997</v>
      </c>
      <c r="E14">
        <v>377</v>
      </c>
      <c r="F14">
        <v>427</v>
      </c>
      <c r="G14">
        <v>-50</v>
      </c>
      <c r="H14">
        <v>-2.9</v>
      </c>
      <c r="I14">
        <v>-0.7</v>
      </c>
      <c r="J14">
        <v>-3.7</v>
      </c>
      <c r="K14">
        <v>-0.5</v>
      </c>
      <c r="L14">
        <v>-3.2</v>
      </c>
    </row>
    <row r="15" spans="1:12" x14ac:dyDescent="0.45">
      <c r="A15" t="s">
        <v>924</v>
      </c>
      <c r="B15">
        <v>4</v>
      </c>
      <c r="C15">
        <v>13</v>
      </c>
      <c r="D15">
        <v>0.23499999999999999</v>
      </c>
      <c r="E15">
        <v>320</v>
      </c>
      <c r="F15">
        <v>435</v>
      </c>
      <c r="G15">
        <v>-115</v>
      </c>
      <c r="H15">
        <v>-6.8</v>
      </c>
      <c r="I15">
        <v>-0.8</v>
      </c>
      <c r="J15">
        <v>-7.5</v>
      </c>
      <c r="K15">
        <v>-4.2</v>
      </c>
      <c r="L15">
        <v>-3.4</v>
      </c>
    </row>
    <row r="16" spans="1:12" x14ac:dyDescent="0.45">
      <c r="A16" t="s">
        <v>927</v>
      </c>
      <c r="B16">
        <v>3</v>
      </c>
      <c r="C16">
        <v>14</v>
      </c>
      <c r="D16">
        <v>0.17599999999999999</v>
      </c>
      <c r="E16">
        <v>311</v>
      </c>
      <c r="F16">
        <v>460</v>
      </c>
      <c r="G16">
        <v>-149</v>
      </c>
      <c r="H16">
        <v>-8.8000000000000007</v>
      </c>
      <c r="I16">
        <v>0.4</v>
      </c>
      <c r="J16">
        <v>-8.4</v>
      </c>
      <c r="K16">
        <v>-4.7</v>
      </c>
      <c r="L16">
        <v>-3.7</v>
      </c>
    </row>
    <row r="17" spans="1:12" x14ac:dyDescent="0.45">
      <c r="A17" t="s">
        <v>62</v>
      </c>
    </row>
    <row r="18" spans="1:12" x14ac:dyDescent="0.45">
      <c r="A18" t="s">
        <v>954</v>
      </c>
      <c r="B18">
        <v>15</v>
      </c>
      <c r="C18">
        <v>2</v>
      </c>
      <c r="D18">
        <v>0.88200000000000001</v>
      </c>
      <c r="E18">
        <v>385</v>
      </c>
      <c r="F18">
        <v>326</v>
      </c>
      <c r="G18">
        <v>59</v>
      </c>
      <c r="H18">
        <v>3.5</v>
      </c>
      <c r="I18">
        <v>0.7</v>
      </c>
      <c r="J18">
        <v>4.2</v>
      </c>
      <c r="K18">
        <v>-0.2</v>
      </c>
      <c r="L18">
        <v>4.4000000000000004</v>
      </c>
    </row>
    <row r="19" spans="1:12" x14ac:dyDescent="0.45">
      <c r="A19" t="s">
        <v>955</v>
      </c>
      <c r="B19">
        <v>11</v>
      </c>
      <c r="C19">
        <v>6</v>
      </c>
      <c r="D19">
        <v>0.64700000000000002</v>
      </c>
      <c r="E19">
        <v>402</v>
      </c>
      <c r="F19">
        <v>301</v>
      </c>
      <c r="G19">
        <v>101</v>
      </c>
      <c r="H19">
        <v>5.9</v>
      </c>
      <c r="I19">
        <v>-0.6</v>
      </c>
      <c r="J19">
        <v>5.3</v>
      </c>
      <c r="K19">
        <v>0.6</v>
      </c>
      <c r="L19">
        <v>4.7</v>
      </c>
    </row>
    <row r="20" spans="1:12" x14ac:dyDescent="0.45">
      <c r="A20" t="s">
        <v>956</v>
      </c>
      <c r="B20">
        <v>10</v>
      </c>
      <c r="C20">
        <v>7</v>
      </c>
      <c r="D20">
        <v>0.58799999999999997</v>
      </c>
      <c r="E20">
        <v>425</v>
      </c>
      <c r="F20">
        <v>311</v>
      </c>
      <c r="G20">
        <v>114</v>
      </c>
      <c r="H20">
        <v>6.7</v>
      </c>
      <c r="I20">
        <v>-0.3</v>
      </c>
      <c r="J20">
        <v>6.4</v>
      </c>
      <c r="K20">
        <v>2.1</v>
      </c>
      <c r="L20">
        <v>4.3</v>
      </c>
    </row>
    <row r="21" spans="1:12" x14ac:dyDescent="0.45">
      <c r="A21" t="s">
        <v>925</v>
      </c>
      <c r="B21">
        <v>4</v>
      </c>
      <c r="C21">
        <v>13</v>
      </c>
      <c r="D21">
        <v>0.23499999999999999</v>
      </c>
      <c r="E21">
        <v>309</v>
      </c>
      <c r="F21">
        <v>434</v>
      </c>
      <c r="G21">
        <v>-125</v>
      </c>
      <c r="H21">
        <v>-7.4</v>
      </c>
      <c r="I21">
        <v>1</v>
      </c>
      <c r="J21">
        <v>-6.4</v>
      </c>
      <c r="K21">
        <v>-3.9</v>
      </c>
      <c r="L21">
        <v>-2.5</v>
      </c>
    </row>
    <row r="22" spans="1:12" x14ac:dyDescent="0.45">
      <c r="A22" t="s">
        <v>58</v>
      </c>
    </row>
    <row r="23" spans="1:12" x14ac:dyDescent="0.45">
      <c r="A23" t="s">
        <v>957</v>
      </c>
      <c r="B23">
        <v>14</v>
      </c>
      <c r="C23">
        <v>3</v>
      </c>
      <c r="D23">
        <v>0.82399999999999995</v>
      </c>
      <c r="E23">
        <v>463</v>
      </c>
      <c r="F23">
        <v>303</v>
      </c>
      <c r="G23">
        <v>160</v>
      </c>
      <c r="H23">
        <v>9.4</v>
      </c>
      <c r="I23">
        <v>-1.7</v>
      </c>
      <c r="J23">
        <v>7.7</v>
      </c>
      <c r="K23">
        <v>3</v>
      </c>
      <c r="L23">
        <v>4.7</v>
      </c>
    </row>
    <row r="24" spans="1:12" x14ac:dyDescent="0.45">
      <c r="A24" t="s">
        <v>958</v>
      </c>
      <c r="B24">
        <v>12</v>
      </c>
      <c r="C24">
        <v>5</v>
      </c>
      <c r="D24">
        <v>0.70599999999999996</v>
      </c>
      <c r="E24">
        <v>485</v>
      </c>
      <c r="F24">
        <v>391</v>
      </c>
      <c r="G24">
        <v>94</v>
      </c>
      <c r="H24">
        <v>5.5</v>
      </c>
      <c r="I24">
        <v>-1.8</v>
      </c>
      <c r="J24">
        <v>3.7</v>
      </c>
      <c r="K24">
        <v>4.9000000000000004</v>
      </c>
      <c r="L24">
        <v>-1.2</v>
      </c>
    </row>
    <row r="25" spans="1:12" x14ac:dyDescent="0.45">
      <c r="A25" t="s">
        <v>918</v>
      </c>
      <c r="B25">
        <v>7</v>
      </c>
      <c r="C25">
        <v>10</v>
      </c>
      <c r="D25">
        <v>0.41199999999999998</v>
      </c>
      <c r="E25">
        <v>350</v>
      </c>
      <c r="F25">
        <v>468</v>
      </c>
      <c r="G25">
        <v>-118</v>
      </c>
      <c r="H25">
        <v>-6.9</v>
      </c>
      <c r="I25">
        <v>0.6</v>
      </c>
      <c r="J25">
        <v>-6.3</v>
      </c>
      <c r="K25">
        <v>-2.6</v>
      </c>
      <c r="L25">
        <v>-3.7</v>
      </c>
    </row>
    <row r="26" spans="1:12" x14ac:dyDescent="0.45">
      <c r="A26" t="s">
        <v>926</v>
      </c>
      <c r="B26">
        <v>3</v>
      </c>
      <c r="C26">
        <v>14</v>
      </c>
      <c r="D26">
        <v>0.17599999999999999</v>
      </c>
      <c r="E26">
        <v>273</v>
      </c>
      <c r="F26">
        <v>415</v>
      </c>
      <c r="G26">
        <v>-142</v>
      </c>
      <c r="H26">
        <v>-8.4</v>
      </c>
      <c r="I26">
        <v>0.3</v>
      </c>
      <c r="J26">
        <v>-8</v>
      </c>
      <c r="K26">
        <v>-7.5</v>
      </c>
      <c r="L26">
        <v>-0.5</v>
      </c>
    </row>
    <row r="27" spans="1:12" x14ac:dyDescent="0.45">
      <c r="A27" t="s">
        <v>51</v>
      </c>
    </row>
    <row r="28" spans="1:12" x14ac:dyDescent="0.45">
      <c r="A28" t="s">
        <v>959</v>
      </c>
      <c r="B28">
        <v>15</v>
      </c>
      <c r="C28">
        <v>2</v>
      </c>
      <c r="D28">
        <v>0.88200000000000001</v>
      </c>
      <c r="E28">
        <v>564</v>
      </c>
      <c r="F28">
        <v>342</v>
      </c>
      <c r="G28">
        <v>222</v>
      </c>
      <c r="H28">
        <v>13.1</v>
      </c>
      <c r="I28">
        <v>0.7</v>
      </c>
      <c r="J28">
        <v>13.8</v>
      </c>
      <c r="K28">
        <v>10.6</v>
      </c>
      <c r="L28">
        <v>3.2</v>
      </c>
    </row>
    <row r="29" spans="1:12" x14ac:dyDescent="0.45">
      <c r="A29" t="s">
        <v>960</v>
      </c>
      <c r="B29">
        <v>14</v>
      </c>
      <c r="C29">
        <v>3</v>
      </c>
      <c r="D29">
        <v>0.82399999999999995</v>
      </c>
      <c r="E29">
        <v>432</v>
      </c>
      <c r="F29">
        <v>332</v>
      </c>
      <c r="G29">
        <v>100</v>
      </c>
      <c r="H29">
        <v>5.9</v>
      </c>
      <c r="I29">
        <v>0.3</v>
      </c>
      <c r="J29">
        <v>6.2</v>
      </c>
      <c r="K29">
        <v>2.8</v>
      </c>
      <c r="L29">
        <v>3.4</v>
      </c>
    </row>
    <row r="30" spans="1:12" x14ac:dyDescent="0.45">
      <c r="A30" t="s">
        <v>961</v>
      </c>
      <c r="B30">
        <v>11</v>
      </c>
      <c r="C30">
        <v>6</v>
      </c>
      <c r="D30">
        <v>0.64700000000000002</v>
      </c>
      <c r="E30">
        <v>460</v>
      </c>
      <c r="F30">
        <v>338</v>
      </c>
      <c r="G30">
        <v>122</v>
      </c>
      <c r="H30">
        <v>7.2</v>
      </c>
      <c r="I30">
        <v>0.9</v>
      </c>
      <c r="J30">
        <v>8.1</v>
      </c>
      <c r="K30">
        <v>4.9000000000000004</v>
      </c>
      <c r="L30">
        <v>3.2</v>
      </c>
    </row>
    <row r="31" spans="1:12" x14ac:dyDescent="0.45">
      <c r="A31" t="s">
        <v>917</v>
      </c>
      <c r="B31">
        <v>5</v>
      </c>
      <c r="C31">
        <v>12</v>
      </c>
      <c r="D31">
        <v>0.29399999999999998</v>
      </c>
      <c r="E31">
        <v>310</v>
      </c>
      <c r="F31">
        <v>370</v>
      </c>
      <c r="G31">
        <v>-60</v>
      </c>
      <c r="H31">
        <v>-3.5</v>
      </c>
      <c r="I31">
        <v>1.2</v>
      </c>
      <c r="J31">
        <v>-2.2999999999999998</v>
      </c>
      <c r="K31">
        <v>-4.8</v>
      </c>
      <c r="L31">
        <v>2.4</v>
      </c>
    </row>
    <row r="32" spans="1:12" x14ac:dyDescent="0.45">
      <c r="A32" t="s">
        <v>38</v>
      </c>
    </row>
    <row r="33" spans="1:12" x14ac:dyDescent="0.45">
      <c r="A33" t="s">
        <v>962</v>
      </c>
      <c r="B33">
        <v>10</v>
      </c>
      <c r="C33">
        <v>7</v>
      </c>
      <c r="D33">
        <v>0.58799999999999997</v>
      </c>
      <c r="E33">
        <v>502</v>
      </c>
      <c r="F33">
        <v>385</v>
      </c>
      <c r="G33">
        <v>117</v>
      </c>
      <c r="H33">
        <v>6.9</v>
      </c>
      <c r="I33">
        <v>-0.4</v>
      </c>
      <c r="J33">
        <v>6.4</v>
      </c>
      <c r="K33">
        <v>6</v>
      </c>
      <c r="L33">
        <v>0.4</v>
      </c>
    </row>
    <row r="34" spans="1:12" x14ac:dyDescent="0.45">
      <c r="A34" t="s">
        <v>914</v>
      </c>
      <c r="B34">
        <v>8</v>
      </c>
      <c r="C34">
        <v>9</v>
      </c>
      <c r="D34">
        <v>0.47099999999999997</v>
      </c>
      <c r="E34">
        <v>389</v>
      </c>
      <c r="F34">
        <v>423</v>
      </c>
      <c r="G34">
        <v>-34</v>
      </c>
      <c r="H34">
        <v>-2</v>
      </c>
      <c r="I34">
        <v>-0.2</v>
      </c>
      <c r="J34">
        <v>-2.2000000000000002</v>
      </c>
      <c r="K34">
        <v>0</v>
      </c>
      <c r="L34">
        <v>-2.2000000000000002</v>
      </c>
    </row>
    <row r="35" spans="1:12" x14ac:dyDescent="0.45">
      <c r="A35" t="s">
        <v>923</v>
      </c>
      <c r="B35">
        <v>5</v>
      </c>
      <c r="C35">
        <v>12</v>
      </c>
      <c r="D35">
        <v>0.29399999999999998</v>
      </c>
      <c r="E35">
        <v>341</v>
      </c>
      <c r="F35">
        <v>534</v>
      </c>
      <c r="G35">
        <v>-193</v>
      </c>
      <c r="H35">
        <v>-11.4</v>
      </c>
      <c r="I35">
        <v>0.4</v>
      </c>
      <c r="J35">
        <v>-11</v>
      </c>
      <c r="K35">
        <v>-2.6</v>
      </c>
      <c r="L35">
        <v>-8.4</v>
      </c>
    </row>
    <row r="36" spans="1:12" x14ac:dyDescent="0.45">
      <c r="A36" t="s">
        <v>929</v>
      </c>
      <c r="B36">
        <v>5</v>
      </c>
      <c r="C36">
        <v>12</v>
      </c>
      <c r="D36">
        <v>0.29399999999999998</v>
      </c>
      <c r="E36">
        <v>338</v>
      </c>
      <c r="F36">
        <v>398</v>
      </c>
      <c r="G36">
        <v>-60</v>
      </c>
      <c r="H36">
        <v>-3.5</v>
      </c>
      <c r="I36">
        <v>-0.6</v>
      </c>
      <c r="J36">
        <v>-4.0999999999999996</v>
      </c>
      <c r="K36">
        <v>-3.6</v>
      </c>
      <c r="L36">
        <v>-0.5</v>
      </c>
    </row>
    <row r="37" spans="1:12" x14ac:dyDescent="0.45">
      <c r="A37" t="s">
        <v>35</v>
      </c>
    </row>
    <row r="38" spans="1:12" x14ac:dyDescent="0.45">
      <c r="A38" t="s">
        <v>963</v>
      </c>
      <c r="B38">
        <v>10</v>
      </c>
      <c r="C38">
        <v>7</v>
      </c>
      <c r="D38">
        <v>0.58799999999999997</v>
      </c>
      <c r="E38">
        <v>367</v>
      </c>
      <c r="F38">
        <v>386</v>
      </c>
      <c r="G38">
        <v>-19</v>
      </c>
      <c r="H38">
        <v>-1.1000000000000001</v>
      </c>
      <c r="I38">
        <v>1.1000000000000001</v>
      </c>
      <c r="J38">
        <v>-0.1</v>
      </c>
      <c r="K38">
        <v>-0.6</v>
      </c>
      <c r="L38">
        <v>0.6</v>
      </c>
    </row>
    <row r="39" spans="1:12" x14ac:dyDescent="0.45">
      <c r="A39" t="s">
        <v>907</v>
      </c>
      <c r="B39">
        <v>10</v>
      </c>
      <c r="C39">
        <v>7</v>
      </c>
      <c r="D39">
        <v>0.58799999999999997</v>
      </c>
      <c r="E39">
        <v>375</v>
      </c>
      <c r="F39">
        <v>368</v>
      </c>
      <c r="G39">
        <v>7</v>
      </c>
      <c r="H39">
        <v>0.4</v>
      </c>
      <c r="I39">
        <v>0.8</v>
      </c>
      <c r="J39">
        <v>1.3</v>
      </c>
      <c r="K39">
        <v>-0.3</v>
      </c>
      <c r="L39">
        <v>1.5</v>
      </c>
    </row>
    <row r="40" spans="1:12" x14ac:dyDescent="0.45">
      <c r="A40" t="s">
        <v>915</v>
      </c>
      <c r="B40">
        <v>8</v>
      </c>
      <c r="C40">
        <v>9</v>
      </c>
      <c r="D40">
        <v>0.47099999999999997</v>
      </c>
      <c r="E40">
        <v>400</v>
      </c>
      <c r="F40">
        <v>379</v>
      </c>
      <c r="G40">
        <v>21</v>
      </c>
      <c r="H40">
        <v>1.2</v>
      </c>
      <c r="I40">
        <v>0.9</v>
      </c>
      <c r="J40">
        <v>2.1</v>
      </c>
      <c r="K40">
        <v>0.8</v>
      </c>
      <c r="L40">
        <v>1.2</v>
      </c>
    </row>
    <row r="41" spans="1:12" x14ac:dyDescent="0.45">
      <c r="A41" t="s">
        <v>921</v>
      </c>
      <c r="B41">
        <v>6</v>
      </c>
      <c r="C41">
        <v>11</v>
      </c>
      <c r="D41">
        <v>0.35299999999999998</v>
      </c>
      <c r="E41">
        <v>389</v>
      </c>
      <c r="F41">
        <v>436</v>
      </c>
      <c r="G41">
        <v>-47</v>
      </c>
      <c r="H41">
        <v>-2.8</v>
      </c>
      <c r="I41">
        <v>1.6</v>
      </c>
      <c r="J41">
        <v>-1.2</v>
      </c>
      <c r="K41">
        <v>0.9</v>
      </c>
      <c r="L41">
        <v>-2.1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25DD-587C-4E88-8920-B39455E9E996}">
  <dimension ref="A1:L1090"/>
  <sheetViews>
    <sheetView topLeftCell="A1064" workbookViewId="0">
      <selection activeCell="B1" sqref="B1"/>
    </sheetView>
  </sheetViews>
  <sheetFormatPr defaultRowHeight="14.25" x14ac:dyDescent="0.45"/>
  <sheetData>
    <row r="1" spans="1:12" x14ac:dyDescent="0.45">
      <c r="A1" t="s">
        <v>964</v>
      </c>
      <c r="B1" t="s">
        <v>965</v>
      </c>
      <c r="C1" t="s">
        <v>966</v>
      </c>
      <c r="D1" t="s">
        <v>938</v>
      </c>
      <c r="E1" t="s">
        <v>967</v>
      </c>
      <c r="F1" t="s">
        <v>938</v>
      </c>
      <c r="G1" t="s">
        <v>939</v>
      </c>
      <c r="H1" t="s">
        <v>968</v>
      </c>
      <c r="I1" t="s">
        <v>940</v>
      </c>
      <c r="J1" t="s">
        <v>969</v>
      </c>
      <c r="K1" t="s">
        <v>970</v>
      </c>
      <c r="L1" t="s">
        <v>971</v>
      </c>
    </row>
    <row r="2" spans="1:12" x14ac:dyDescent="0.45">
      <c r="A2">
        <v>1015</v>
      </c>
      <c r="B2">
        <v>2024</v>
      </c>
      <c r="C2" t="s">
        <v>106</v>
      </c>
      <c r="D2">
        <v>3</v>
      </c>
      <c r="E2">
        <v>17</v>
      </c>
      <c r="F2">
        <v>3</v>
      </c>
      <c r="G2">
        <v>14</v>
      </c>
      <c r="H2">
        <v>0</v>
      </c>
      <c r="I2">
        <v>0.17599999999999999</v>
      </c>
      <c r="J2">
        <v>311</v>
      </c>
      <c r="K2">
        <v>460</v>
      </c>
      <c r="L2">
        <v>-149</v>
      </c>
    </row>
    <row r="3" spans="1:12" x14ac:dyDescent="0.45">
      <c r="A3">
        <v>1014</v>
      </c>
      <c r="B3">
        <v>2024</v>
      </c>
      <c r="C3" t="s">
        <v>86</v>
      </c>
      <c r="D3">
        <v>3</v>
      </c>
      <c r="E3">
        <v>17</v>
      </c>
      <c r="F3">
        <v>3</v>
      </c>
      <c r="G3">
        <v>14</v>
      </c>
      <c r="H3">
        <v>0</v>
      </c>
      <c r="I3">
        <v>0.17599999999999999</v>
      </c>
      <c r="J3">
        <v>273</v>
      </c>
      <c r="K3">
        <v>415</v>
      </c>
      <c r="L3">
        <v>-142</v>
      </c>
    </row>
    <row r="4" spans="1:12" x14ac:dyDescent="0.45">
      <c r="A4">
        <v>1013</v>
      </c>
      <c r="B4">
        <v>2024</v>
      </c>
      <c r="C4" t="s">
        <v>55</v>
      </c>
      <c r="D4">
        <v>3</v>
      </c>
      <c r="E4">
        <v>17</v>
      </c>
      <c r="F4">
        <v>3</v>
      </c>
      <c r="G4">
        <v>14</v>
      </c>
      <c r="H4">
        <v>0</v>
      </c>
      <c r="I4">
        <v>0.17599999999999999</v>
      </c>
      <c r="J4">
        <v>258</v>
      </c>
      <c r="K4">
        <v>435</v>
      </c>
      <c r="L4">
        <v>-177</v>
      </c>
    </row>
    <row r="5" spans="1:12" x14ac:dyDescent="0.45">
      <c r="A5">
        <v>930</v>
      </c>
      <c r="B5">
        <v>2024</v>
      </c>
      <c r="C5" t="s">
        <v>981</v>
      </c>
      <c r="D5">
        <v>4</v>
      </c>
      <c r="E5">
        <v>17</v>
      </c>
      <c r="F5">
        <v>4</v>
      </c>
      <c r="G5">
        <v>13</v>
      </c>
      <c r="H5">
        <v>0</v>
      </c>
      <c r="I5">
        <v>0.23499999999999999</v>
      </c>
      <c r="J5">
        <v>309</v>
      </c>
      <c r="K5">
        <v>434</v>
      </c>
      <c r="L5">
        <v>-125</v>
      </c>
    </row>
    <row r="6" spans="1:12" x14ac:dyDescent="0.45">
      <c r="A6">
        <v>929</v>
      </c>
      <c r="B6">
        <v>2024</v>
      </c>
      <c r="C6" t="s">
        <v>972</v>
      </c>
      <c r="D6">
        <v>4</v>
      </c>
      <c r="E6">
        <v>17</v>
      </c>
      <c r="F6">
        <v>4</v>
      </c>
      <c r="G6">
        <v>13</v>
      </c>
      <c r="H6">
        <v>0</v>
      </c>
      <c r="I6">
        <v>0.23499999999999999</v>
      </c>
      <c r="J6">
        <v>289</v>
      </c>
      <c r="K6">
        <v>417</v>
      </c>
      <c r="L6">
        <v>-128</v>
      </c>
    </row>
    <row r="7" spans="1:12" x14ac:dyDescent="0.45">
      <c r="A7">
        <v>928</v>
      </c>
      <c r="B7">
        <v>2024</v>
      </c>
      <c r="C7" t="s">
        <v>72</v>
      </c>
      <c r="D7">
        <v>4</v>
      </c>
      <c r="E7">
        <v>17</v>
      </c>
      <c r="F7">
        <v>4</v>
      </c>
      <c r="G7">
        <v>13</v>
      </c>
      <c r="H7">
        <v>0</v>
      </c>
      <c r="I7">
        <v>0.23499999999999999</v>
      </c>
      <c r="J7">
        <v>320</v>
      </c>
      <c r="K7">
        <v>435</v>
      </c>
      <c r="L7">
        <v>-115</v>
      </c>
    </row>
    <row r="8" spans="1:12" x14ac:dyDescent="0.45">
      <c r="A8">
        <v>847</v>
      </c>
      <c r="B8">
        <v>2024</v>
      </c>
      <c r="C8" t="s">
        <v>88</v>
      </c>
      <c r="D8">
        <v>5</v>
      </c>
      <c r="E8">
        <v>17</v>
      </c>
      <c r="F8">
        <v>5</v>
      </c>
      <c r="G8">
        <v>12</v>
      </c>
      <c r="H8">
        <v>0</v>
      </c>
      <c r="I8">
        <v>0.29399999999999998</v>
      </c>
      <c r="J8">
        <v>338</v>
      </c>
      <c r="K8">
        <v>404</v>
      </c>
      <c r="L8">
        <v>-66</v>
      </c>
    </row>
    <row r="9" spans="1:12" x14ac:dyDescent="0.45">
      <c r="A9">
        <v>846</v>
      </c>
      <c r="B9">
        <v>2024</v>
      </c>
      <c r="C9" t="s">
        <v>978</v>
      </c>
      <c r="D9">
        <v>5</v>
      </c>
      <c r="E9">
        <v>17</v>
      </c>
      <c r="F9">
        <v>5</v>
      </c>
      <c r="G9">
        <v>12</v>
      </c>
      <c r="H9">
        <v>0</v>
      </c>
      <c r="I9">
        <v>0.29399999999999998</v>
      </c>
      <c r="J9">
        <v>338</v>
      </c>
      <c r="K9">
        <v>398</v>
      </c>
      <c r="L9">
        <v>-60</v>
      </c>
    </row>
    <row r="10" spans="1:12" x14ac:dyDescent="0.45">
      <c r="A10">
        <v>845</v>
      </c>
      <c r="B10">
        <v>2024</v>
      </c>
      <c r="C10" t="s">
        <v>50</v>
      </c>
      <c r="D10">
        <v>5</v>
      </c>
      <c r="E10">
        <v>17</v>
      </c>
      <c r="F10">
        <v>5</v>
      </c>
      <c r="G10">
        <v>12</v>
      </c>
      <c r="H10">
        <v>0</v>
      </c>
      <c r="I10">
        <v>0.29399999999999998</v>
      </c>
      <c r="J10">
        <v>310</v>
      </c>
      <c r="K10">
        <v>370</v>
      </c>
      <c r="L10">
        <v>-60</v>
      </c>
    </row>
    <row r="11" spans="1:12" x14ac:dyDescent="0.45">
      <c r="A11">
        <v>844</v>
      </c>
      <c r="B11">
        <v>2024</v>
      </c>
      <c r="C11" t="s">
        <v>48</v>
      </c>
      <c r="D11">
        <v>5</v>
      </c>
      <c r="E11">
        <v>17</v>
      </c>
      <c r="F11">
        <v>5</v>
      </c>
      <c r="G11">
        <v>12</v>
      </c>
      <c r="H11">
        <v>0</v>
      </c>
      <c r="I11">
        <v>0.29399999999999998</v>
      </c>
      <c r="J11">
        <v>341</v>
      </c>
      <c r="K11">
        <v>534</v>
      </c>
      <c r="L11">
        <v>-193</v>
      </c>
    </row>
    <row r="12" spans="1:12" x14ac:dyDescent="0.45">
      <c r="A12">
        <v>745</v>
      </c>
      <c r="B12">
        <v>2024</v>
      </c>
      <c r="C12" t="s">
        <v>976</v>
      </c>
      <c r="D12">
        <v>6</v>
      </c>
      <c r="E12">
        <v>17</v>
      </c>
      <c r="F12">
        <v>6</v>
      </c>
      <c r="G12">
        <v>11</v>
      </c>
      <c r="H12">
        <v>0</v>
      </c>
      <c r="I12">
        <v>0.35299999999999998</v>
      </c>
      <c r="J12">
        <v>389</v>
      </c>
      <c r="K12">
        <v>436</v>
      </c>
      <c r="L12">
        <v>-47</v>
      </c>
    </row>
    <row r="13" spans="1:12" x14ac:dyDescent="0.45">
      <c r="A13">
        <v>619</v>
      </c>
      <c r="B13">
        <v>2024</v>
      </c>
      <c r="C13" t="s">
        <v>57</v>
      </c>
      <c r="D13">
        <v>7</v>
      </c>
      <c r="E13">
        <v>17</v>
      </c>
      <c r="F13">
        <v>7</v>
      </c>
      <c r="G13">
        <v>10</v>
      </c>
      <c r="H13">
        <v>0</v>
      </c>
      <c r="I13">
        <v>0.41199999999999998</v>
      </c>
      <c r="J13">
        <v>350</v>
      </c>
      <c r="K13">
        <v>468</v>
      </c>
      <c r="L13">
        <v>-118</v>
      </c>
    </row>
    <row r="14" spans="1:12" x14ac:dyDescent="0.45">
      <c r="A14">
        <v>500</v>
      </c>
      <c r="B14">
        <v>2024</v>
      </c>
      <c r="C14" t="s">
        <v>76</v>
      </c>
      <c r="D14">
        <v>8</v>
      </c>
      <c r="E14">
        <v>17</v>
      </c>
      <c r="F14">
        <v>8</v>
      </c>
      <c r="G14">
        <v>9</v>
      </c>
      <c r="H14">
        <v>0</v>
      </c>
      <c r="I14">
        <v>0.47099999999999997</v>
      </c>
      <c r="J14">
        <v>345</v>
      </c>
      <c r="K14">
        <v>364</v>
      </c>
      <c r="L14">
        <v>-19</v>
      </c>
    </row>
    <row r="15" spans="1:12" x14ac:dyDescent="0.45">
      <c r="A15">
        <v>499</v>
      </c>
      <c r="B15">
        <v>2024</v>
      </c>
      <c r="C15" t="s">
        <v>33</v>
      </c>
      <c r="D15">
        <v>8</v>
      </c>
      <c r="E15">
        <v>17</v>
      </c>
      <c r="F15">
        <v>8</v>
      </c>
      <c r="G15">
        <v>9</v>
      </c>
      <c r="H15">
        <v>0</v>
      </c>
      <c r="I15">
        <v>0.47099999999999997</v>
      </c>
      <c r="J15">
        <v>400</v>
      </c>
      <c r="K15">
        <v>379</v>
      </c>
      <c r="L15">
        <v>21</v>
      </c>
    </row>
    <row r="16" spans="1:12" x14ac:dyDescent="0.45">
      <c r="A16">
        <v>498</v>
      </c>
      <c r="B16">
        <v>2024</v>
      </c>
      <c r="C16" t="s">
        <v>68</v>
      </c>
      <c r="D16">
        <v>8</v>
      </c>
      <c r="E16">
        <v>17</v>
      </c>
      <c r="F16">
        <v>8</v>
      </c>
      <c r="G16">
        <v>9</v>
      </c>
      <c r="H16">
        <v>0</v>
      </c>
      <c r="I16">
        <v>0.47099999999999997</v>
      </c>
      <c r="J16">
        <v>377</v>
      </c>
      <c r="K16">
        <v>427</v>
      </c>
      <c r="L16">
        <v>-50</v>
      </c>
    </row>
    <row r="17" spans="1:12" x14ac:dyDescent="0.45">
      <c r="A17">
        <v>497</v>
      </c>
      <c r="B17">
        <v>2024</v>
      </c>
      <c r="C17" t="s">
        <v>37</v>
      </c>
      <c r="D17">
        <v>8</v>
      </c>
      <c r="E17">
        <v>17</v>
      </c>
      <c r="F17">
        <v>8</v>
      </c>
      <c r="G17">
        <v>9</v>
      </c>
      <c r="H17">
        <v>0</v>
      </c>
      <c r="I17">
        <v>0.47099999999999997</v>
      </c>
      <c r="J17">
        <v>389</v>
      </c>
      <c r="K17">
        <v>423</v>
      </c>
      <c r="L17">
        <v>-34</v>
      </c>
    </row>
    <row r="18" spans="1:12" x14ac:dyDescent="0.45">
      <c r="A18">
        <v>370</v>
      </c>
      <c r="B18">
        <v>2024</v>
      </c>
      <c r="C18" t="s">
        <v>53</v>
      </c>
      <c r="D18">
        <v>9</v>
      </c>
      <c r="E18">
        <v>17</v>
      </c>
      <c r="F18">
        <v>9</v>
      </c>
      <c r="G18">
        <v>8</v>
      </c>
      <c r="H18">
        <v>0</v>
      </c>
      <c r="I18">
        <v>0.52900000000000003</v>
      </c>
      <c r="J18">
        <v>472</v>
      </c>
      <c r="K18">
        <v>434</v>
      </c>
      <c r="L18">
        <v>38</v>
      </c>
    </row>
    <row r="19" spans="1:12" x14ac:dyDescent="0.45">
      <c r="A19">
        <v>258</v>
      </c>
      <c r="B19">
        <v>2024</v>
      </c>
      <c r="C19" t="s">
        <v>98</v>
      </c>
      <c r="D19">
        <v>10</v>
      </c>
      <c r="E19">
        <v>17</v>
      </c>
      <c r="F19">
        <v>10</v>
      </c>
      <c r="G19">
        <v>7</v>
      </c>
      <c r="H19">
        <v>0</v>
      </c>
      <c r="I19">
        <v>0.58799999999999997</v>
      </c>
      <c r="J19">
        <v>375</v>
      </c>
      <c r="K19">
        <v>368</v>
      </c>
      <c r="L19">
        <v>7</v>
      </c>
    </row>
    <row r="20" spans="1:12" x14ac:dyDescent="0.45">
      <c r="A20">
        <v>257</v>
      </c>
      <c r="B20">
        <v>2024</v>
      </c>
      <c r="C20" t="s">
        <v>979</v>
      </c>
      <c r="D20">
        <v>10</v>
      </c>
      <c r="E20">
        <v>17</v>
      </c>
      <c r="F20">
        <v>10</v>
      </c>
      <c r="G20">
        <v>7</v>
      </c>
      <c r="H20">
        <v>0</v>
      </c>
      <c r="I20">
        <v>0.58799999999999997</v>
      </c>
      <c r="J20">
        <v>367</v>
      </c>
      <c r="K20">
        <v>386</v>
      </c>
      <c r="L20">
        <v>-19</v>
      </c>
    </row>
    <row r="21" spans="1:12" x14ac:dyDescent="0.45">
      <c r="A21">
        <v>256</v>
      </c>
      <c r="B21">
        <v>2024</v>
      </c>
      <c r="C21" t="s">
        <v>977</v>
      </c>
      <c r="D21">
        <v>10</v>
      </c>
      <c r="E21">
        <v>17</v>
      </c>
      <c r="F21">
        <v>10</v>
      </c>
      <c r="G21">
        <v>7</v>
      </c>
      <c r="H21">
        <v>0</v>
      </c>
      <c r="I21">
        <v>0.58799999999999997</v>
      </c>
      <c r="J21">
        <v>502</v>
      </c>
      <c r="K21">
        <v>385</v>
      </c>
      <c r="L21">
        <v>117</v>
      </c>
    </row>
    <row r="22" spans="1:12" x14ac:dyDescent="0.45">
      <c r="A22">
        <v>255</v>
      </c>
      <c r="B22">
        <v>2024</v>
      </c>
      <c r="C22" t="s">
        <v>94</v>
      </c>
      <c r="D22">
        <v>10</v>
      </c>
      <c r="E22">
        <v>17</v>
      </c>
      <c r="F22">
        <v>10</v>
      </c>
      <c r="G22">
        <v>7</v>
      </c>
      <c r="H22">
        <v>0</v>
      </c>
      <c r="I22">
        <v>0.58799999999999997</v>
      </c>
      <c r="J22">
        <v>380</v>
      </c>
      <c r="K22">
        <v>347</v>
      </c>
      <c r="L22">
        <v>33</v>
      </c>
    </row>
    <row r="23" spans="1:12" x14ac:dyDescent="0.45">
      <c r="A23">
        <v>254</v>
      </c>
      <c r="B23">
        <v>2024</v>
      </c>
      <c r="C23" t="s">
        <v>60</v>
      </c>
      <c r="D23">
        <v>10</v>
      </c>
      <c r="E23">
        <v>17</v>
      </c>
      <c r="F23">
        <v>10</v>
      </c>
      <c r="G23">
        <v>7</v>
      </c>
      <c r="H23">
        <v>0</v>
      </c>
      <c r="I23">
        <v>0.58799999999999997</v>
      </c>
      <c r="J23">
        <v>425</v>
      </c>
      <c r="K23">
        <v>311</v>
      </c>
      <c r="L23">
        <v>114</v>
      </c>
    </row>
    <row r="24" spans="1:12" x14ac:dyDescent="0.45">
      <c r="A24">
        <v>253</v>
      </c>
      <c r="B24">
        <v>2024</v>
      </c>
      <c r="C24" t="s">
        <v>154</v>
      </c>
      <c r="D24">
        <v>10</v>
      </c>
      <c r="E24">
        <v>17</v>
      </c>
      <c r="F24">
        <v>10</v>
      </c>
      <c r="G24">
        <v>7</v>
      </c>
      <c r="H24">
        <v>0</v>
      </c>
      <c r="I24">
        <v>0.58799999999999997</v>
      </c>
      <c r="J24">
        <v>372</v>
      </c>
      <c r="K24">
        <v>372</v>
      </c>
      <c r="L24">
        <v>0</v>
      </c>
    </row>
    <row r="25" spans="1:12" x14ac:dyDescent="0.45">
      <c r="A25">
        <v>162</v>
      </c>
      <c r="B25">
        <v>2024</v>
      </c>
      <c r="C25" t="s">
        <v>974</v>
      </c>
      <c r="D25">
        <v>11</v>
      </c>
      <c r="E25">
        <v>17</v>
      </c>
      <c r="F25">
        <v>11</v>
      </c>
      <c r="G25">
        <v>6</v>
      </c>
      <c r="H25">
        <v>0</v>
      </c>
      <c r="I25">
        <v>0.64700000000000002</v>
      </c>
      <c r="J25">
        <v>460</v>
      </c>
      <c r="K25">
        <v>338</v>
      </c>
      <c r="L25">
        <v>122</v>
      </c>
    </row>
    <row r="26" spans="1:12" x14ac:dyDescent="0.45">
      <c r="A26">
        <v>161</v>
      </c>
      <c r="B26">
        <v>2024</v>
      </c>
      <c r="C26" t="s">
        <v>195</v>
      </c>
      <c r="D26">
        <v>11</v>
      </c>
      <c r="E26">
        <v>17</v>
      </c>
      <c r="F26">
        <v>11</v>
      </c>
      <c r="G26">
        <v>6</v>
      </c>
      <c r="H26">
        <v>0</v>
      </c>
      <c r="I26">
        <v>0.64700000000000002</v>
      </c>
      <c r="J26">
        <v>402</v>
      </c>
      <c r="K26">
        <v>301</v>
      </c>
      <c r="L26">
        <v>101</v>
      </c>
    </row>
    <row r="27" spans="1:12" x14ac:dyDescent="0.45">
      <c r="A27">
        <v>86</v>
      </c>
      <c r="B27">
        <v>2024</v>
      </c>
      <c r="C27" t="s">
        <v>40</v>
      </c>
      <c r="D27">
        <v>12</v>
      </c>
      <c r="E27">
        <v>17</v>
      </c>
      <c r="F27">
        <v>12</v>
      </c>
      <c r="G27">
        <v>5</v>
      </c>
      <c r="H27">
        <v>0</v>
      </c>
      <c r="I27">
        <v>0.70599999999999996</v>
      </c>
      <c r="J27">
        <v>518</v>
      </c>
      <c r="K27">
        <v>361</v>
      </c>
      <c r="L27">
        <v>157</v>
      </c>
    </row>
    <row r="28" spans="1:12" x14ac:dyDescent="0.45">
      <c r="A28">
        <v>85</v>
      </c>
      <c r="B28">
        <v>2024</v>
      </c>
      <c r="C28" t="s">
        <v>108</v>
      </c>
      <c r="D28">
        <v>12</v>
      </c>
      <c r="E28">
        <v>17</v>
      </c>
      <c r="F28">
        <v>12</v>
      </c>
      <c r="G28">
        <v>5</v>
      </c>
      <c r="H28">
        <v>0</v>
      </c>
      <c r="I28">
        <v>0.70599999999999996</v>
      </c>
      <c r="J28">
        <v>485</v>
      </c>
      <c r="K28">
        <v>391</v>
      </c>
      <c r="L28">
        <v>94</v>
      </c>
    </row>
    <row r="29" spans="1:12" x14ac:dyDescent="0.45">
      <c r="A29">
        <v>28</v>
      </c>
      <c r="B29">
        <v>2024</v>
      </c>
      <c r="C29" t="s">
        <v>45</v>
      </c>
      <c r="D29">
        <v>13</v>
      </c>
      <c r="E29">
        <v>17</v>
      </c>
      <c r="F29">
        <v>13</v>
      </c>
      <c r="G29">
        <v>4</v>
      </c>
      <c r="H29">
        <v>0</v>
      </c>
      <c r="I29">
        <v>0.76500000000000001</v>
      </c>
      <c r="J29">
        <v>525</v>
      </c>
      <c r="K29">
        <v>368</v>
      </c>
      <c r="L29">
        <v>157</v>
      </c>
    </row>
    <row r="30" spans="1:12" x14ac:dyDescent="0.45">
      <c r="A30">
        <v>9</v>
      </c>
      <c r="B30">
        <v>2024</v>
      </c>
      <c r="C30" t="s">
        <v>79</v>
      </c>
      <c r="D30">
        <v>14</v>
      </c>
      <c r="E30">
        <v>17</v>
      </c>
      <c r="F30">
        <v>14</v>
      </c>
      <c r="G30">
        <v>3</v>
      </c>
      <c r="H30">
        <v>0</v>
      </c>
      <c r="I30">
        <v>0.82399999999999995</v>
      </c>
      <c r="J30">
        <v>432</v>
      </c>
      <c r="K30">
        <v>332</v>
      </c>
      <c r="L30">
        <v>100</v>
      </c>
    </row>
    <row r="31" spans="1:12" x14ac:dyDescent="0.45">
      <c r="A31">
        <v>8</v>
      </c>
      <c r="B31">
        <v>2024</v>
      </c>
      <c r="C31" t="s">
        <v>92</v>
      </c>
      <c r="D31">
        <v>14</v>
      </c>
      <c r="E31">
        <v>17</v>
      </c>
      <c r="F31">
        <v>14</v>
      </c>
      <c r="G31">
        <v>3</v>
      </c>
      <c r="H31">
        <v>0</v>
      </c>
      <c r="I31">
        <v>0.82399999999999995</v>
      </c>
      <c r="J31">
        <v>463</v>
      </c>
      <c r="K31">
        <v>303</v>
      </c>
      <c r="L31">
        <v>160</v>
      </c>
    </row>
    <row r="32" spans="1:12" x14ac:dyDescent="0.45">
      <c r="A32">
        <v>3</v>
      </c>
      <c r="B32">
        <v>2024</v>
      </c>
      <c r="C32" t="s">
        <v>64</v>
      </c>
      <c r="D32">
        <v>15</v>
      </c>
      <c r="E32">
        <v>17</v>
      </c>
      <c r="F32">
        <v>15</v>
      </c>
      <c r="G32">
        <v>2</v>
      </c>
      <c r="H32">
        <v>0</v>
      </c>
      <c r="I32">
        <v>0.88200000000000001</v>
      </c>
      <c r="J32">
        <v>564</v>
      </c>
      <c r="K32">
        <v>342</v>
      </c>
      <c r="L32">
        <v>222</v>
      </c>
    </row>
    <row r="33" spans="1:12" x14ac:dyDescent="0.45">
      <c r="A33">
        <v>2</v>
      </c>
      <c r="B33">
        <v>2024</v>
      </c>
      <c r="C33" t="s">
        <v>973</v>
      </c>
      <c r="D33">
        <v>15</v>
      </c>
      <c r="E33">
        <v>17</v>
      </c>
      <c r="F33">
        <v>15</v>
      </c>
      <c r="G33">
        <v>2</v>
      </c>
      <c r="H33">
        <v>0</v>
      </c>
      <c r="I33">
        <v>0.88200000000000001</v>
      </c>
      <c r="J33">
        <v>385</v>
      </c>
      <c r="K33">
        <v>326</v>
      </c>
      <c r="L33">
        <v>59</v>
      </c>
    </row>
    <row r="34" spans="1:12" x14ac:dyDescent="0.45">
      <c r="A34">
        <v>1055</v>
      </c>
      <c r="B34">
        <v>2023</v>
      </c>
      <c r="C34" t="s">
        <v>48</v>
      </c>
      <c r="D34">
        <v>2</v>
      </c>
      <c r="E34">
        <v>17</v>
      </c>
      <c r="F34">
        <v>2</v>
      </c>
      <c r="G34">
        <v>15</v>
      </c>
      <c r="H34">
        <v>0</v>
      </c>
      <c r="I34">
        <v>0.11799999999999999</v>
      </c>
      <c r="J34">
        <v>236</v>
      </c>
      <c r="K34">
        <v>416</v>
      </c>
      <c r="L34">
        <v>-180</v>
      </c>
    </row>
    <row r="35" spans="1:12" x14ac:dyDescent="0.45">
      <c r="A35">
        <v>933</v>
      </c>
      <c r="B35">
        <v>2023</v>
      </c>
      <c r="C35" t="s">
        <v>108</v>
      </c>
      <c r="D35">
        <v>4</v>
      </c>
      <c r="E35">
        <v>17</v>
      </c>
      <c r="F35">
        <v>4</v>
      </c>
      <c r="G35">
        <v>13</v>
      </c>
      <c r="H35">
        <v>0</v>
      </c>
      <c r="I35">
        <v>0.23499999999999999</v>
      </c>
      <c r="J35">
        <v>329</v>
      </c>
      <c r="K35">
        <v>518</v>
      </c>
      <c r="L35">
        <v>-189</v>
      </c>
    </row>
    <row r="36" spans="1:12" x14ac:dyDescent="0.45">
      <c r="A36">
        <v>932</v>
      </c>
      <c r="B36">
        <v>2023</v>
      </c>
      <c r="C36" t="s">
        <v>972</v>
      </c>
      <c r="D36">
        <v>4</v>
      </c>
      <c r="E36">
        <v>17</v>
      </c>
      <c r="F36">
        <v>4</v>
      </c>
      <c r="G36">
        <v>13</v>
      </c>
      <c r="H36">
        <v>0</v>
      </c>
      <c r="I36">
        <v>0.23499999999999999</v>
      </c>
      <c r="J36">
        <v>236</v>
      </c>
      <c r="K36">
        <v>366</v>
      </c>
      <c r="L36">
        <v>-130</v>
      </c>
    </row>
    <row r="37" spans="1:12" x14ac:dyDescent="0.45">
      <c r="A37">
        <v>931</v>
      </c>
      <c r="B37">
        <v>2023</v>
      </c>
      <c r="C37" t="s">
        <v>33</v>
      </c>
      <c r="D37">
        <v>4</v>
      </c>
      <c r="E37">
        <v>17</v>
      </c>
      <c r="F37">
        <v>4</v>
      </c>
      <c r="G37">
        <v>13</v>
      </c>
      <c r="H37">
        <v>0</v>
      </c>
      <c r="I37">
        <v>0.23499999999999999</v>
      </c>
      <c r="J37">
        <v>330</v>
      </c>
      <c r="K37">
        <v>455</v>
      </c>
      <c r="L37">
        <v>-125</v>
      </c>
    </row>
    <row r="38" spans="1:12" x14ac:dyDescent="0.45">
      <c r="A38">
        <v>848</v>
      </c>
      <c r="B38">
        <v>2023</v>
      </c>
      <c r="C38" t="s">
        <v>195</v>
      </c>
      <c r="D38">
        <v>5</v>
      </c>
      <c r="E38">
        <v>17</v>
      </c>
      <c r="F38">
        <v>5</v>
      </c>
      <c r="G38">
        <v>12</v>
      </c>
      <c r="H38">
        <v>0</v>
      </c>
      <c r="I38">
        <v>0.29399999999999998</v>
      </c>
      <c r="J38">
        <v>346</v>
      </c>
      <c r="K38">
        <v>398</v>
      </c>
      <c r="L38">
        <v>-52</v>
      </c>
    </row>
    <row r="39" spans="1:12" x14ac:dyDescent="0.45">
      <c r="A39">
        <v>747</v>
      </c>
      <c r="B39">
        <v>2023</v>
      </c>
      <c r="C39" t="s">
        <v>106</v>
      </c>
      <c r="D39">
        <v>6</v>
      </c>
      <c r="E39">
        <v>17</v>
      </c>
      <c r="F39">
        <v>6</v>
      </c>
      <c r="G39">
        <v>11</v>
      </c>
      <c r="H39">
        <v>0</v>
      </c>
      <c r="I39">
        <v>0.35299999999999998</v>
      </c>
      <c r="J39">
        <v>305</v>
      </c>
      <c r="K39">
        <v>367</v>
      </c>
      <c r="L39">
        <v>-62</v>
      </c>
    </row>
    <row r="40" spans="1:12" x14ac:dyDescent="0.45">
      <c r="A40">
        <v>746</v>
      </c>
      <c r="B40">
        <v>2023</v>
      </c>
      <c r="C40" t="s">
        <v>86</v>
      </c>
      <c r="D40">
        <v>6</v>
      </c>
      <c r="E40">
        <v>17</v>
      </c>
      <c r="F40">
        <v>6</v>
      </c>
      <c r="G40">
        <v>11</v>
      </c>
      <c r="H40">
        <v>0</v>
      </c>
      <c r="I40">
        <v>0.35299999999999998</v>
      </c>
      <c r="J40">
        <v>266</v>
      </c>
      <c r="K40">
        <v>407</v>
      </c>
      <c r="L40">
        <v>-141</v>
      </c>
    </row>
    <row r="41" spans="1:12" x14ac:dyDescent="0.45">
      <c r="A41">
        <v>623</v>
      </c>
      <c r="B41">
        <v>2023</v>
      </c>
      <c r="C41" t="s">
        <v>88</v>
      </c>
      <c r="D41">
        <v>7</v>
      </c>
      <c r="E41">
        <v>17</v>
      </c>
      <c r="F41">
        <v>7</v>
      </c>
      <c r="G41">
        <v>10</v>
      </c>
      <c r="H41">
        <v>0</v>
      </c>
      <c r="I41">
        <v>0.41199999999999998</v>
      </c>
      <c r="J41">
        <v>268</v>
      </c>
      <c r="K41">
        <v>355</v>
      </c>
      <c r="L41">
        <v>-87</v>
      </c>
    </row>
    <row r="42" spans="1:12" x14ac:dyDescent="0.45">
      <c r="A42">
        <v>622</v>
      </c>
      <c r="B42">
        <v>2023</v>
      </c>
      <c r="C42" t="s">
        <v>79</v>
      </c>
      <c r="D42">
        <v>7</v>
      </c>
      <c r="E42">
        <v>17</v>
      </c>
      <c r="F42">
        <v>7</v>
      </c>
      <c r="G42">
        <v>10</v>
      </c>
      <c r="H42">
        <v>0</v>
      </c>
      <c r="I42">
        <v>0.41199999999999998</v>
      </c>
      <c r="J42">
        <v>344</v>
      </c>
      <c r="K42">
        <v>362</v>
      </c>
      <c r="L42">
        <v>-18</v>
      </c>
    </row>
    <row r="43" spans="1:12" x14ac:dyDescent="0.45">
      <c r="A43">
        <v>621</v>
      </c>
      <c r="B43">
        <v>2023</v>
      </c>
      <c r="C43" t="s">
        <v>50</v>
      </c>
      <c r="D43">
        <v>7</v>
      </c>
      <c r="E43">
        <v>17</v>
      </c>
      <c r="F43">
        <v>7</v>
      </c>
      <c r="G43">
        <v>10</v>
      </c>
      <c r="H43">
        <v>0</v>
      </c>
      <c r="I43">
        <v>0.41199999999999998</v>
      </c>
      <c r="J43">
        <v>360</v>
      </c>
      <c r="K43">
        <v>379</v>
      </c>
      <c r="L43">
        <v>-19</v>
      </c>
    </row>
    <row r="44" spans="1:12" x14ac:dyDescent="0.45">
      <c r="A44">
        <v>620</v>
      </c>
      <c r="B44">
        <v>2023</v>
      </c>
      <c r="C44" t="s">
        <v>37</v>
      </c>
      <c r="D44">
        <v>7</v>
      </c>
      <c r="E44">
        <v>17</v>
      </c>
      <c r="F44">
        <v>7</v>
      </c>
      <c r="G44">
        <v>10</v>
      </c>
      <c r="H44">
        <v>0</v>
      </c>
      <c r="I44">
        <v>0.41199999999999998</v>
      </c>
      <c r="J44">
        <v>321</v>
      </c>
      <c r="K44">
        <v>373</v>
      </c>
      <c r="L44">
        <v>-52</v>
      </c>
    </row>
    <row r="45" spans="1:12" x14ac:dyDescent="0.45">
      <c r="A45">
        <v>502</v>
      </c>
      <c r="B45">
        <v>2023</v>
      </c>
      <c r="C45" t="s">
        <v>981</v>
      </c>
      <c r="D45">
        <v>8</v>
      </c>
      <c r="E45">
        <v>17</v>
      </c>
      <c r="F45">
        <v>8</v>
      </c>
      <c r="G45">
        <v>9</v>
      </c>
      <c r="H45">
        <v>0</v>
      </c>
      <c r="I45">
        <v>0.47099999999999997</v>
      </c>
      <c r="J45">
        <v>332</v>
      </c>
      <c r="K45">
        <v>331</v>
      </c>
      <c r="L45">
        <v>1</v>
      </c>
    </row>
    <row r="46" spans="1:12" x14ac:dyDescent="0.45">
      <c r="A46">
        <v>501</v>
      </c>
      <c r="B46">
        <v>2023</v>
      </c>
      <c r="C46" t="s">
        <v>60</v>
      </c>
      <c r="D46">
        <v>8</v>
      </c>
      <c r="E46">
        <v>17</v>
      </c>
      <c r="F46">
        <v>8</v>
      </c>
      <c r="G46">
        <v>9</v>
      </c>
      <c r="H46">
        <v>0</v>
      </c>
      <c r="I46">
        <v>0.47099999999999997</v>
      </c>
      <c r="J46">
        <v>357</v>
      </c>
      <c r="K46">
        <v>413</v>
      </c>
      <c r="L46">
        <v>-56</v>
      </c>
    </row>
    <row r="47" spans="1:12" x14ac:dyDescent="0.45">
      <c r="A47">
        <v>377</v>
      </c>
      <c r="B47">
        <v>2023</v>
      </c>
      <c r="C47" t="s">
        <v>98</v>
      </c>
      <c r="D47">
        <v>9</v>
      </c>
      <c r="E47">
        <v>17</v>
      </c>
      <c r="F47">
        <v>9</v>
      </c>
      <c r="G47">
        <v>8</v>
      </c>
      <c r="H47">
        <v>0</v>
      </c>
      <c r="I47">
        <v>0.52900000000000003</v>
      </c>
      <c r="J47">
        <v>364</v>
      </c>
      <c r="K47">
        <v>402</v>
      </c>
      <c r="L47">
        <v>-38</v>
      </c>
    </row>
    <row r="48" spans="1:12" x14ac:dyDescent="0.45">
      <c r="A48">
        <v>376</v>
      </c>
      <c r="B48">
        <v>2023</v>
      </c>
      <c r="C48" t="s">
        <v>53</v>
      </c>
      <c r="D48">
        <v>9</v>
      </c>
      <c r="E48">
        <v>17</v>
      </c>
      <c r="F48">
        <v>9</v>
      </c>
      <c r="G48">
        <v>8</v>
      </c>
      <c r="H48">
        <v>0</v>
      </c>
      <c r="I48">
        <v>0.52900000000000003</v>
      </c>
      <c r="J48">
        <v>366</v>
      </c>
      <c r="K48">
        <v>384</v>
      </c>
      <c r="L48">
        <v>-18</v>
      </c>
    </row>
    <row r="49" spans="1:12" x14ac:dyDescent="0.45">
      <c r="A49">
        <v>375</v>
      </c>
      <c r="B49">
        <v>2023</v>
      </c>
      <c r="C49" t="s">
        <v>68</v>
      </c>
      <c r="D49">
        <v>9</v>
      </c>
      <c r="E49">
        <v>17</v>
      </c>
      <c r="F49">
        <v>9</v>
      </c>
      <c r="G49">
        <v>8</v>
      </c>
      <c r="H49">
        <v>0</v>
      </c>
      <c r="I49">
        <v>0.52900000000000003</v>
      </c>
      <c r="J49">
        <v>396</v>
      </c>
      <c r="K49">
        <v>415</v>
      </c>
      <c r="L49">
        <v>-19</v>
      </c>
    </row>
    <row r="50" spans="1:12" x14ac:dyDescent="0.45">
      <c r="A50">
        <v>374</v>
      </c>
      <c r="B50">
        <v>2023</v>
      </c>
      <c r="C50" t="s">
        <v>974</v>
      </c>
      <c r="D50">
        <v>9</v>
      </c>
      <c r="E50">
        <v>17</v>
      </c>
      <c r="F50">
        <v>9</v>
      </c>
      <c r="G50">
        <v>8</v>
      </c>
      <c r="H50">
        <v>0</v>
      </c>
      <c r="I50">
        <v>0.52900000000000003</v>
      </c>
      <c r="J50">
        <v>383</v>
      </c>
      <c r="K50">
        <v>350</v>
      </c>
      <c r="L50">
        <v>33</v>
      </c>
    </row>
    <row r="51" spans="1:12" x14ac:dyDescent="0.45">
      <c r="A51">
        <v>373</v>
      </c>
      <c r="B51">
        <v>2023</v>
      </c>
      <c r="C51" t="s">
        <v>72</v>
      </c>
      <c r="D51">
        <v>9</v>
      </c>
      <c r="E51">
        <v>17</v>
      </c>
      <c r="F51">
        <v>9</v>
      </c>
      <c r="G51">
        <v>8</v>
      </c>
      <c r="H51">
        <v>0</v>
      </c>
      <c r="I51">
        <v>0.52900000000000003</v>
      </c>
      <c r="J51">
        <v>377</v>
      </c>
      <c r="K51">
        <v>371</v>
      </c>
      <c r="L51">
        <v>6</v>
      </c>
    </row>
    <row r="52" spans="1:12" x14ac:dyDescent="0.45">
      <c r="A52">
        <v>372</v>
      </c>
      <c r="B52">
        <v>2023</v>
      </c>
      <c r="C52" t="s">
        <v>977</v>
      </c>
      <c r="D52">
        <v>9</v>
      </c>
      <c r="E52">
        <v>17</v>
      </c>
      <c r="F52">
        <v>9</v>
      </c>
      <c r="G52">
        <v>8</v>
      </c>
      <c r="H52">
        <v>0</v>
      </c>
      <c r="I52">
        <v>0.52900000000000003</v>
      </c>
      <c r="J52">
        <v>348</v>
      </c>
      <c r="K52">
        <v>325</v>
      </c>
      <c r="L52">
        <v>23</v>
      </c>
    </row>
    <row r="53" spans="1:12" x14ac:dyDescent="0.45">
      <c r="A53">
        <v>371</v>
      </c>
      <c r="B53">
        <v>2023</v>
      </c>
      <c r="C53" t="s">
        <v>978</v>
      </c>
      <c r="D53">
        <v>9</v>
      </c>
      <c r="E53">
        <v>17</v>
      </c>
      <c r="F53">
        <v>9</v>
      </c>
      <c r="G53">
        <v>8</v>
      </c>
      <c r="H53">
        <v>0</v>
      </c>
      <c r="I53">
        <v>0.52900000000000003</v>
      </c>
      <c r="J53">
        <v>402</v>
      </c>
      <c r="K53">
        <v>327</v>
      </c>
      <c r="L53">
        <v>75</v>
      </c>
    </row>
    <row r="54" spans="1:12" x14ac:dyDescent="0.45">
      <c r="A54">
        <v>261</v>
      </c>
      <c r="B54">
        <v>2023</v>
      </c>
      <c r="C54" t="s">
        <v>979</v>
      </c>
      <c r="D54">
        <v>10</v>
      </c>
      <c r="E54">
        <v>17</v>
      </c>
      <c r="F54">
        <v>10</v>
      </c>
      <c r="G54">
        <v>7</v>
      </c>
      <c r="H54">
        <v>0</v>
      </c>
      <c r="I54">
        <v>0.58799999999999997</v>
      </c>
      <c r="J54">
        <v>404</v>
      </c>
      <c r="K54">
        <v>377</v>
      </c>
      <c r="L54">
        <v>27</v>
      </c>
    </row>
    <row r="55" spans="1:12" x14ac:dyDescent="0.45">
      <c r="A55">
        <v>260</v>
      </c>
      <c r="B55">
        <v>2023</v>
      </c>
      <c r="C55" t="s">
        <v>154</v>
      </c>
      <c r="D55">
        <v>10</v>
      </c>
      <c r="E55">
        <v>17</v>
      </c>
      <c r="F55">
        <v>10</v>
      </c>
      <c r="G55">
        <v>7</v>
      </c>
      <c r="H55">
        <v>0</v>
      </c>
      <c r="I55">
        <v>0.58799999999999997</v>
      </c>
      <c r="J55">
        <v>377</v>
      </c>
      <c r="K55">
        <v>353</v>
      </c>
      <c r="L55">
        <v>24</v>
      </c>
    </row>
    <row r="56" spans="1:12" x14ac:dyDescent="0.45">
      <c r="A56">
        <v>259</v>
      </c>
      <c r="B56">
        <v>2023</v>
      </c>
      <c r="C56" t="s">
        <v>94</v>
      </c>
      <c r="D56">
        <v>10</v>
      </c>
      <c r="E56">
        <v>17</v>
      </c>
      <c r="F56">
        <v>10</v>
      </c>
      <c r="G56">
        <v>7</v>
      </c>
      <c r="H56">
        <v>0</v>
      </c>
      <c r="I56">
        <v>0.58799999999999997</v>
      </c>
      <c r="J56">
        <v>304</v>
      </c>
      <c r="K56">
        <v>324</v>
      </c>
      <c r="L56">
        <v>-20</v>
      </c>
    </row>
    <row r="57" spans="1:12" x14ac:dyDescent="0.45">
      <c r="A57">
        <v>167</v>
      </c>
      <c r="B57">
        <v>2023</v>
      </c>
      <c r="C57" t="s">
        <v>92</v>
      </c>
      <c r="D57">
        <v>11</v>
      </c>
      <c r="E57">
        <v>17</v>
      </c>
      <c r="F57">
        <v>11</v>
      </c>
      <c r="G57">
        <v>6</v>
      </c>
      <c r="H57">
        <v>0</v>
      </c>
      <c r="I57">
        <v>0.64700000000000002</v>
      </c>
      <c r="J57">
        <v>433</v>
      </c>
      <c r="K57">
        <v>428</v>
      </c>
      <c r="L57">
        <v>5</v>
      </c>
    </row>
    <row r="58" spans="1:12" x14ac:dyDescent="0.45">
      <c r="A58">
        <v>166</v>
      </c>
      <c r="B58">
        <v>2023</v>
      </c>
      <c r="C58" t="s">
        <v>76</v>
      </c>
      <c r="D58">
        <v>11</v>
      </c>
      <c r="E58">
        <v>17</v>
      </c>
      <c r="F58">
        <v>11</v>
      </c>
      <c r="G58">
        <v>6</v>
      </c>
      <c r="H58">
        <v>0</v>
      </c>
      <c r="I58">
        <v>0.64700000000000002</v>
      </c>
      <c r="J58">
        <v>496</v>
      </c>
      <c r="K58">
        <v>391</v>
      </c>
      <c r="L58">
        <v>105</v>
      </c>
    </row>
    <row r="59" spans="1:12" x14ac:dyDescent="0.45">
      <c r="A59">
        <v>165</v>
      </c>
      <c r="B59">
        <v>2023</v>
      </c>
      <c r="C59" t="s">
        <v>45</v>
      </c>
      <c r="D59">
        <v>11</v>
      </c>
      <c r="E59">
        <v>17</v>
      </c>
      <c r="F59">
        <v>11</v>
      </c>
      <c r="G59">
        <v>6</v>
      </c>
      <c r="H59">
        <v>0</v>
      </c>
      <c r="I59">
        <v>0.64700000000000002</v>
      </c>
      <c r="J59">
        <v>451</v>
      </c>
      <c r="K59">
        <v>311</v>
      </c>
      <c r="L59">
        <v>140</v>
      </c>
    </row>
    <row r="60" spans="1:12" x14ac:dyDescent="0.45">
      <c r="A60">
        <v>164</v>
      </c>
      <c r="B60">
        <v>2023</v>
      </c>
      <c r="C60" t="s">
        <v>55</v>
      </c>
      <c r="D60">
        <v>11</v>
      </c>
      <c r="E60">
        <v>17</v>
      </c>
      <c r="F60">
        <v>11</v>
      </c>
      <c r="G60">
        <v>6</v>
      </c>
      <c r="H60">
        <v>0</v>
      </c>
      <c r="I60">
        <v>0.64700000000000002</v>
      </c>
      <c r="J60">
        <v>396</v>
      </c>
      <c r="K60">
        <v>362</v>
      </c>
      <c r="L60">
        <v>34</v>
      </c>
    </row>
    <row r="61" spans="1:12" x14ac:dyDescent="0.45">
      <c r="A61">
        <v>163</v>
      </c>
      <c r="B61">
        <v>2023</v>
      </c>
      <c r="C61" t="s">
        <v>973</v>
      </c>
      <c r="D61">
        <v>11</v>
      </c>
      <c r="E61">
        <v>17</v>
      </c>
      <c r="F61">
        <v>11</v>
      </c>
      <c r="G61">
        <v>6</v>
      </c>
      <c r="H61">
        <v>0</v>
      </c>
      <c r="I61">
        <v>0.64700000000000002</v>
      </c>
      <c r="J61">
        <v>371</v>
      </c>
      <c r="K61">
        <v>294</v>
      </c>
      <c r="L61">
        <v>77</v>
      </c>
    </row>
    <row r="62" spans="1:12" x14ac:dyDescent="0.45">
      <c r="A62">
        <v>89</v>
      </c>
      <c r="B62">
        <v>2023</v>
      </c>
      <c r="C62" t="s">
        <v>976</v>
      </c>
      <c r="D62">
        <v>12</v>
      </c>
      <c r="E62">
        <v>17</v>
      </c>
      <c r="F62">
        <v>12</v>
      </c>
      <c r="G62">
        <v>5</v>
      </c>
      <c r="H62">
        <v>0</v>
      </c>
      <c r="I62">
        <v>0.70599999999999996</v>
      </c>
      <c r="J62">
        <v>491</v>
      </c>
      <c r="K62">
        <v>298</v>
      </c>
      <c r="L62">
        <v>193</v>
      </c>
    </row>
    <row r="63" spans="1:12" x14ac:dyDescent="0.45">
      <c r="A63">
        <v>88</v>
      </c>
      <c r="B63">
        <v>2023</v>
      </c>
      <c r="C63" t="s">
        <v>57</v>
      </c>
      <c r="D63">
        <v>12</v>
      </c>
      <c r="E63">
        <v>17</v>
      </c>
      <c r="F63">
        <v>12</v>
      </c>
      <c r="G63">
        <v>5</v>
      </c>
      <c r="H63">
        <v>0</v>
      </c>
      <c r="I63">
        <v>0.70599999999999996</v>
      </c>
      <c r="J63">
        <v>509</v>
      </c>
      <c r="K63">
        <v>315</v>
      </c>
      <c r="L63">
        <v>194</v>
      </c>
    </row>
    <row r="64" spans="1:12" x14ac:dyDescent="0.45">
      <c r="A64">
        <v>87</v>
      </c>
      <c r="B64">
        <v>2023</v>
      </c>
      <c r="C64" t="s">
        <v>64</v>
      </c>
      <c r="D64">
        <v>12</v>
      </c>
      <c r="E64">
        <v>17</v>
      </c>
      <c r="F64">
        <v>12</v>
      </c>
      <c r="G64">
        <v>5</v>
      </c>
      <c r="H64">
        <v>0</v>
      </c>
      <c r="I64">
        <v>0.70599999999999996</v>
      </c>
      <c r="J64">
        <v>461</v>
      </c>
      <c r="K64">
        <v>395</v>
      </c>
      <c r="L64">
        <v>66</v>
      </c>
    </row>
    <row r="65" spans="1:12" x14ac:dyDescent="0.45">
      <c r="A65">
        <v>29</v>
      </c>
      <c r="B65">
        <v>2023</v>
      </c>
      <c r="C65" t="s">
        <v>40</v>
      </c>
      <c r="D65">
        <v>13</v>
      </c>
      <c r="E65">
        <v>17</v>
      </c>
      <c r="F65">
        <v>13</v>
      </c>
      <c r="G65">
        <v>4</v>
      </c>
      <c r="H65">
        <v>0</v>
      </c>
      <c r="I65">
        <v>0.76500000000000001</v>
      </c>
      <c r="J65">
        <v>483</v>
      </c>
      <c r="K65">
        <v>280</v>
      </c>
      <c r="L65">
        <v>203</v>
      </c>
    </row>
    <row r="66" spans="1:12" x14ac:dyDescent="0.45">
      <c r="A66">
        <v>1017</v>
      </c>
      <c r="B66">
        <v>2022</v>
      </c>
      <c r="C66" t="s">
        <v>154</v>
      </c>
      <c r="D66">
        <v>3</v>
      </c>
      <c r="E66">
        <v>17</v>
      </c>
      <c r="F66">
        <v>3</v>
      </c>
      <c r="G66">
        <v>13</v>
      </c>
      <c r="H66">
        <v>1</v>
      </c>
      <c r="I66">
        <v>0.20599999999999999</v>
      </c>
      <c r="J66">
        <v>289</v>
      </c>
      <c r="K66">
        <v>420</v>
      </c>
      <c r="L66">
        <v>-131</v>
      </c>
    </row>
    <row r="67" spans="1:12" x14ac:dyDescent="0.45">
      <c r="A67">
        <v>1016</v>
      </c>
      <c r="B67">
        <v>2022</v>
      </c>
      <c r="C67" t="s">
        <v>50</v>
      </c>
      <c r="D67">
        <v>3</v>
      </c>
      <c r="E67">
        <v>17</v>
      </c>
      <c r="F67">
        <v>3</v>
      </c>
      <c r="G67">
        <v>14</v>
      </c>
      <c r="H67">
        <v>0</v>
      </c>
      <c r="I67">
        <v>0.17599999999999999</v>
      </c>
      <c r="J67">
        <v>326</v>
      </c>
      <c r="K67">
        <v>463</v>
      </c>
      <c r="L67">
        <v>-137</v>
      </c>
    </row>
    <row r="68" spans="1:12" x14ac:dyDescent="0.45">
      <c r="A68">
        <v>935</v>
      </c>
      <c r="B68">
        <v>2022</v>
      </c>
      <c r="C68" t="s">
        <v>33</v>
      </c>
      <c r="D68">
        <v>4</v>
      </c>
      <c r="E68">
        <v>17</v>
      </c>
      <c r="F68">
        <v>4</v>
      </c>
      <c r="G68">
        <v>13</v>
      </c>
      <c r="H68">
        <v>0</v>
      </c>
      <c r="I68">
        <v>0.23499999999999999</v>
      </c>
      <c r="J68">
        <v>340</v>
      </c>
      <c r="K68">
        <v>449</v>
      </c>
      <c r="L68">
        <v>-109</v>
      </c>
    </row>
    <row r="69" spans="1:12" x14ac:dyDescent="0.45">
      <c r="A69">
        <v>934</v>
      </c>
      <c r="B69">
        <v>2022</v>
      </c>
      <c r="C69" t="s">
        <v>68</v>
      </c>
      <c r="D69">
        <v>4</v>
      </c>
      <c r="E69">
        <v>17</v>
      </c>
      <c r="F69">
        <v>4</v>
      </c>
      <c r="G69">
        <v>12</v>
      </c>
      <c r="H69">
        <v>1</v>
      </c>
      <c r="I69">
        <v>0.26500000000000001</v>
      </c>
      <c r="J69">
        <v>289</v>
      </c>
      <c r="K69">
        <v>427</v>
      </c>
      <c r="L69">
        <v>-138</v>
      </c>
    </row>
    <row r="70" spans="1:12" x14ac:dyDescent="0.45">
      <c r="A70">
        <v>850</v>
      </c>
      <c r="B70">
        <v>2022</v>
      </c>
      <c r="C70" t="s">
        <v>979</v>
      </c>
      <c r="D70">
        <v>5</v>
      </c>
      <c r="E70">
        <v>17</v>
      </c>
      <c r="F70">
        <v>5</v>
      </c>
      <c r="G70">
        <v>12</v>
      </c>
      <c r="H70">
        <v>0</v>
      </c>
      <c r="I70">
        <v>0.29399999999999998</v>
      </c>
      <c r="J70">
        <v>307</v>
      </c>
      <c r="K70">
        <v>384</v>
      </c>
      <c r="L70">
        <v>-77</v>
      </c>
    </row>
    <row r="71" spans="1:12" x14ac:dyDescent="0.45">
      <c r="A71">
        <v>849</v>
      </c>
      <c r="B71">
        <v>2022</v>
      </c>
      <c r="C71" t="s">
        <v>60</v>
      </c>
      <c r="D71">
        <v>5</v>
      </c>
      <c r="E71">
        <v>17</v>
      </c>
      <c r="F71">
        <v>5</v>
      </c>
      <c r="G71">
        <v>12</v>
      </c>
      <c r="H71">
        <v>0</v>
      </c>
      <c r="I71">
        <v>0.29399999999999998</v>
      </c>
      <c r="J71">
        <v>287</v>
      </c>
      <c r="K71">
        <v>359</v>
      </c>
      <c r="L71">
        <v>-72</v>
      </c>
    </row>
    <row r="72" spans="1:12" x14ac:dyDescent="0.45">
      <c r="A72">
        <v>748</v>
      </c>
      <c r="B72">
        <v>2022</v>
      </c>
      <c r="C72" t="s">
        <v>981</v>
      </c>
      <c r="D72">
        <v>6</v>
      </c>
      <c r="E72">
        <v>17</v>
      </c>
      <c r="F72">
        <v>6</v>
      </c>
      <c r="G72">
        <v>11</v>
      </c>
      <c r="H72">
        <v>0</v>
      </c>
      <c r="I72">
        <v>0.35299999999999998</v>
      </c>
      <c r="J72">
        <v>395</v>
      </c>
      <c r="K72">
        <v>418</v>
      </c>
      <c r="L72">
        <v>-23</v>
      </c>
    </row>
    <row r="73" spans="1:12" x14ac:dyDescent="0.45">
      <c r="A73">
        <v>629</v>
      </c>
      <c r="B73">
        <v>2022</v>
      </c>
      <c r="C73" t="s">
        <v>106</v>
      </c>
      <c r="D73">
        <v>7</v>
      </c>
      <c r="E73">
        <v>17</v>
      </c>
      <c r="F73">
        <v>7</v>
      </c>
      <c r="G73">
        <v>10</v>
      </c>
      <c r="H73">
        <v>0</v>
      </c>
      <c r="I73">
        <v>0.41199999999999998</v>
      </c>
      <c r="J73">
        <v>298</v>
      </c>
      <c r="K73">
        <v>359</v>
      </c>
      <c r="L73">
        <v>-61</v>
      </c>
    </row>
    <row r="74" spans="1:12" x14ac:dyDescent="0.45">
      <c r="A74">
        <v>628</v>
      </c>
      <c r="B74">
        <v>2022</v>
      </c>
      <c r="C74" t="s">
        <v>88</v>
      </c>
      <c r="D74">
        <v>7</v>
      </c>
      <c r="E74">
        <v>17</v>
      </c>
      <c r="F74">
        <v>7</v>
      </c>
      <c r="G74">
        <v>10</v>
      </c>
      <c r="H74">
        <v>0</v>
      </c>
      <c r="I74">
        <v>0.41199999999999998</v>
      </c>
      <c r="J74">
        <v>296</v>
      </c>
      <c r="K74">
        <v>316</v>
      </c>
      <c r="L74">
        <v>-20</v>
      </c>
    </row>
    <row r="75" spans="1:12" x14ac:dyDescent="0.45">
      <c r="A75">
        <v>627</v>
      </c>
      <c r="B75">
        <v>2022</v>
      </c>
      <c r="C75" t="s">
        <v>978</v>
      </c>
      <c r="D75">
        <v>7</v>
      </c>
      <c r="E75">
        <v>17</v>
      </c>
      <c r="F75">
        <v>7</v>
      </c>
      <c r="G75">
        <v>10</v>
      </c>
      <c r="H75">
        <v>0</v>
      </c>
      <c r="I75">
        <v>0.41199999999999998</v>
      </c>
      <c r="J75">
        <v>330</v>
      </c>
      <c r="K75">
        <v>345</v>
      </c>
      <c r="L75">
        <v>-15</v>
      </c>
    </row>
    <row r="76" spans="1:12" x14ac:dyDescent="0.45">
      <c r="A76">
        <v>626</v>
      </c>
      <c r="B76">
        <v>2022</v>
      </c>
      <c r="C76" t="s">
        <v>55</v>
      </c>
      <c r="D76">
        <v>7</v>
      </c>
      <c r="E76">
        <v>17</v>
      </c>
      <c r="F76">
        <v>7</v>
      </c>
      <c r="G76">
        <v>10</v>
      </c>
      <c r="H76">
        <v>0</v>
      </c>
      <c r="I76">
        <v>0.41199999999999998</v>
      </c>
      <c r="J76">
        <v>361</v>
      </c>
      <c r="K76">
        <v>381</v>
      </c>
      <c r="L76">
        <v>-20</v>
      </c>
    </row>
    <row r="77" spans="1:12" x14ac:dyDescent="0.45">
      <c r="A77">
        <v>625</v>
      </c>
      <c r="B77">
        <v>2022</v>
      </c>
      <c r="C77" t="s">
        <v>48</v>
      </c>
      <c r="D77">
        <v>7</v>
      </c>
      <c r="E77">
        <v>17</v>
      </c>
      <c r="F77">
        <v>7</v>
      </c>
      <c r="G77">
        <v>10</v>
      </c>
      <c r="H77">
        <v>0</v>
      </c>
      <c r="I77">
        <v>0.41199999999999998</v>
      </c>
      <c r="J77">
        <v>347</v>
      </c>
      <c r="K77">
        <v>374</v>
      </c>
      <c r="L77">
        <v>-27</v>
      </c>
    </row>
    <row r="78" spans="1:12" x14ac:dyDescent="0.45">
      <c r="A78">
        <v>624</v>
      </c>
      <c r="B78">
        <v>2022</v>
      </c>
      <c r="C78" t="s">
        <v>37</v>
      </c>
      <c r="D78">
        <v>7</v>
      </c>
      <c r="E78">
        <v>17</v>
      </c>
      <c r="F78">
        <v>7</v>
      </c>
      <c r="G78">
        <v>10</v>
      </c>
      <c r="H78">
        <v>0</v>
      </c>
      <c r="I78">
        <v>0.41199999999999998</v>
      </c>
      <c r="J78">
        <v>365</v>
      </c>
      <c r="K78">
        <v>386</v>
      </c>
      <c r="L78">
        <v>-21</v>
      </c>
    </row>
    <row r="79" spans="1:12" x14ac:dyDescent="0.45">
      <c r="A79">
        <v>506</v>
      </c>
      <c r="B79">
        <v>2022</v>
      </c>
      <c r="C79" t="s">
        <v>108</v>
      </c>
      <c r="D79">
        <v>8</v>
      </c>
      <c r="E79">
        <v>17</v>
      </c>
      <c r="F79">
        <v>8</v>
      </c>
      <c r="G79">
        <v>8</v>
      </c>
      <c r="H79">
        <v>1</v>
      </c>
      <c r="I79">
        <v>0.5</v>
      </c>
      <c r="J79">
        <v>321</v>
      </c>
      <c r="K79">
        <v>343</v>
      </c>
      <c r="L79">
        <v>-22</v>
      </c>
    </row>
    <row r="80" spans="1:12" x14ac:dyDescent="0.45">
      <c r="A80">
        <v>505</v>
      </c>
      <c r="B80">
        <v>2022</v>
      </c>
      <c r="C80" t="s">
        <v>977</v>
      </c>
      <c r="D80">
        <v>8</v>
      </c>
      <c r="E80">
        <v>17</v>
      </c>
      <c r="F80">
        <v>8</v>
      </c>
      <c r="G80">
        <v>9</v>
      </c>
      <c r="H80">
        <v>0</v>
      </c>
      <c r="I80">
        <v>0.47099999999999997</v>
      </c>
      <c r="J80">
        <v>313</v>
      </c>
      <c r="K80">
        <v>358</v>
      </c>
      <c r="L80">
        <v>-45</v>
      </c>
    </row>
    <row r="81" spans="1:12" x14ac:dyDescent="0.45">
      <c r="A81">
        <v>504</v>
      </c>
      <c r="B81">
        <v>2022</v>
      </c>
      <c r="C81" t="s">
        <v>972</v>
      </c>
      <c r="D81">
        <v>8</v>
      </c>
      <c r="E81">
        <v>17</v>
      </c>
      <c r="F81">
        <v>8</v>
      </c>
      <c r="G81">
        <v>9</v>
      </c>
      <c r="H81">
        <v>0</v>
      </c>
      <c r="I81">
        <v>0.47099999999999997</v>
      </c>
      <c r="J81">
        <v>364</v>
      </c>
      <c r="K81">
        <v>347</v>
      </c>
      <c r="L81">
        <v>17</v>
      </c>
    </row>
    <row r="82" spans="1:12" x14ac:dyDescent="0.45">
      <c r="A82">
        <v>503</v>
      </c>
      <c r="B82">
        <v>2022</v>
      </c>
      <c r="C82" t="s">
        <v>974</v>
      </c>
      <c r="D82">
        <v>8</v>
      </c>
      <c r="E82">
        <v>17</v>
      </c>
      <c r="F82">
        <v>8</v>
      </c>
      <c r="G82">
        <v>9</v>
      </c>
      <c r="H82">
        <v>0</v>
      </c>
      <c r="I82">
        <v>0.47099999999999997</v>
      </c>
      <c r="J82">
        <v>370</v>
      </c>
      <c r="K82">
        <v>371</v>
      </c>
      <c r="L82">
        <v>-1</v>
      </c>
    </row>
    <row r="83" spans="1:12" x14ac:dyDescent="0.45">
      <c r="A83">
        <v>383</v>
      </c>
      <c r="B83">
        <v>2022</v>
      </c>
      <c r="C83" t="s">
        <v>64</v>
      </c>
      <c r="D83">
        <v>9</v>
      </c>
      <c r="E83">
        <v>17</v>
      </c>
      <c r="F83">
        <v>9</v>
      </c>
      <c r="G83">
        <v>8</v>
      </c>
      <c r="H83">
        <v>0</v>
      </c>
      <c r="I83">
        <v>0.52900000000000003</v>
      </c>
      <c r="J83">
        <v>453</v>
      </c>
      <c r="K83">
        <v>427</v>
      </c>
      <c r="L83">
        <v>26</v>
      </c>
    </row>
    <row r="84" spans="1:12" x14ac:dyDescent="0.45">
      <c r="A84">
        <v>382</v>
      </c>
      <c r="B84">
        <v>2022</v>
      </c>
      <c r="C84" t="s">
        <v>72</v>
      </c>
      <c r="D84">
        <v>9</v>
      </c>
      <c r="E84">
        <v>17</v>
      </c>
      <c r="F84">
        <v>9</v>
      </c>
      <c r="G84">
        <v>8</v>
      </c>
      <c r="H84">
        <v>0</v>
      </c>
      <c r="I84">
        <v>0.52900000000000003</v>
      </c>
      <c r="J84">
        <v>404</v>
      </c>
      <c r="K84">
        <v>350</v>
      </c>
      <c r="L84">
        <v>54</v>
      </c>
    </row>
    <row r="85" spans="1:12" x14ac:dyDescent="0.45">
      <c r="A85">
        <v>381</v>
      </c>
      <c r="B85">
        <v>2022</v>
      </c>
      <c r="C85" t="s">
        <v>76</v>
      </c>
      <c r="D85">
        <v>9</v>
      </c>
      <c r="E85">
        <v>17</v>
      </c>
      <c r="F85">
        <v>9</v>
      </c>
      <c r="G85">
        <v>8</v>
      </c>
      <c r="H85">
        <v>0</v>
      </c>
      <c r="I85">
        <v>0.52900000000000003</v>
      </c>
      <c r="J85">
        <v>397</v>
      </c>
      <c r="K85">
        <v>399</v>
      </c>
      <c r="L85">
        <v>-2</v>
      </c>
    </row>
    <row r="86" spans="1:12" x14ac:dyDescent="0.45">
      <c r="A86">
        <v>380</v>
      </c>
      <c r="B86">
        <v>2022</v>
      </c>
      <c r="C86" t="s">
        <v>86</v>
      </c>
      <c r="D86">
        <v>9</v>
      </c>
      <c r="E86">
        <v>17</v>
      </c>
      <c r="F86">
        <v>9</v>
      </c>
      <c r="G86">
        <v>7</v>
      </c>
      <c r="H86">
        <v>1</v>
      </c>
      <c r="I86">
        <v>0.55900000000000005</v>
      </c>
      <c r="J86">
        <v>365</v>
      </c>
      <c r="K86">
        <v>371</v>
      </c>
      <c r="L86">
        <v>-6</v>
      </c>
    </row>
    <row r="87" spans="1:12" x14ac:dyDescent="0.45">
      <c r="A87">
        <v>379</v>
      </c>
      <c r="B87">
        <v>2022</v>
      </c>
      <c r="C87" t="s">
        <v>94</v>
      </c>
      <c r="D87">
        <v>9</v>
      </c>
      <c r="E87">
        <v>17</v>
      </c>
      <c r="F87">
        <v>9</v>
      </c>
      <c r="G87">
        <v>8</v>
      </c>
      <c r="H87">
        <v>0</v>
      </c>
      <c r="I87">
        <v>0.52900000000000003</v>
      </c>
      <c r="J87">
        <v>308</v>
      </c>
      <c r="K87">
        <v>346</v>
      </c>
      <c r="L87">
        <v>-38</v>
      </c>
    </row>
    <row r="88" spans="1:12" x14ac:dyDescent="0.45">
      <c r="A88">
        <v>378</v>
      </c>
      <c r="B88">
        <v>2022</v>
      </c>
      <c r="C88" t="s">
        <v>98</v>
      </c>
      <c r="D88">
        <v>9</v>
      </c>
      <c r="E88">
        <v>17</v>
      </c>
      <c r="F88">
        <v>9</v>
      </c>
      <c r="G88">
        <v>8</v>
      </c>
      <c r="H88">
        <v>0</v>
      </c>
      <c r="I88">
        <v>0.52900000000000003</v>
      </c>
      <c r="J88">
        <v>407</v>
      </c>
      <c r="K88">
        <v>401</v>
      </c>
      <c r="L88">
        <v>6</v>
      </c>
    </row>
    <row r="89" spans="1:12" x14ac:dyDescent="0.45">
      <c r="A89">
        <v>263</v>
      </c>
      <c r="B89">
        <v>2022</v>
      </c>
      <c r="C89" t="s">
        <v>40</v>
      </c>
      <c r="D89">
        <v>10</v>
      </c>
      <c r="E89">
        <v>17</v>
      </c>
      <c r="F89">
        <v>10</v>
      </c>
      <c r="G89">
        <v>7</v>
      </c>
      <c r="H89">
        <v>0</v>
      </c>
      <c r="I89">
        <v>0.58799999999999997</v>
      </c>
      <c r="J89">
        <v>350</v>
      </c>
      <c r="K89">
        <v>315</v>
      </c>
      <c r="L89">
        <v>35</v>
      </c>
    </row>
    <row r="90" spans="1:12" x14ac:dyDescent="0.45">
      <c r="A90">
        <v>262</v>
      </c>
      <c r="B90">
        <v>2022</v>
      </c>
      <c r="C90" t="s">
        <v>195</v>
      </c>
      <c r="D90">
        <v>10</v>
      </c>
      <c r="E90">
        <v>17</v>
      </c>
      <c r="F90">
        <v>10</v>
      </c>
      <c r="G90">
        <v>7</v>
      </c>
      <c r="H90">
        <v>0</v>
      </c>
      <c r="I90">
        <v>0.58799999999999997</v>
      </c>
      <c r="J90">
        <v>391</v>
      </c>
      <c r="K90">
        <v>384</v>
      </c>
      <c r="L90">
        <v>7</v>
      </c>
    </row>
    <row r="91" spans="1:12" x14ac:dyDescent="0.45">
      <c r="A91">
        <v>91</v>
      </c>
      <c r="B91">
        <v>2022</v>
      </c>
      <c r="C91" t="s">
        <v>53</v>
      </c>
      <c r="D91">
        <v>12</v>
      </c>
      <c r="E91">
        <v>16</v>
      </c>
      <c r="F91">
        <v>12</v>
      </c>
      <c r="G91">
        <v>4</v>
      </c>
      <c r="H91">
        <v>0</v>
      </c>
      <c r="I91">
        <v>0.75</v>
      </c>
      <c r="J91">
        <v>418</v>
      </c>
      <c r="K91">
        <v>322</v>
      </c>
      <c r="L91">
        <v>96</v>
      </c>
    </row>
    <row r="92" spans="1:12" x14ac:dyDescent="0.45">
      <c r="A92">
        <v>90</v>
      </c>
      <c r="B92">
        <v>2022</v>
      </c>
      <c r="C92" t="s">
        <v>57</v>
      </c>
      <c r="D92">
        <v>12</v>
      </c>
      <c r="E92">
        <v>17</v>
      </c>
      <c r="F92">
        <v>12</v>
      </c>
      <c r="G92">
        <v>5</v>
      </c>
      <c r="H92">
        <v>0</v>
      </c>
      <c r="I92">
        <v>0.70599999999999996</v>
      </c>
      <c r="J92">
        <v>467</v>
      </c>
      <c r="K92">
        <v>342</v>
      </c>
      <c r="L92">
        <v>125</v>
      </c>
    </row>
    <row r="93" spans="1:12" x14ac:dyDescent="0.45">
      <c r="A93">
        <v>32</v>
      </c>
      <c r="B93">
        <v>2022</v>
      </c>
      <c r="C93" t="s">
        <v>45</v>
      </c>
      <c r="D93">
        <v>13</v>
      </c>
      <c r="E93">
        <v>16</v>
      </c>
      <c r="F93">
        <v>13</v>
      </c>
      <c r="G93">
        <v>3</v>
      </c>
      <c r="H93">
        <v>0</v>
      </c>
      <c r="I93">
        <v>0.81299999999999994</v>
      </c>
      <c r="J93">
        <v>455</v>
      </c>
      <c r="K93">
        <v>286</v>
      </c>
      <c r="L93">
        <v>169</v>
      </c>
    </row>
    <row r="94" spans="1:12" x14ac:dyDescent="0.45">
      <c r="A94">
        <v>31</v>
      </c>
      <c r="B94">
        <v>2022</v>
      </c>
      <c r="C94" t="s">
        <v>79</v>
      </c>
      <c r="D94">
        <v>13</v>
      </c>
      <c r="E94">
        <v>17</v>
      </c>
      <c r="F94">
        <v>13</v>
      </c>
      <c r="G94">
        <v>4</v>
      </c>
      <c r="H94">
        <v>0</v>
      </c>
      <c r="I94">
        <v>0.76500000000000001</v>
      </c>
      <c r="J94">
        <v>424</v>
      </c>
      <c r="K94">
        <v>427</v>
      </c>
      <c r="L94">
        <v>-3</v>
      </c>
    </row>
    <row r="95" spans="1:12" x14ac:dyDescent="0.45">
      <c r="A95">
        <v>30</v>
      </c>
      <c r="B95">
        <v>2022</v>
      </c>
      <c r="C95" t="s">
        <v>976</v>
      </c>
      <c r="D95">
        <v>13</v>
      </c>
      <c r="E95">
        <v>17</v>
      </c>
      <c r="F95">
        <v>13</v>
      </c>
      <c r="G95">
        <v>4</v>
      </c>
      <c r="H95">
        <v>0</v>
      </c>
      <c r="I95">
        <v>0.76500000000000001</v>
      </c>
      <c r="J95">
        <v>450</v>
      </c>
      <c r="K95">
        <v>277</v>
      </c>
      <c r="L95">
        <v>173</v>
      </c>
    </row>
    <row r="96" spans="1:12" x14ac:dyDescent="0.45">
      <c r="A96">
        <v>11</v>
      </c>
      <c r="B96">
        <v>2022</v>
      </c>
      <c r="C96" t="s">
        <v>973</v>
      </c>
      <c r="D96">
        <v>14</v>
      </c>
      <c r="E96">
        <v>17</v>
      </c>
      <c r="F96">
        <v>14</v>
      </c>
      <c r="G96">
        <v>3</v>
      </c>
      <c r="H96">
        <v>0</v>
      </c>
      <c r="I96">
        <v>0.82399999999999995</v>
      </c>
      <c r="J96">
        <v>496</v>
      </c>
      <c r="K96">
        <v>369</v>
      </c>
      <c r="L96">
        <v>127</v>
      </c>
    </row>
    <row r="97" spans="1:12" x14ac:dyDescent="0.45">
      <c r="A97">
        <v>10</v>
      </c>
      <c r="B97">
        <v>2022</v>
      </c>
      <c r="C97" t="s">
        <v>92</v>
      </c>
      <c r="D97">
        <v>14</v>
      </c>
      <c r="E97">
        <v>17</v>
      </c>
      <c r="F97">
        <v>14</v>
      </c>
      <c r="G97">
        <v>3</v>
      </c>
      <c r="H97">
        <v>0</v>
      </c>
      <c r="I97">
        <v>0.82399999999999995</v>
      </c>
      <c r="J97">
        <v>477</v>
      </c>
      <c r="K97">
        <v>344</v>
      </c>
      <c r="L97">
        <v>133</v>
      </c>
    </row>
    <row r="98" spans="1:12" x14ac:dyDescent="0.45">
      <c r="A98">
        <v>1019</v>
      </c>
      <c r="B98">
        <v>2021</v>
      </c>
      <c r="C98" t="s">
        <v>72</v>
      </c>
      <c r="D98">
        <v>3</v>
      </c>
      <c r="E98">
        <v>17</v>
      </c>
      <c r="F98">
        <v>3</v>
      </c>
      <c r="G98">
        <v>14</v>
      </c>
      <c r="H98">
        <v>0</v>
      </c>
      <c r="I98">
        <v>0.17599999999999999</v>
      </c>
      <c r="J98">
        <v>253</v>
      </c>
      <c r="K98">
        <v>457</v>
      </c>
      <c r="L98">
        <v>-204</v>
      </c>
    </row>
    <row r="99" spans="1:12" x14ac:dyDescent="0.45">
      <c r="A99">
        <v>1018</v>
      </c>
      <c r="B99">
        <v>2021</v>
      </c>
      <c r="C99" t="s">
        <v>64</v>
      </c>
      <c r="D99">
        <v>3</v>
      </c>
      <c r="E99">
        <v>17</v>
      </c>
      <c r="F99">
        <v>3</v>
      </c>
      <c r="G99">
        <v>13</v>
      </c>
      <c r="H99">
        <v>1</v>
      </c>
      <c r="I99">
        <v>0.20599999999999999</v>
      </c>
      <c r="J99">
        <v>325</v>
      </c>
      <c r="K99">
        <v>467</v>
      </c>
      <c r="L99">
        <v>-142</v>
      </c>
    </row>
    <row r="100" spans="1:12" x14ac:dyDescent="0.45">
      <c r="A100">
        <v>938</v>
      </c>
      <c r="B100">
        <v>2021</v>
      </c>
      <c r="C100" t="s">
        <v>88</v>
      </c>
      <c r="D100">
        <v>4</v>
      </c>
      <c r="E100">
        <v>17</v>
      </c>
      <c r="F100">
        <v>4</v>
      </c>
      <c r="G100">
        <v>13</v>
      </c>
      <c r="H100">
        <v>0</v>
      </c>
      <c r="I100">
        <v>0.23499999999999999</v>
      </c>
      <c r="J100">
        <v>310</v>
      </c>
      <c r="K100">
        <v>504</v>
      </c>
      <c r="L100">
        <v>-194</v>
      </c>
    </row>
    <row r="101" spans="1:12" x14ac:dyDescent="0.45">
      <c r="A101">
        <v>937</v>
      </c>
      <c r="B101">
        <v>2021</v>
      </c>
      <c r="C101" t="s">
        <v>86</v>
      </c>
      <c r="D101">
        <v>4</v>
      </c>
      <c r="E101">
        <v>17</v>
      </c>
      <c r="F101">
        <v>4</v>
      </c>
      <c r="G101">
        <v>13</v>
      </c>
      <c r="H101">
        <v>0</v>
      </c>
      <c r="I101">
        <v>0.23499999999999999</v>
      </c>
      <c r="J101">
        <v>258</v>
      </c>
      <c r="K101">
        <v>416</v>
      </c>
      <c r="L101">
        <v>-158</v>
      </c>
    </row>
    <row r="102" spans="1:12" x14ac:dyDescent="0.45">
      <c r="A102">
        <v>936</v>
      </c>
      <c r="B102">
        <v>2021</v>
      </c>
      <c r="C102" t="s">
        <v>154</v>
      </c>
      <c r="D102">
        <v>4</v>
      </c>
      <c r="E102">
        <v>17</v>
      </c>
      <c r="F102">
        <v>4</v>
      </c>
      <c r="G102">
        <v>13</v>
      </c>
      <c r="H102">
        <v>0</v>
      </c>
      <c r="I102">
        <v>0.23499999999999999</v>
      </c>
      <c r="J102">
        <v>280</v>
      </c>
      <c r="K102">
        <v>452</v>
      </c>
      <c r="L102">
        <v>-172</v>
      </c>
    </row>
    <row r="103" spans="1:12" x14ac:dyDescent="0.45">
      <c r="A103">
        <v>851</v>
      </c>
      <c r="B103">
        <v>2021</v>
      </c>
      <c r="C103" t="s">
        <v>48</v>
      </c>
      <c r="D103">
        <v>5</v>
      </c>
      <c r="E103">
        <v>17</v>
      </c>
      <c r="F103">
        <v>5</v>
      </c>
      <c r="G103">
        <v>12</v>
      </c>
      <c r="H103">
        <v>0</v>
      </c>
      <c r="I103">
        <v>0.29399999999999998</v>
      </c>
      <c r="J103">
        <v>304</v>
      </c>
      <c r="K103">
        <v>404</v>
      </c>
      <c r="L103">
        <v>-100</v>
      </c>
    </row>
    <row r="104" spans="1:12" x14ac:dyDescent="0.45">
      <c r="A104">
        <v>749</v>
      </c>
      <c r="B104">
        <v>2021</v>
      </c>
      <c r="C104" t="s">
        <v>50</v>
      </c>
      <c r="D104">
        <v>6</v>
      </c>
      <c r="E104">
        <v>17</v>
      </c>
      <c r="F104">
        <v>6</v>
      </c>
      <c r="G104">
        <v>11</v>
      </c>
      <c r="H104">
        <v>0</v>
      </c>
      <c r="I104">
        <v>0.35299999999999998</v>
      </c>
      <c r="J104">
        <v>311</v>
      </c>
      <c r="K104">
        <v>407</v>
      </c>
      <c r="L104">
        <v>-96</v>
      </c>
    </row>
    <row r="105" spans="1:12" x14ac:dyDescent="0.45">
      <c r="A105">
        <v>633</v>
      </c>
      <c r="B105">
        <v>2021</v>
      </c>
      <c r="C105" t="s">
        <v>108</v>
      </c>
      <c r="D105">
        <v>7</v>
      </c>
      <c r="E105">
        <v>17</v>
      </c>
      <c r="F105">
        <v>7</v>
      </c>
      <c r="G105">
        <v>10</v>
      </c>
      <c r="H105">
        <v>0</v>
      </c>
      <c r="I105">
        <v>0.41199999999999998</v>
      </c>
      <c r="J105">
        <v>335</v>
      </c>
      <c r="K105">
        <v>434</v>
      </c>
      <c r="L105">
        <v>-99</v>
      </c>
    </row>
    <row r="106" spans="1:12" x14ac:dyDescent="0.45">
      <c r="A106">
        <v>632</v>
      </c>
      <c r="B106">
        <v>2021</v>
      </c>
      <c r="C106" t="s">
        <v>98</v>
      </c>
      <c r="D106">
        <v>7</v>
      </c>
      <c r="E106">
        <v>17</v>
      </c>
      <c r="F106">
        <v>7</v>
      </c>
      <c r="G106">
        <v>10</v>
      </c>
      <c r="H106">
        <v>0</v>
      </c>
      <c r="I106">
        <v>0.41199999999999998</v>
      </c>
      <c r="J106">
        <v>395</v>
      </c>
      <c r="K106">
        <v>366</v>
      </c>
      <c r="L106">
        <v>29</v>
      </c>
    </row>
    <row r="107" spans="1:12" x14ac:dyDescent="0.45">
      <c r="A107">
        <v>631</v>
      </c>
      <c r="B107">
        <v>2021</v>
      </c>
      <c r="C107" t="s">
        <v>60</v>
      </c>
      <c r="D107">
        <v>7</v>
      </c>
      <c r="E107">
        <v>17</v>
      </c>
      <c r="F107">
        <v>7</v>
      </c>
      <c r="G107">
        <v>10</v>
      </c>
      <c r="H107">
        <v>0</v>
      </c>
      <c r="I107">
        <v>0.41199999999999998</v>
      </c>
      <c r="J107">
        <v>335</v>
      </c>
      <c r="K107">
        <v>322</v>
      </c>
      <c r="L107">
        <v>13</v>
      </c>
    </row>
    <row r="108" spans="1:12" x14ac:dyDescent="0.45">
      <c r="A108">
        <v>630</v>
      </c>
      <c r="B108">
        <v>2021</v>
      </c>
      <c r="C108" t="s">
        <v>37</v>
      </c>
      <c r="D108">
        <v>7</v>
      </c>
      <c r="E108">
        <v>17</v>
      </c>
      <c r="F108">
        <v>7</v>
      </c>
      <c r="G108">
        <v>10</v>
      </c>
      <c r="H108">
        <v>0</v>
      </c>
      <c r="I108">
        <v>0.41199999999999998</v>
      </c>
      <c r="J108">
        <v>313</v>
      </c>
      <c r="K108">
        <v>459</v>
      </c>
      <c r="L108">
        <v>-146</v>
      </c>
    </row>
    <row r="109" spans="1:12" x14ac:dyDescent="0.45">
      <c r="A109">
        <v>509</v>
      </c>
      <c r="B109">
        <v>2021</v>
      </c>
      <c r="C109" t="s">
        <v>40</v>
      </c>
      <c r="D109">
        <v>8</v>
      </c>
      <c r="E109">
        <v>17</v>
      </c>
      <c r="F109">
        <v>8</v>
      </c>
      <c r="G109">
        <v>9</v>
      </c>
      <c r="H109">
        <v>0</v>
      </c>
      <c r="I109">
        <v>0.47099999999999997</v>
      </c>
      <c r="J109">
        <v>387</v>
      </c>
      <c r="K109">
        <v>392</v>
      </c>
      <c r="L109">
        <v>-5</v>
      </c>
    </row>
    <row r="110" spans="1:12" x14ac:dyDescent="0.45">
      <c r="A110">
        <v>508</v>
      </c>
      <c r="B110">
        <v>2021</v>
      </c>
      <c r="C110" t="s">
        <v>79</v>
      </c>
      <c r="D110">
        <v>8</v>
      </c>
      <c r="E110">
        <v>17</v>
      </c>
      <c r="F110">
        <v>8</v>
      </c>
      <c r="G110">
        <v>9</v>
      </c>
      <c r="H110">
        <v>0</v>
      </c>
      <c r="I110">
        <v>0.47099999999999997</v>
      </c>
      <c r="J110">
        <v>425</v>
      </c>
      <c r="K110">
        <v>426</v>
      </c>
      <c r="L110">
        <v>-1</v>
      </c>
    </row>
    <row r="111" spans="1:12" x14ac:dyDescent="0.45">
      <c r="A111">
        <v>507</v>
      </c>
      <c r="B111">
        <v>2021</v>
      </c>
      <c r="C111" t="s">
        <v>55</v>
      </c>
      <c r="D111">
        <v>8</v>
      </c>
      <c r="E111">
        <v>17</v>
      </c>
      <c r="F111">
        <v>8</v>
      </c>
      <c r="G111">
        <v>9</v>
      </c>
      <c r="H111">
        <v>0</v>
      </c>
      <c r="I111">
        <v>0.47099999999999997</v>
      </c>
      <c r="J111">
        <v>349</v>
      </c>
      <c r="K111">
        <v>371</v>
      </c>
      <c r="L111">
        <v>-22</v>
      </c>
    </row>
    <row r="112" spans="1:12" x14ac:dyDescent="0.45">
      <c r="A112">
        <v>389</v>
      </c>
      <c r="B112">
        <v>2021</v>
      </c>
      <c r="C112" t="s">
        <v>68</v>
      </c>
      <c r="D112">
        <v>9</v>
      </c>
      <c r="E112">
        <v>17</v>
      </c>
      <c r="F112">
        <v>9</v>
      </c>
      <c r="G112">
        <v>8</v>
      </c>
      <c r="H112">
        <v>0</v>
      </c>
      <c r="I112">
        <v>0.52900000000000003</v>
      </c>
      <c r="J112">
        <v>451</v>
      </c>
      <c r="K112">
        <v>365</v>
      </c>
      <c r="L112">
        <v>86</v>
      </c>
    </row>
    <row r="113" spans="1:12" x14ac:dyDescent="0.45">
      <c r="A113">
        <v>388</v>
      </c>
      <c r="B113">
        <v>2021</v>
      </c>
      <c r="C113" t="s">
        <v>978</v>
      </c>
      <c r="D113">
        <v>9</v>
      </c>
      <c r="E113">
        <v>17</v>
      </c>
      <c r="F113">
        <v>9</v>
      </c>
      <c r="G113">
        <v>8</v>
      </c>
      <c r="H113">
        <v>0</v>
      </c>
      <c r="I113">
        <v>0.52900000000000003</v>
      </c>
      <c r="J113">
        <v>364</v>
      </c>
      <c r="K113">
        <v>335</v>
      </c>
      <c r="L113">
        <v>29</v>
      </c>
    </row>
    <row r="114" spans="1:12" x14ac:dyDescent="0.45">
      <c r="A114">
        <v>387</v>
      </c>
      <c r="B114">
        <v>2021</v>
      </c>
      <c r="C114" t="s">
        <v>92</v>
      </c>
      <c r="D114">
        <v>9</v>
      </c>
      <c r="E114">
        <v>17</v>
      </c>
      <c r="F114">
        <v>9</v>
      </c>
      <c r="G114">
        <v>8</v>
      </c>
      <c r="H114">
        <v>0</v>
      </c>
      <c r="I114">
        <v>0.52900000000000003</v>
      </c>
      <c r="J114">
        <v>444</v>
      </c>
      <c r="K114">
        <v>385</v>
      </c>
      <c r="L114">
        <v>59</v>
      </c>
    </row>
    <row r="115" spans="1:12" x14ac:dyDescent="0.45">
      <c r="A115">
        <v>386</v>
      </c>
      <c r="B115">
        <v>2021</v>
      </c>
      <c r="C115" t="s">
        <v>94</v>
      </c>
      <c r="D115">
        <v>9</v>
      </c>
      <c r="E115">
        <v>17</v>
      </c>
      <c r="F115">
        <v>9</v>
      </c>
      <c r="G115">
        <v>7</v>
      </c>
      <c r="H115">
        <v>1</v>
      </c>
      <c r="I115">
        <v>0.55900000000000005</v>
      </c>
      <c r="J115">
        <v>343</v>
      </c>
      <c r="K115">
        <v>398</v>
      </c>
      <c r="L115">
        <v>-55</v>
      </c>
    </row>
    <row r="116" spans="1:12" x14ac:dyDescent="0.45">
      <c r="A116">
        <v>385</v>
      </c>
      <c r="B116">
        <v>2021</v>
      </c>
      <c r="C116" t="s">
        <v>195</v>
      </c>
      <c r="D116">
        <v>9</v>
      </c>
      <c r="E116">
        <v>17</v>
      </c>
      <c r="F116">
        <v>9</v>
      </c>
      <c r="G116">
        <v>8</v>
      </c>
      <c r="H116">
        <v>0</v>
      </c>
      <c r="I116">
        <v>0.52900000000000003</v>
      </c>
      <c r="J116">
        <v>474</v>
      </c>
      <c r="K116">
        <v>459</v>
      </c>
      <c r="L116">
        <v>15</v>
      </c>
    </row>
    <row r="117" spans="1:12" x14ac:dyDescent="0.45">
      <c r="A117">
        <v>384</v>
      </c>
      <c r="B117">
        <v>2021</v>
      </c>
      <c r="C117" t="s">
        <v>76</v>
      </c>
      <c r="D117">
        <v>9</v>
      </c>
      <c r="E117">
        <v>17</v>
      </c>
      <c r="F117">
        <v>9</v>
      </c>
      <c r="G117">
        <v>8</v>
      </c>
      <c r="H117">
        <v>0</v>
      </c>
      <c r="I117">
        <v>0.52900000000000003</v>
      </c>
      <c r="J117">
        <v>341</v>
      </c>
      <c r="K117">
        <v>373</v>
      </c>
      <c r="L117">
        <v>-32</v>
      </c>
    </row>
    <row r="118" spans="1:12" x14ac:dyDescent="0.45">
      <c r="A118">
        <v>267</v>
      </c>
      <c r="B118">
        <v>2021</v>
      </c>
      <c r="C118" t="s">
        <v>972</v>
      </c>
      <c r="D118">
        <v>10</v>
      </c>
      <c r="E118">
        <v>17</v>
      </c>
      <c r="F118">
        <v>10</v>
      </c>
      <c r="G118">
        <v>7</v>
      </c>
      <c r="H118">
        <v>0</v>
      </c>
      <c r="I118">
        <v>0.58799999999999997</v>
      </c>
      <c r="J118">
        <v>462</v>
      </c>
      <c r="K118">
        <v>303</v>
      </c>
      <c r="L118">
        <v>159</v>
      </c>
    </row>
    <row r="119" spans="1:12" x14ac:dyDescent="0.45">
      <c r="A119">
        <v>266</v>
      </c>
      <c r="B119">
        <v>2021</v>
      </c>
      <c r="C119" t="s">
        <v>981</v>
      </c>
      <c r="D119">
        <v>10</v>
      </c>
      <c r="E119">
        <v>17</v>
      </c>
      <c r="F119">
        <v>10</v>
      </c>
      <c r="G119">
        <v>7</v>
      </c>
      <c r="H119">
        <v>0</v>
      </c>
      <c r="I119">
        <v>0.58799999999999997</v>
      </c>
      <c r="J119">
        <v>374</v>
      </c>
      <c r="K119">
        <v>439</v>
      </c>
      <c r="L119">
        <v>-65</v>
      </c>
    </row>
    <row r="120" spans="1:12" x14ac:dyDescent="0.45">
      <c r="A120">
        <v>265</v>
      </c>
      <c r="B120">
        <v>2021</v>
      </c>
      <c r="C120" t="s">
        <v>53</v>
      </c>
      <c r="D120">
        <v>10</v>
      </c>
      <c r="E120">
        <v>17</v>
      </c>
      <c r="F120">
        <v>10</v>
      </c>
      <c r="G120">
        <v>7</v>
      </c>
      <c r="H120">
        <v>0</v>
      </c>
      <c r="I120">
        <v>0.58799999999999997</v>
      </c>
      <c r="J120">
        <v>460</v>
      </c>
      <c r="K120">
        <v>376</v>
      </c>
      <c r="L120">
        <v>84</v>
      </c>
    </row>
    <row r="121" spans="1:12" x14ac:dyDescent="0.45">
      <c r="A121">
        <v>264</v>
      </c>
      <c r="B121">
        <v>2021</v>
      </c>
      <c r="C121" t="s">
        <v>976</v>
      </c>
      <c r="D121">
        <v>10</v>
      </c>
      <c r="E121">
        <v>17</v>
      </c>
      <c r="F121">
        <v>10</v>
      </c>
      <c r="G121">
        <v>7</v>
      </c>
      <c r="H121">
        <v>0</v>
      </c>
      <c r="I121">
        <v>0.58799999999999997</v>
      </c>
      <c r="J121">
        <v>427</v>
      </c>
      <c r="K121">
        <v>365</v>
      </c>
      <c r="L121">
        <v>62</v>
      </c>
    </row>
    <row r="122" spans="1:12" x14ac:dyDescent="0.45">
      <c r="A122">
        <v>169</v>
      </c>
      <c r="B122">
        <v>2021</v>
      </c>
      <c r="C122" t="s">
        <v>33</v>
      </c>
      <c r="D122">
        <v>11</v>
      </c>
      <c r="E122">
        <v>17</v>
      </c>
      <c r="F122">
        <v>11</v>
      </c>
      <c r="G122">
        <v>6</v>
      </c>
      <c r="H122">
        <v>0</v>
      </c>
      <c r="I122">
        <v>0.64700000000000002</v>
      </c>
      <c r="J122">
        <v>449</v>
      </c>
      <c r="K122">
        <v>366</v>
      </c>
      <c r="L122">
        <v>83</v>
      </c>
    </row>
    <row r="123" spans="1:12" x14ac:dyDescent="0.45">
      <c r="A123">
        <v>168</v>
      </c>
      <c r="B123">
        <v>2021</v>
      </c>
      <c r="C123" t="s">
        <v>45</v>
      </c>
      <c r="D123">
        <v>11</v>
      </c>
      <c r="E123">
        <v>17</v>
      </c>
      <c r="F123">
        <v>11</v>
      </c>
      <c r="G123">
        <v>6</v>
      </c>
      <c r="H123">
        <v>0</v>
      </c>
      <c r="I123">
        <v>0.64700000000000002</v>
      </c>
      <c r="J123">
        <v>483</v>
      </c>
      <c r="K123">
        <v>289</v>
      </c>
      <c r="L123">
        <v>194</v>
      </c>
    </row>
    <row r="124" spans="1:12" x14ac:dyDescent="0.45">
      <c r="A124">
        <v>95</v>
      </c>
      <c r="B124">
        <v>2021</v>
      </c>
      <c r="C124" t="s">
        <v>979</v>
      </c>
      <c r="D124">
        <v>12</v>
      </c>
      <c r="E124">
        <v>17</v>
      </c>
      <c r="F124">
        <v>12</v>
      </c>
      <c r="G124">
        <v>5</v>
      </c>
      <c r="H124">
        <v>0</v>
      </c>
      <c r="I124">
        <v>0.70599999999999996</v>
      </c>
      <c r="J124">
        <v>460</v>
      </c>
      <c r="K124">
        <v>372</v>
      </c>
      <c r="L124">
        <v>88</v>
      </c>
    </row>
    <row r="125" spans="1:12" x14ac:dyDescent="0.45">
      <c r="A125">
        <v>94</v>
      </c>
      <c r="B125">
        <v>2021</v>
      </c>
      <c r="C125" t="s">
        <v>106</v>
      </c>
      <c r="D125">
        <v>12</v>
      </c>
      <c r="E125">
        <v>17</v>
      </c>
      <c r="F125">
        <v>12</v>
      </c>
      <c r="G125">
        <v>5</v>
      </c>
      <c r="H125">
        <v>0</v>
      </c>
      <c r="I125">
        <v>0.70599999999999996</v>
      </c>
      <c r="J125">
        <v>419</v>
      </c>
      <c r="K125">
        <v>354</v>
      </c>
      <c r="L125">
        <v>65</v>
      </c>
    </row>
    <row r="126" spans="1:12" x14ac:dyDescent="0.45">
      <c r="A126">
        <v>93</v>
      </c>
      <c r="B126">
        <v>2021</v>
      </c>
      <c r="C126" t="s">
        <v>973</v>
      </c>
      <c r="D126">
        <v>12</v>
      </c>
      <c r="E126">
        <v>17</v>
      </c>
      <c r="F126">
        <v>12</v>
      </c>
      <c r="G126">
        <v>5</v>
      </c>
      <c r="H126">
        <v>0</v>
      </c>
      <c r="I126">
        <v>0.70599999999999996</v>
      </c>
      <c r="J126">
        <v>480</v>
      </c>
      <c r="K126">
        <v>364</v>
      </c>
      <c r="L126">
        <v>116</v>
      </c>
    </row>
    <row r="127" spans="1:12" x14ac:dyDescent="0.45">
      <c r="A127">
        <v>92</v>
      </c>
      <c r="B127">
        <v>2021</v>
      </c>
      <c r="C127" t="s">
        <v>57</v>
      </c>
      <c r="D127">
        <v>12</v>
      </c>
      <c r="E127">
        <v>17</v>
      </c>
      <c r="F127">
        <v>12</v>
      </c>
      <c r="G127">
        <v>5</v>
      </c>
      <c r="H127">
        <v>0</v>
      </c>
      <c r="I127">
        <v>0.70599999999999996</v>
      </c>
      <c r="J127">
        <v>530</v>
      </c>
      <c r="K127">
        <v>358</v>
      </c>
      <c r="L127">
        <v>172</v>
      </c>
    </row>
    <row r="128" spans="1:12" x14ac:dyDescent="0.45">
      <c r="A128">
        <v>34</v>
      </c>
      <c r="B128">
        <v>2021</v>
      </c>
      <c r="C128" t="s">
        <v>974</v>
      </c>
      <c r="D128">
        <v>13</v>
      </c>
      <c r="E128">
        <v>17</v>
      </c>
      <c r="F128">
        <v>13</v>
      </c>
      <c r="G128">
        <v>4</v>
      </c>
      <c r="H128">
        <v>0</v>
      </c>
      <c r="I128">
        <v>0.76500000000000001</v>
      </c>
      <c r="J128">
        <v>450</v>
      </c>
      <c r="K128">
        <v>371</v>
      </c>
      <c r="L128">
        <v>79</v>
      </c>
    </row>
    <row r="129" spans="1:12" x14ac:dyDescent="0.45">
      <c r="A129">
        <v>33</v>
      </c>
      <c r="B129">
        <v>2021</v>
      </c>
      <c r="C129" t="s">
        <v>977</v>
      </c>
      <c r="D129">
        <v>13</v>
      </c>
      <c r="E129">
        <v>17</v>
      </c>
      <c r="F129">
        <v>13</v>
      </c>
      <c r="G129">
        <v>4</v>
      </c>
      <c r="H129">
        <v>0</v>
      </c>
      <c r="I129">
        <v>0.76500000000000001</v>
      </c>
      <c r="J129">
        <v>511</v>
      </c>
      <c r="K129">
        <v>353</v>
      </c>
      <c r="L129">
        <v>158</v>
      </c>
    </row>
    <row r="130" spans="1:12" x14ac:dyDescent="0.45">
      <c r="A130">
        <v>1079</v>
      </c>
      <c r="B130">
        <v>2020</v>
      </c>
      <c r="C130" t="s">
        <v>72</v>
      </c>
      <c r="D130">
        <v>1</v>
      </c>
      <c r="E130">
        <v>16</v>
      </c>
      <c r="F130">
        <v>1</v>
      </c>
      <c r="G130">
        <v>15</v>
      </c>
      <c r="H130">
        <v>0</v>
      </c>
      <c r="I130">
        <v>6.3E-2</v>
      </c>
      <c r="J130">
        <v>306</v>
      </c>
      <c r="K130">
        <v>492</v>
      </c>
      <c r="L130">
        <v>-186</v>
      </c>
    </row>
    <row r="131" spans="1:12" x14ac:dyDescent="0.45">
      <c r="A131">
        <v>1056</v>
      </c>
      <c r="B131">
        <v>2020</v>
      </c>
      <c r="C131" t="s">
        <v>88</v>
      </c>
      <c r="D131">
        <v>2</v>
      </c>
      <c r="E131">
        <v>16</v>
      </c>
      <c r="F131">
        <v>2</v>
      </c>
      <c r="G131">
        <v>14</v>
      </c>
      <c r="H131">
        <v>0</v>
      </c>
      <c r="I131">
        <v>0.125</v>
      </c>
      <c r="J131">
        <v>243</v>
      </c>
      <c r="K131">
        <v>457</v>
      </c>
      <c r="L131">
        <v>-214</v>
      </c>
    </row>
    <row r="132" spans="1:12" x14ac:dyDescent="0.45">
      <c r="A132">
        <v>942</v>
      </c>
      <c r="B132">
        <v>2020</v>
      </c>
      <c r="C132" t="s">
        <v>92</v>
      </c>
      <c r="D132">
        <v>4</v>
      </c>
      <c r="E132">
        <v>16</v>
      </c>
      <c r="F132">
        <v>4</v>
      </c>
      <c r="G132">
        <v>11</v>
      </c>
      <c r="H132">
        <v>1</v>
      </c>
      <c r="I132">
        <v>0.28100000000000003</v>
      </c>
      <c r="J132">
        <v>334</v>
      </c>
      <c r="K132">
        <v>418</v>
      </c>
      <c r="L132">
        <v>-84</v>
      </c>
    </row>
    <row r="133" spans="1:12" x14ac:dyDescent="0.45">
      <c r="A133">
        <v>941</v>
      </c>
      <c r="B133">
        <v>2020</v>
      </c>
      <c r="C133" t="s">
        <v>154</v>
      </c>
      <c r="D133">
        <v>4</v>
      </c>
      <c r="E133">
        <v>16</v>
      </c>
      <c r="F133">
        <v>4</v>
      </c>
      <c r="G133">
        <v>12</v>
      </c>
      <c r="H133">
        <v>0</v>
      </c>
      <c r="I133">
        <v>0.25</v>
      </c>
      <c r="J133">
        <v>384</v>
      </c>
      <c r="K133">
        <v>464</v>
      </c>
      <c r="L133">
        <v>-80</v>
      </c>
    </row>
    <row r="134" spans="1:12" x14ac:dyDescent="0.45">
      <c r="A134">
        <v>940</v>
      </c>
      <c r="B134">
        <v>2020</v>
      </c>
      <c r="C134" t="s">
        <v>53</v>
      </c>
      <c r="D134">
        <v>4</v>
      </c>
      <c r="E134">
        <v>16</v>
      </c>
      <c r="F134">
        <v>4</v>
      </c>
      <c r="G134">
        <v>11</v>
      </c>
      <c r="H134">
        <v>1</v>
      </c>
      <c r="I134">
        <v>0.28100000000000003</v>
      </c>
      <c r="J134">
        <v>311</v>
      </c>
      <c r="K134">
        <v>424</v>
      </c>
      <c r="L134">
        <v>-113</v>
      </c>
    </row>
    <row r="135" spans="1:12" x14ac:dyDescent="0.45">
      <c r="A135">
        <v>939</v>
      </c>
      <c r="B135">
        <v>2020</v>
      </c>
      <c r="C135" t="s">
        <v>37</v>
      </c>
      <c r="D135">
        <v>4</v>
      </c>
      <c r="E135">
        <v>16</v>
      </c>
      <c r="F135">
        <v>4</v>
      </c>
      <c r="G135">
        <v>12</v>
      </c>
      <c r="H135">
        <v>0</v>
      </c>
      <c r="I135">
        <v>0.25</v>
      </c>
      <c r="J135">
        <v>396</v>
      </c>
      <c r="K135">
        <v>414</v>
      </c>
      <c r="L135">
        <v>-18</v>
      </c>
    </row>
    <row r="136" spans="1:12" x14ac:dyDescent="0.45">
      <c r="A136">
        <v>854</v>
      </c>
      <c r="B136">
        <v>2020</v>
      </c>
      <c r="C136" t="s">
        <v>64</v>
      </c>
      <c r="D136">
        <v>5</v>
      </c>
      <c r="E136">
        <v>16</v>
      </c>
      <c r="F136">
        <v>5</v>
      </c>
      <c r="G136">
        <v>11</v>
      </c>
      <c r="H136">
        <v>0</v>
      </c>
      <c r="I136">
        <v>0.313</v>
      </c>
      <c r="J136">
        <v>377</v>
      </c>
      <c r="K136">
        <v>519</v>
      </c>
      <c r="L136">
        <v>-142</v>
      </c>
    </row>
    <row r="137" spans="1:12" x14ac:dyDescent="0.45">
      <c r="A137">
        <v>853</v>
      </c>
      <c r="B137">
        <v>2020</v>
      </c>
      <c r="C137" t="s">
        <v>60</v>
      </c>
      <c r="D137">
        <v>5</v>
      </c>
      <c r="E137">
        <v>16</v>
      </c>
      <c r="F137">
        <v>5</v>
      </c>
      <c r="G137">
        <v>11</v>
      </c>
      <c r="H137">
        <v>0</v>
      </c>
      <c r="I137">
        <v>0.313</v>
      </c>
      <c r="J137">
        <v>323</v>
      </c>
      <c r="K137">
        <v>446</v>
      </c>
      <c r="L137">
        <v>-123</v>
      </c>
    </row>
    <row r="138" spans="1:12" x14ac:dyDescent="0.45">
      <c r="A138">
        <v>852</v>
      </c>
      <c r="B138">
        <v>2020</v>
      </c>
      <c r="C138" t="s">
        <v>48</v>
      </c>
      <c r="D138">
        <v>5</v>
      </c>
      <c r="E138">
        <v>16</v>
      </c>
      <c r="F138">
        <v>5</v>
      </c>
      <c r="G138">
        <v>11</v>
      </c>
      <c r="H138">
        <v>0</v>
      </c>
      <c r="I138">
        <v>0.313</v>
      </c>
      <c r="J138">
        <v>350</v>
      </c>
      <c r="K138">
        <v>402</v>
      </c>
      <c r="L138">
        <v>-52</v>
      </c>
    </row>
    <row r="139" spans="1:12" x14ac:dyDescent="0.45">
      <c r="A139">
        <v>752</v>
      </c>
      <c r="B139">
        <v>2020</v>
      </c>
      <c r="C139" t="s">
        <v>976</v>
      </c>
      <c r="D139">
        <v>6</v>
      </c>
      <c r="E139">
        <v>16</v>
      </c>
      <c r="F139">
        <v>6</v>
      </c>
      <c r="G139">
        <v>10</v>
      </c>
      <c r="H139">
        <v>0</v>
      </c>
      <c r="I139">
        <v>0.375</v>
      </c>
      <c r="J139">
        <v>376</v>
      </c>
      <c r="K139">
        <v>390</v>
      </c>
      <c r="L139">
        <v>-14</v>
      </c>
    </row>
    <row r="140" spans="1:12" x14ac:dyDescent="0.45">
      <c r="A140">
        <v>751</v>
      </c>
      <c r="B140">
        <v>2020</v>
      </c>
      <c r="C140" t="s">
        <v>86</v>
      </c>
      <c r="D140">
        <v>6</v>
      </c>
      <c r="E140">
        <v>16</v>
      </c>
      <c r="F140">
        <v>6</v>
      </c>
      <c r="G140">
        <v>10</v>
      </c>
      <c r="H140">
        <v>0</v>
      </c>
      <c r="I140">
        <v>0.375</v>
      </c>
      <c r="J140">
        <v>280</v>
      </c>
      <c r="K140">
        <v>357</v>
      </c>
      <c r="L140">
        <v>-77</v>
      </c>
    </row>
    <row r="141" spans="1:12" x14ac:dyDescent="0.45">
      <c r="A141">
        <v>750</v>
      </c>
      <c r="B141">
        <v>2020</v>
      </c>
      <c r="C141" t="s">
        <v>57</v>
      </c>
      <c r="D141">
        <v>6</v>
      </c>
      <c r="E141">
        <v>16</v>
      </c>
      <c r="F141">
        <v>6</v>
      </c>
      <c r="G141">
        <v>10</v>
      </c>
      <c r="H141">
        <v>0</v>
      </c>
      <c r="I141">
        <v>0.375</v>
      </c>
      <c r="J141">
        <v>395</v>
      </c>
      <c r="K141">
        <v>473</v>
      </c>
      <c r="L141">
        <v>-78</v>
      </c>
    </row>
    <row r="142" spans="1:12" x14ac:dyDescent="0.45">
      <c r="A142">
        <v>637</v>
      </c>
      <c r="B142">
        <v>2020</v>
      </c>
      <c r="C142" t="s">
        <v>108</v>
      </c>
      <c r="D142">
        <v>7</v>
      </c>
      <c r="E142">
        <v>16</v>
      </c>
      <c r="F142">
        <v>7</v>
      </c>
      <c r="G142">
        <v>9</v>
      </c>
      <c r="H142">
        <v>0</v>
      </c>
      <c r="I142">
        <v>0.438</v>
      </c>
      <c r="J142">
        <v>335</v>
      </c>
      <c r="K142">
        <v>329</v>
      </c>
      <c r="L142">
        <v>6</v>
      </c>
    </row>
    <row r="143" spans="1:12" x14ac:dyDescent="0.45">
      <c r="A143">
        <v>636</v>
      </c>
      <c r="B143">
        <v>2020</v>
      </c>
      <c r="C143" t="s">
        <v>195</v>
      </c>
      <c r="D143">
        <v>7</v>
      </c>
      <c r="E143">
        <v>16</v>
      </c>
      <c r="F143">
        <v>7</v>
      </c>
      <c r="G143">
        <v>9</v>
      </c>
      <c r="H143">
        <v>0</v>
      </c>
      <c r="I143">
        <v>0.438</v>
      </c>
      <c r="J143">
        <v>384</v>
      </c>
      <c r="K143">
        <v>426</v>
      </c>
      <c r="L143">
        <v>-42</v>
      </c>
    </row>
    <row r="144" spans="1:12" x14ac:dyDescent="0.45">
      <c r="A144">
        <v>635</v>
      </c>
      <c r="B144">
        <v>2020</v>
      </c>
      <c r="C144" t="s">
        <v>972</v>
      </c>
      <c r="D144">
        <v>7</v>
      </c>
      <c r="E144">
        <v>16</v>
      </c>
      <c r="F144">
        <v>7</v>
      </c>
      <c r="G144">
        <v>9</v>
      </c>
      <c r="H144">
        <v>0</v>
      </c>
      <c r="I144">
        <v>0.438</v>
      </c>
      <c r="J144">
        <v>326</v>
      </c>
      <c r="K144">
        <v>353</v>
      </c>
      <c r="L144">
        <v>-27</v>
      </c>
    </row>
    <row r="145" spans="1:12" x14ac:dyDescent="0.45">
      <c r="A145">
        <v>634</v>
      </c>
      <c r="B145">
        <v>2020</v>
      </c>
      <c r="C145" t="s">
        <v>79</v>
      </c>
      <c r="D145">
        <v>7</v>
      </c>
      <c r="E145">
        <v>16</v>
      </c>
      <c r="F145">
        <v>7</v>
      </c>
      <c r="G145">
        <v>9</v>
      </c>
      <c r="H145">
        <v>0</v>
      </c>
      <c r="I145">
        <v>0.438</v>
      </c>
      <c r="J145">
        <v>430</v>
      </c>
      <c r="K145">
        <v>475</v>
      </c>
      <c r="L145">
        <v>-45</v>
      </c>
    </row>
    <row r="146" spans="1:12" x14ac:dyDescent="0.45">
      <c r="A146">
        <v>512</v>
      </c>
      <c r="B146">
        <v>2020</v>
      </c>
      <c r="C146" t="s">
        <v>981</v>
      </c>
      <c r="D146">
        <v>8</v>
      </c>
      <c r="E146">
        <v>16</v>
      </c>
      <c r="F146">
        <v>8</v>
      </c>
      <c r="G146">
        <v>8</v>
      </c>
      <c r="H146">
        <v>0</v>
      </c>
      <c r="I146">
        <v>0.5</v>
      </c>
      <c r="J146">
        <v>434</v>
      </c>
      <c r="K146">
        <v>478</v>
      </c>
      <c r="L146">
        <v>-44</v>
      </c>
    </row>
    <row r="147" spans="1:12" x14ac:dyDescent="0.45">
      <c r="A147">
        <v>511</v>
      </c>
      <c r="B147">
        <v>2020</v>
      </c>
      <c r="C147" t="s">
        <v>33</v>
      </c>
      <c r="D147">
        <v>8</v>
      </c>
      <c r="E147">
        <v>16</v>
      </c>
      <c r="F147">
        <v>8</v>
      </c>
      <c r="G147">
        <v>8</v>
      </c>
      <c r="H147">
        <v>0</v>
      </c>
      <c r="I147">
        <v>0.5</v>
      </c>
      <c r="J147">
        <v>410</v>
      </c>
      <c r="K147">
        <v>367</v>
      </c>
      <c r="L147">
        <v>43</v>
      </c>
    </row>
    <row r="148" spans="1:12" x14ac:dyDescent="0.45">
      <c r="A148">
        <v>510</v>
      </c>
      <c r="B148">
        <v>2020</v>
      </c>
      <c r="C148" t="s">
        <v>50</v>
      </c>
      <c r="D148">
        <v>8</v>
      </c>
      <c r="E148">
        <v>16</v>
      </c>
      <c r="F148">
        <v>8</v>
      </c>
      <c r="G148">
        <v>8</v>
      </c>
      <c r="H148">
        <v>0</v>
      </c>
      <c r="I148">
        <v>0.5</v>
      </c>
      <c r="J148">
        <v>372</v>
      </c>
      <c r="K148">
        <v>370</v>
      </c>
      <c r="L148">
        <v>2</v>
      </c>
    </row>
    <row r="149" spans="1:12" x14ac:dyDescent="0.45">
      <c r="A149">
        <v>269</v>
      </c>
      <c r="B149">
        <v>2020</v>
      </c>
      <c r="C149" t="s">
        <v>979</v>
      </c>
      <c r="D149">
        <v>10</v>
      </c>
      <c r="E149">
        <v>16</v>
      </c>
      <c r="F149">
        <v>10</v>
      </c>
      <c r="G149">
        <v>6</v>
      </c>
      <c r="H149">
        <v>0</v>
      </c>
      <c r="I149">
        <v>0.625</v>
      </c>
      <c r="J149">
        <v>372</v>
      </c>
      <c r="K149">
        <v>296</v>
      </c>
      <c r="L149">
        <v>76</v>
      </c>
    </row>
    <row r="150" spans="1:12" x14ac:dyDescent="0.45">
      <c r="A150">
        <v>268</v>
      </c>
      <c r="B150">
        <v>2020</v>
      </c>
      <c r="C150" t="s">
        <v>76</v>
      </c>
      <c r="D150">
        <v>10</v>
      </c>
      <c r="E150">
        <v>16</v>
      </c>
      <c r="F150">
        <v>10</v>
      </c>
      <c r="G150">
        <v>6</v>
      </c>
      <c r="H150">
        <v>0</v>
      </c>
      <c r="I150">
        <v>0.625</v>
      </c>
      <c r="J150">
        <v>404</v>
      </c>
      <c r="K150">
        <v>338</v>
      </c>
      <c r="L150">
        <v>66</v>
      </c>
    </row>
    <row r="151" spans="1:12" x14ac:dyDescent="0.45">
      <c r="A151">
        <v>174</v>
      </c>
      <c r="B151">
        <v>2020</v>
      </c>
      <c r="C151" t="s">
        <v>106</v>
      </c>
      <c r="D151">
        <v>11</v>
      </c>
      <c r="E151">
        <v>16</v>
      </c>
      <c r="F151">
        <v>11</v>
      </c>
      <c r="G151">
        <v>5</v>
      </c>
      <c r="H151">
        <v>0</v>
      </c>
      <c r="I151">
        <v>0.68799999999999994</v>
      </c>
      <c r="J151">
        <v>491</v>
      </c>
      <c r="K151">
        <v>439</v>
      </c>
      <c r="L151">
        <v>52</v>
      </c>
    </row>
    <row r="152" spans="1:12" x14ac:dyDescent="0.45">
      <c r="A152">
        <v>173</v>
      </c>
      <c r="B152">
        <v>2020</v>
      </c>
      <c r="C152" t="s">
        <v>68</v>
      </c>
      <c r="D152">
        <v>11</v>
      </c>
      <c r="E152">
        <v>16</v>
      </c>
      <c r="F152">
        <v>11</v>
      </c>
      <c r="G152">
        <v>5</v>
      </c>
      <c r="H152">
        <v>0</v>
      </c>
      <c r="I152">
        <v>0.68799999999999994</v>
      </c>
      <c r="J152">
        <v>451</v>
      </c>
      <c r="K152">
        <v>362</v>
      </c>
      <c r="L152">
        <v>89</v>
      </c>
    </row>
    <row r="153" spans="1:12" x14ac:dyDescent="0.45">
      <c r="A153">
        <v>172</v>
      </c>
      <c r="B153">
        <v>2020</v>
      </c>
      <c r="C153" t="s">
        <v>55</v>
      </c>
      <c r="D153">
        <v>11</v>
      </c>
      <c r="E153">
        <v>16</v>
      </c>
      <c r="F153">
        <v>11</v>
      </c>
      <c r="G153">
        <v>5</v>
      </c>
      <c r="H153">
        <v>0</v>
      </c>
      <c r="I153">
        <v>0.68799999999999994</v>
      </c>
      <c r="J153">
        <v>408</v>
      </c>
      <c r="K153">
        <v>419</v>
      </c>
      <c r="L153">
        <v>-11</v>
      </c>
    </row>
    <row r="154" spans="1:12" x14ac:dyDescent="0.45">
      <c r="A154">
        <v>171</v>
      </c>
      <c r="B154">
        <v>2020</v>
      </c>
      <c r="C154" t="s">
        <v>40</v>
      </c>
      <c r="D154">
        <v>11</v>
      </c>
      <c r="E154">
        <v>16</v>
      </c>
      <c r="F154">
        <v>11</v>
      </c>
      <c r="G154">
        <v>5</v>
      </c>
      <c r="H154">
        <v>0</v>
      </c>
      <c r="I154">
        <v>0.68799999999999994</v>
      </c>
      <c r="J154">
        <v>468</v>
      </c>
      <c r="K154">
        <v>303</v>
      </c>
      <c r="L154">
        <v>165</v>
      </c>
    </row>
    <row r="155" spans="1:12" x14ac:dyDescent="0.45">
      <c r="A155">
        <v>170</v>
      </c>
      <c r="B155">
        <v>2020</v>
      </c>
      <c r="C155" t="s">
        <v>977</v>
      </c>
      <c r="D155">
        <v>11</v>
      </c>
      <c r="E155">
        <v>16</v>
      </c>
      <c r="F155">
        <v>11</v>
      </c>
      <c r="G155">
        <v>5</v>
      </c>
      <c r="H155">
        <v>0</v>
      </c>
      <c r="I155">
        <v>0.68799999999999994</v>
      </c>
      <c r="J155">
        <v>492</v>
      </c>
      <c r="K155">
        <v>355</v>
      </c>
      <c r="L155">
        <v>137</v>
      </c>
    </row>
    <row r="156" spans="1:12" x14ac:dyDescent="0.45">
      <c r="A156">
        <v>98</v>
      </c>
      <c r="B156">
        <v>2020</v>
      </c>
      <c r="C156" t="s">
        <v>98</v>
      </c>
      <c r="D156">
        <v>12</v>
      </c>
      <c r="E156">
        <v>16</v>
      </c>
      <c r="F156">
        <v>12</v>
      </c>
      <c r="G156">
        <v>4</v>
      </c>
      <c r="H156">
        <v>0</v>
      </c>
      <c r="I156">
        <v>0.75</v>
      </c>
      <c r="J156">
        <v>459</v>
      </c>
      <c r="K156">
        <v>371</v>
      </c>
      <c r="L156">
        <v>88</v>
      </c>
    </row>
    <row r="157" spans="1:12" x14ac:dyDescent="0.45">
      <c r="A157">
        <v>97</v>
      </c>
      <c r="B157">
        <v>2020</v>
      </c>
      <c r="C157" t="s">
        <v>94</v>
      </c>
      <c r="D157">
        <v>12</v>
      </c>
      <c r="E157">
        <v>16</v>
      </c>
      <c r="F157">
        <v>12</v>
      </c>
      <c r="G157">
        <v>4</v>
      </c>
      <c r="H157">
        <v>0</v>
      </c>
      <c r="I157">
        <v>0.75</v>
      </c>
      <c r="J157">
        <v>416</v>
      </c>
      <c r="K157">
        <v>312</v>
      </c>
      <c r="L157">
        <v>104</v>
      </c>
    </row>
    <row r="158" spans="1:12" x14ac:dyDescent="0.45">
      <c r="A158">
        <v>96</v>
      </c>
      <c r="B158">
        <v>2020</v>
      </c>
      <c r="C158" t="s">
        <v>978</v>
      </c>
      <c r="D158">
        <v>12</v>
      </c>
      <c r="E158">
        <v>16</v>
      </c>
      <c r="F158">
        <v>12</v>
      </c>
      <c r="G158">
        <v>4</v>
      </c>
      <c r="H158">
        <v>0</v>
      </c>
      <c r="I158">
        <v>0.75</v>
      </c>
      <c r="J158">
        <v>482</v>
      </c>
      <c r="K158">
        <v>337</v>
      </c>
      <c r="L158">
        <v>145</v>
      </c>
    </row>
    <row r="159" spans="1:12" x14ac:dyDescent="0.45">
      <c r="A159">
        <v>36</v>
      </c>
      <c r="B159">
        <v>2020</v>
      </c>
      <c r="C159" t="s">
        <v>45</v>
      </c>
      <c r="D159">
        <v>13</v>
      </c>
      <c r="E159">
        <v>16</v>
      </c>
      <c r="F159">
        <v>13</v>
      </c>
      <c r="G159">
        <v>3</v>
      </c>
      <c r="H159">
        <v>0</v>
      </c>
      <c r="I159">
        <v>0.81299999999999994</v>
      </c>
      <c r="J159">
        <v>501</v>
      </c>
      <c r="K159">
        <v>375</v>
      </c>
      <c r="L159">
        <v>126</v>
      </c>
    </row>
    <row r="160" spans="1:12" x14ac:dyDescent="0.45">
      <c r="A160">
        <v>35</v>
      </c>
      <c r="B160">
        <v>2020</v>
      </c>
      <c r="C160" t="s">
        <v>974</v>
      </c>
      <c r="D160">
        <v>13</v>
      </c>
      <c r="E160">
        <v>16</v>
      </c>
      <c r="F160">
        <v>13</v>
      </c>
      <c r="G160">
        <v>3</v>
      </c>
      <c r="H160">
        <v>0</v>
      </c>
      <c r="I160">
        <v>0.81299999999999994</v>
      </c>
      <c r="J160">
        <v>509</v>
      </c>
      <c r="K160">
        <v>369</v>
      </c>
      <c r="L160">
        <v>140</v>
      </c>
    </row>
    <row r="161" spans="1:12" x14ac:dyDescent="0.45">
      <c r="A161">
        <v>12</v>
      </c>
      <c r="B161">
        <v>2020</v>
      </c>
      <c r="C161" t="s">
        <v>973</v>
      </c>
      <c r="D161">
        <v>14</v>
      </c>
      <c r="E161">
        <v>16</v>
      </c>
      <c r="F161">
        <v>14</v>
      </c>
      <c r="G161">
        <v>2</v>
      </c>
      <c r="H161">
        <v>0</v>
      </c>
      <c r="I161">
        <v>0.875</v>
      </c>
      <c r="J161">
        <v>473</v>
      </c>
      <c r="K161">
        <v>362</v>
      </c>
      <c r="L161">
        <v>111</v>
      </c>
    </row>
    <row r="162" spans="1:12" x14ac:dyDescent="0.45">
      <c r="A162">
        <v>1057</v>
      </c>
      <c r="B162">
        <v>2019</v>
      </c>
      <c r="C162" t="s">
        <v>53</v>
      </c>
      <c r="D162">
        <v>2</v>
      </c>
      <c r="E162">
        <v>16</v>
      </c>
      <c r="F162">
        <v>2</v>
      </c>
      <c r="G162">
        <v>14</v>
      </c>
      <c r="H162">
        <v>0</v>
      </c>
      <c r="I162">
        <v>0.125</v>
      </c>
      <c r="J162">
        <v>279</v>
      </c>
      <c r="K162">
        <v>420</v>
      </c>
      <c r="L162">
        <v>-141</v>
      </c>
    </row>
    <row r="163" spans="1:12" x14ac:dyDescent="0.45">
      <c r="A163">
        <v>1021</v>
      </c>
      <c r="B163">
        <v>2019</v>
      </c>
      <c r="C163" t="s">
        <v>108</v>
      </c>
      <c r="D163">
        <v>3</v>
      </c>
      <c r="E163">
        <v>16</v>
      </c>
      <c r="F163">
        <v>3</v>
      </c>
      <c r="G163">
        <v>13</v>
      </c>
      <c r="H163">
        <v>0</v>
      </c>
      <c r="I163">
        <v>0.188</v>
      </c>
      <c r="J163">
        <v>266</v>
      </c>
      <c r="K163">
        <v>435</v>
      </c>
      <c r="L163">
        <v>-169</v>
      </c>
    </row>
    <row r="164" spans="1:12" x14ac:dyDescent="0.45">
      <c r="A164">
        <v>1020</v>
      </c>
      <c r="B164">
        <v>2019</v>
      </c>
      <c r="C164" t="s">
        <v>64</v>
      </c>
      <c r="D164">
        <v>3</v>
      </c>
      <c r="E164">
        <v>16</v>
      </c>
      <c r="F164">
        <v>3</v>
      </c>
      <c r="G164">
        <v>12</v>
      </c>
      <c r="H164">
        <v>1</v>
      </c>
      <c r="I164">
        <v>0.219</v>
      </c>
      <c r="J164">
        <v>341</v>
      </c>
      <c r="K164">
        <v>423</v>
      </c>
      <c r="L164">
        <v>-82</v>
      </c>
    </row>
    <row r="165" spans="1:12" x14ac:dyDescent="0.45">
      <c r="A165">
        <v>943</v>
      </c>
      <c r="B165">
        <v>2019</v>
      </c>
      <c r="C165" t="s">
        <v>86</v>
      </c>
      <c r="D165">
        <v>4</v>
      </c>
      <c r="E165">
        <v>16</v>
      </c>
      <c r="F165">
        <v>4</v>
      </c>
      <c r="G165">
        <v>12</v>
      </c>
      <c r="H165">
        <v>0</v>
      </c>
      <c r="I165">
        <v>0.25</v>
      </c>
      <c r="J165">
        <v>341</v>
      </c>
      <c r="K165">
        <v>451</v>
      </c>
      <c r="L165">
        <v>-110</v>
      </c>
    </row>
    <row r="166" spans="1:12" x14ac:dyDescent="0.45">
      <c r="A166">
        <v>858</v>
      </c>
      <c r="B166">
        <v>2019</v>
      </c>
      <c r="C166" t="s">
        <v>195</v>
      </c>
      <c r="D166">
        <v>5</v>
      </c>
      <c r="E166">
        <v>16</v>
      </c>
      <c r="F166">
        <v>5</v>
      </c>
      <c r="G166">
        <v>11</v>
      </c>
      <c r="H166">
        <v>0</v>
      </c>
      <c r="I166">
        <v>0.313</v>
      </c>
      <c r="J166">
        <v>337</v>
      </c>
      <c r="K166">
        <v>345</v>
      </c>
      <c r="L166">
        <v>-8</v>
      </c>
    </row>
    <row r="167" spans="1:12" x14ac:dyDescent="0.45">
      <c r="A167">
        <v>857</v>
      </c>
      <c r="B167">
        <v>2019</v>
      </c>
      <c r="C167" t="s">
        <v>76</v>
      </c>
      <c r="D167">
        <v>5</v>
      </c>
      <c r="E167">
        <v>16</v>
      </c>
      <c r="F167">
        <v>5</v>
      </c>
      <c r="G167">
        <v>11</v>
      </c>
      <c r="H167">
        <v>0</v>
      </c>
      <c r="I167">
        <v>0.313</v>
      </c>
      <c r="J167">
        <v>306</v>
      </c>
      <c r="K167">
        <v>494</v>
      </c>
      <c r="L167">
        <v>-188</v>
      </c>
    </row>
    <row r="168" spans="1:12" x14ac:dyDescent="0.45">
      <c r="A168">
        <v>856</v>
      </c>
      <c r="B168">
        <v>2019</v>
      </c>
      <c r="C168" t="s">
        <v>33</v>
      </c>
      <c r="D168">
        <v>5</v>
      </c>
      <c r="E168">
        <v>16</v>
      </c>
      <c r="F168">
        <v>5</v>
      </c>
      <c r="G168">
        <v>10</v>
      </c>
      <c r="H168">
        <v>1</v>
      </c>
      <c r="I168">
        <v>0.34399999999999997</v>
      </c>
      <c r="J168">
        <v>361</v>
      </c>
      <c r="K168">
        <v>442</v>
      </c>
      <c r="L168">
        <v>-81</v>
      </c>
    </row>
    <row r="169" spans="1:12" x14ac:dyDescent="0.45">
      <c r="A169">
        <v>855</v>
      </c>
      <c r="B169">
        <v>2019</v>
      </c>
      <c r="C169" t="s">
        <v>48</v>
      </c>
      <c r="D169">
        <v>5</v>
      </c>
      <c r="E169">
        <v>16</v>
      </c>
      <c r="F169">
        <v>5</v>
      </c>
      <c r="G169">
        <v>11</v>
      </c>
      <c r="H169">
        <v>0</v>
      </c>
      <c r="I169">
        <v>0.313</v>
      </c>
      <c r="J169">
        <v>340</v>
      </c>
      <c r="K169">
        <v>470</v>
      </c>
      <c r="L169">
        <v>-130</v>
      </c>
    </row>
    <row r="170" spans="1:12" x14ac:dyDescent="0.45">
      <c r="A170">
        <v>754</v>
      </c>
      <c r="B170">
        <v>2019</v>
      </c>
      <c r="C170" t="s">
        <v>72</v>
      </c>
      <c r="D170">
        <v>6</v>
      </c>
      <c r="E170">
        <v>16</v>
      </c>
      <c r="F170">
        <v>6</v>
      </c>
      <c r="G170">
        <v>10</v>
      </c>
      <c r="H170">
        <v>0</v>
      </c>
      <c r="I170">
        <v>0.375</v>
      </c>
      <c r="J170">
        <v>300</v>
      </c>
      <c r="K170">
        <v>397</v>
      </c>
      <c r="L170">
        <v>-97</v>
      </c>
    </row>
    <row r="171" spans="1:12" x14ac:dyDescent="0.45">
      <c r="A171">
        <v>753</v>
      </c>
      <c r="B171">
        <v>2019</v>
      </c>
      <c r="C171" t="s">
        <v>55</v>
      </c>
      <c r="D171">
        <v>6</v>
      </c>
      <c r="E171">
        <v>16</v>
      </c>
      <c r="F171">
        <v>6</v>
      </c>
      <c r="G171">
        <v>10</v>
      </c>
      <c r="H171">
        <v>0</v>
      </c>
      <c r="I171">
        <v>0.375</v>
      </c>
      <c r="J171">
        <v>335</v>
      </c>
      <c r="K171">
        <v>393</v>
      </c>
      <c r="L171">
        <v>-58</v>
      </c>
    </row>
    <row r="172" spans="1:12" x14ac:dyDescent="0.45">
      <c r="A172">
        <v>643</v>
      </c>
      <c r="B172">
        <v>2019</v>
      </c>
      <c r="C172" t="s">
        <v>977</v>
      </c>
      <c r="D172">
        <v>7</v>
      </c>
      <c r="E172">
        <v>16</v>
      </c>
      <c r="F172">
        <v>7</v>
      </c>
      <c r="G172">
        <v>9</v>
      </c>
      <c r="H172">
        <v>0</v>
      </c>
      <c r="I172">
        <v>0.438</v>
      </c>
      <c r="J172">
        <v>458</v>
      </c>
      <c r="K172">
        <v>449</v>
      </c>
      <c r="L172">
        <v>9</v>
      </c>
    </row>
    <row r="173" spans="1:12" x14ac:dyDescent="0.45">
      <c r="A173">
        <v>642</v>
      </c>
      <c r="B173">
        <v>2019</v>
      </c>
      <c r="C173" t="s">
        <v>90</v>
      </c>
      <c r="D173">
        <v>7</v>
      </c>
      <c r="E173">
        <v>16</v>
      </c>
      <c r="F173">
        <v>7</v>
      </c>
      <c r="G173">
        <v>9</v>
      </c>
      <c r="H173">
        <v>0</v>
      </c>
      <c r="I173">
        <v>0.438</v>
      </c>
      <c r="J173">
        <v>313</v>
      </c>
      <c r="K173">
        <v>419</v>
      </c>
      <c r="L173">
        <v>-106</v>
      </c>
    </row>
    <row r="174" spans="1:12" x14ac:dyDescent="0.45">
      <c r="A174">
        <v>641</v>
      </c>
      <c r="B174">
        <v>2019</v>
      </c>
      <c r="C174" t="s">
        <v>88</v>
      </c>
      <c r="D174">
        <v>7</v>
      </c>
      <c r="E174">
        <v>16</v>
      </c>
      <c r="F174">
        <v>7</v>
      </c>
      <c r="G174">
        <v>9</v>
      </c>
      <c r="H174">
        <v>0</v>
      </c>
      <c r="I174">
        <v>0.438</v>
      </c>
      <c r="J174">
        <v>276</v>
      </c>
      <c r="K174">
        <v>359</v>
      </c>
      <c r="L174">
        <v>-83</v>
      </c>
    </row>
    <row r="175" spans="1:12" x14ac:dyDescent="0.45">
      <c r="A175">
        <v>640</v>
      </c>
      <c r="B175">
        <v>2019</v>
      </c>
      <c r="C175" t="s">
        <v>60</v>
      </c>
      <c r="D175">
        <v>7</v>
      </c>
      <c r="E175">
        <v>16</v>
      </c>
      <c r="F175">
        <v>7</v>
      </c>
      <c r="G175">
        <v>9</v>
      </c>
      <c r="H175">
        <v>0</v>
      </c>
      <c r="I175">
        <v>0.438</v>
      </c>
      <c r="J175">
        <v>282</v>
      </c>
      <c r="K175">
        <v>316</v>
      </c>
      <c r="L175">
        <v>-34</v>
      </c>
    </row>
    <row r="176" spans="1:12" x14ac:dyDescent="0.45">
      <c r="A176">
        <v>639</v>
      </c>
      <c r="B176">
        <v>2019</v>
      </c>
      <c r="C176" t="s">
        <v>68</v>
      </c>
      <c r="D176">
        <v>7</v>
      </c>
      <c r="E176">
        <v>16</v>
      </c>
      <c r="F176">
        <v>7</v>
      </c>
      <c r="G176">
        <v>9</v>
      </c>
      <c r="H176">
        <v>0</v>
      </c>
      <c r="I176">
        <v>0.438</v>
      </c>
      <c r="J176">
        <v>361</v>
      </c>
      <c r="K176">
        <v>373</v>
      </c>
      <c r="L176">
        <v>-12</v>
      </c>
    </row>
    <row r="177" spans="1:12" x14ac:dyDescent="0.45">
      <c r="A177">
        <v>638</v>
      </c>
      <c r="B177">
        <v>2019</v>
      </c>
      <c r="C177" t="s">
        <v>37</v>
      </c>
      <c r="D177">
        <v>7</v>
      </c>
      <c r="E177">
        <v>16</v>
      </c>
      <c r="F177">
        <v>7</v>
      </c>
      <c r="G177">
        <v>9</v>
      </c>
      <c r="H177">
        <v>0</v>
      </c>
      <c r="I177">
        <v>0.438</v>
      </c>
      <c r="J177">
        <v>381</v>
      </c>
      <c r="K177">
        <v>399</v>
      </c>
      <c r="L177">
        <v>-18</v>
      </c>
    </row>
    <row r="178" spans="1:12" x14ac:dyDescent="0.45">
      <c r="A178">
        <v>515</v>
      </c>
      <c r="B178">
        <v>2019</v>
      </c>
      <c r="C178" t="s">
        <v>94</v>
      </c>
      <c r="D178">
        <v>8</v>
      </c>
      <c r="E178">
        <v>16</v>
      </c>
      <c r="F178">
        <v>8</v>
      </c>
      <c r="G178">
        <v>8</v>
      </c>
      <c r="H178">
        <v>0</v>
      </c>
      <c r="I178">
        <v>0.5</v>
      </c>
      <c r="J178">
        <v>289</v>
      </c>
      <c r="K178">
        <v>303</v>
      </c>
      <c r="L178">
        <v>-14</v>
      </c>
    </row>
    <row r="179" spans="1:12" x14ac:dyDescent="0.45">
      <c r="A179">
        <v>514</v>
      </c>
      <c r="B179">
        <v>2019</v>
      </c>
      <c r="C179" t="s">
        <v>57</v>
      </c>
      <c r="D179">
        <v>8</v>
      </c>
      <c r="E179">
        <v>16</v>
      </c>
      <c r="F179">
        <v>8</v>
      </c>
      <c r="G179">
        <v>8</v>
      </c>
      <c r="H179">
        <v>0</v>
      </c>
      <c r="I179">
        <v>0.5</v>
      </c>
      <c r="J179">
        <v>434</v>
      </c>
      <c r="K179">
        <v>321</v>
      </c>
      <c r="L179">
        <v>113</v>
      </c>
    </row>
    <row r="180" spans="1:12" x14ac:dyDescent="0.45">
      <c r="A180">
        <v>513</v>
      </c>
      <c r="B180">
        <v>2019</v>
      </c>
      <c r="C180" t="s">
        <v>50</v>
      </c>
      <c r="D180">
        <v>8</v>
      </c>
      <c r="E180">
        <v>16</v>
      </c>
      <c r="F180">
        <v>8</v>
      </c>
      <c r="G180">
        <v>8</v>
      </c>
      <c r="H180">
        <v>0</v>
      </c>
      <c r="I180">
        <v>0.5</v>
      </c>
      <c r="J180">
        <v>280</v>
      </c>
      <c r="K180">
        <v>298</v>
      </c>
      <c r="L180">
        <v>-18</v>
      </c>
    </row>
    <row r="181" spans="1:12" x14ac:dyDescent="0.45">
      <c r="A181">
        <v>392</v>
      </c>
      <c r="B181">
        <v>2019</v>
      </c>
      <c r="C181" t="s">
        <v>106</v>
      </c>
      <c r="D181">
        <v>9</v>
      </c>
      <c r="E181">
        <v>16</v>
      </c>
      <c r="F181">
        <v>9</v>
      </c>
      <c r="G181">
        <v>7</v>
      </c>
      <c r="H181">
        <v>0</v>
      </c>
      <c r="I181">
        <v>0.56299999999999994</v>
      </c>
      <c r="J181">
        <v>402</v>
      </c>
      <c r="K181">
        <v>331</v>
      </c>
      <c r="L181">
        <v>71</v>
      </c>
    </row>
    <row r="182" spans="1:12" x14ac:dyDescent="0.45">
      <c r="A182">
        <v>391</v>
      </c>
      <c r="B182">
        <v>2019</v>
      </c>
      <c r="C182" t="s">
        <v>92</v>
      </c>
      <c r="D182">
        <v>9</v>
      </c>
      <c r="E182">
        <v>16</v>
      </c>
      <c r="F182">
        <v>9</v>
      </c>
      <c r="G182">
        <v>7</v>
      </c>
      <c r="H182">
        <v>0</v>
      </c>
      <c r="I182">
        <v>0.56299999999999994</v>
      </c>
      <c r="J182">
        <v>385</v>
      </c>
      <c r="K182">
        <v>354</v>
      </c>
      <c r="L182">
        <v>31</v>
      </c>
    </row>
    <row r="183" spans="1:12" x14ac:dyDescent="0.45">
      <c r="A183">
        <v>390</v>
      </c>
      <c r="B183">
        <v>2019</v>
      </c>
      <c r="C183" t="s">
        <v>979</v>
      </c>
      <c r="D183">
        <v>9</v>
      </c>
      <c r="E183">
        <v>16</v>
      </c>
      <c r="F183">
        <v>9</v>
      </c>
      <c r="G183">
        <v>7</v>
      </c>
      <c r="H183">
        <v>0</v>
      </c>
      <c r="I183">
        <v>0.56299999999999994</v>
      </c>
      <c r="J183">
        <v>394</v>
      </c>
      <c r="K183">
        <v>364</v>
      </c>
      <c r="L183">
        <v>30</v>
      </c>
    </row>
    <row r="184" spans="1:12" x14ac:dyDescent="0.45">
      <c r="A184">
        <v>272</v>
      </c>
      <c r="B184">
        <v>2019</v>
      </c>
      <c r="C184" t="s">
        <v>79</v>
      </c>
      <c r="D184">
        <v>10</v>
      </c>
      <c r="E184">
        <v>16</v>
      </c>
      <c r="F184">
        <v>10</v>
      </c>
      <c r="G184">
        <v>6</v>
      </c>
      <c r="H184">
        <v>0</v>
      </c>
      <c r="I184">
        <v>0.625</v>
      </c>
      <c r="J184">
        <v>407</v>
      </c>
      <c r="K184">
        <v>303</v>
      </c>
      <c r="L184">
        <v>104</v>
      </c>
    </row>
    <row r="185" spans="1:12" x14ac:dyDescent="0.45">
      <c r="A185">
        <v>271</v>
      </c>
      <c r="B185">
        <v>2019</v>
      </c>
      <c r="C185" t="s">
        <v>154</v>
      </c>
      <c r="D185">
        <v>10</v>
      </c>
      <c r="E185">
        <v>16</v>
      </c>
      <c r="F185">
        <v>10</v>
      </c>
      <c r="G185">
        <v>6</v>
      </c>
      <c r="H185">
        <v>0</v>
      </c>
      <c r="I185">
        <v>0.625</v>
      </c>
      <c r="J185">
        <v>378</v>
      </c>
      <c r="K185">
        <v>385</v>
      </c>
      <c r="L185">
        <v>-7</v>
      </c>
    </row>
    <row r="186" spans="1:12" x14ac:dyDescent="0.45">
      <c r="A186">
        <v>270</v>
      </c>
      <c r="B186">
        <v>2019</v>
      </c>
      <c r="C186" t="s">
        <v>45</v>
      </c>
      <c r="D186">
        <v>10</v>
      </c>
      <c r="E186">
        <v>16</v>
      </c>
      <c r="F186">
        <v>10</v>
      </c>
      <c r="G186">
        <v>6</v>
      </c>
      <c r="H186">
        <v>0</v>
      </c>
      <c r="I186">
        <v>0.625</v>
      </c>
      <c r="J186">
        <v>314</v>
      </c>
      <c r="K186">
        <v>259</v>
      </c>
      <c r="L186">
        <v>55</v>
      </c>
    </row>
    <row r="187" spans="1:12" x14ac:dyDescent="0.45">
      <c r="A187">
        <v>175</v>
      </c>
      <c r="B187">
        <v>2019</v>
      </c>
      <c r="C187" t="s">
        <v>98</v>
      </c>
      <c r="D187">
        <v>11</v>
      </c>
      <c r="E187">
        <v>16</v>
      </c>
      <c r="F187">
        <v>11</v>
      </c>
      <c r="G187">
        <v>5</v>
      </c>
      <c r="H187">
        <v>0</v>
      </c>
      <c r="I187">
        <v>0.68799999999999994</v>
      </c>
      <c r="J187">
        <v>405</v>
      </c>
      <c r="K187">
        <v>398</v>
      </c>
      <c r="L187">
        <v>7</v>
      </c>
    </row>
    <row r="188" spans="1:12" x14ac:dyDescent="0.45">
      <c r="A188">
        <v>100</v>
      </c>
      <c r="B188">
        <v>2019</v>
      </c>
      <c r="C188" t="s">
        <v>972</v>
      </c>
      <c r="D188">
        <v>12</v>
      </c>
      <c r="E188">
        <v>16</v>
      </c>
      <c r="F188">
        <v>12</v>
      </c>
      <c r="G188">
        <v>4</v>
      </c>
      <c r="H188">
        <v>0</v>
      </c>
      <c r="I188">
        <v>0.75</v>
      </c>
      <c r="J188">
        <v>420</v>
      </c>
      <c r="K188">
        <v>225</v>
      </c>
      <c r="L188">
        <v>195</v>
      </c>
    </row>
    <row r="189" spans="1:12" x14ac:dyDescent="0.45">
      <c r="A189">
        <v>99</v>
      </c>
      <c r="B189">
        <v>2019</v>
      </c>
      <c r="C189" t="s">
        <v>973</v>
      </c>
      <c r="D189">
        <v>12</v>
      </c>
      <c r="E189">
        <v>16</v>
      </c>
      <c r="F189">
        <v>12</v>
      </c>
      <c r="G189">
        <v>4</v>
      </c>
      <c r="H189">
        <v>0</v>
      </c>
      <c r="I189">
        <v>0.75</v>
      </c>
      <c r="J189">
        <v>451</v>
      </c>
      <c r="K189">
        <v>308</v>
      </c>
      <c r="L189">
        <v>143</v>
      </c>
    </row>
    <row r="190" spans="1:12" x14ac:dyDescent="0.45">
      <c r="A190">
        <v>39</v>
      </c>
      <c r="B190">
        <v>2019</v>
      </c>
      <c r="C190" t="s">
        <v>974</v>
      </c>
      <c r="D190">
        <v>13</v>
      </c>
      <c r="E190">
        <v>16</v>
      </c>
      <c r="F190">
        <v>13</v>
      </c>
      <c r="G190">
        <v>3</v>
      </c>
      <c r="H190">
        <v>0</v>
      </c>
      <c r="I190">
        <v>0.81299999999999994</v>
      </c>
      <c r="J190">
        <v>376</v>
      </c>
      <c r="K190">
        <v>313</v>
      </c>
      <c r="L190">
        <v>63</v>
      </c>
    </row>
    <row r="191" spans="1:12" x14ac:dyDescent="0.45">
      <c r="A191">
        <v>38</v>
      </c>
      <c r="B191">
        <v>2019</v>
      </c>
      <c r="C191" t="s">
        <v>978</v>
      </c>
      <c r="D191">
        <v>13</v>
      </c>
      <c r="E191">
        <v>16</v>
      </c>
      <c r="F191">
        <v>13</v>
      </c>
      <c r="G191">
        <v>3</v>
      </c>
      <c r="H191">
        <v>0</v>
      </c>
      <c r="I191">
        <v>0.81299999999999994</v>
      </c>
      <c r="J191">
        <v>458</v>
      </c>
      <c r="K191">
        <v>341</v>
      </c>
      <c r="L191">
        <v>117</v>
      </c>
    </row>
    <row r="192" spans="1:12" x14ac:dyDescent="0.45">
      <c r="A192">
        <v>37</v>
      </c>
      <c r="B192">
        <v>2019</v>
      </c>
      <c r="C192" t="s">
        <v>976</v>
      </c>
      <c r="D192">
        <v>13</v>
      </c>
      <c r="E192">
        <v>16</v>
      </c>
      <c r="F192">
        <v>13</v>
      </c>
      <c r="G192">
        <v>3</v>
      </c>
      <c r="H192">
        <v>0</v>
      </c>
      <c r="I192">
        <v>0.81299999999999994</v>
      </c>
      <c r="J192">
        <v>479</v>
      </c>
      <c r="K192">
        <v>310</v>
      </c>
      <c r="L192">
        <v>169</v>
      </c>
    </row>
    <row r="193" spans="1:12" x14ac:dyDescent="0.45">
      <c r="A193">
        <v>13</v>
      </c>
      <c r="B193">
        <v>2019</v>
      </c>
      <c r="C193" t="s">
        <v>40</v>
      </c>
      <c r="D193">
        <v>14</v>
      </c>
      <c r="E193">
        <v>16</v>
      </c>
      <c r="F193">
        <v>14</v>
      </c>
      <c r="G193">
        <v>2</v>
      </c>
      <c r="H193">
        <v>0</v>
      </c>
      <c r="I193">
        <v>0.875</v>
      </c>
      <c r="J193">
        <v>531</v>
      </c>
      <c r="K193">
        <v>282</v>
      </c>
      <c r="L193">
        <v>249</v>
      </c>
    </row>
    <row r="194" spans="1:12" x14ac:dyDescent="0.45">
      <c r="A194">
        <v>1022</v>
      </c>
      <c r="B194">
        <v>2018</v>
      </c>
      <c r="C194" t="s">
        <v>33</v>
      </c>
      <c r="D194">
        <v>3</v>
      </c>
      <c r="E194">
        <v>16</v>
      </c>
      <c r="F194">
        <v>3</v>
      </c>
      <c r="G194">
        <v>13</v>
      </c>
      <c r="H194">
        <v>0</v>
      </c>
      <c r="I194">
        <v>0.188</v>
      </c>
      <c r="J194">
        <v>225</v>
      </c>
      <c r="K194">
        <v>425</v>
      </c>
      <c r="L194">
        <v>-200</v>
      </c>
    </row>
    <row r="195" spans="1:12" x14ac:dyDescent="0.45">
      <c r="A195">
        <v>946</v>
      </c>
      <c r="B195">
        <v>2018</v>
      </c>
      <c r="C195" t="s">
        <v>976</v>
      </c>
      <c r="D195">
        <v>4</v>
      </c>
      <c r="E195">
        <v>16</v>
      </c>
      <c r="F195">
        <v>4</v>
      </c>
      <c r="G195">
        <v>12</v>
      </c>
      <c r="H195">
        <v>0</v>
      </c>
      <c r="I195">
        <v>0.25</v>
      </c>
      <c r="J195">
        <v>342</v>
      </c>
      <c r="K195">
        <v>435</v>
      </c>
      <c r="L195">
        <v>-93</v>
      </c>
    </row>
    <row r="196" spans="1:12" x14ac:dyDescent="0.45">
      <c r="A196">
        <v>945</v>
      </c>
      <c r="B196">
        <v>2018</v>
      </c>
      <c r="C196" t="s">
        <v>90</v>
      </c>
      <c r="D196">
        <v>4</v>
      </c>
      <c r="E196">
        <v>16</v>
      </c>
      <c r="F196">
        <v>4</v>
      </c>
      <c r="G196">
        <v>12</v>
      </c>
      <c r="H196">
        <v>0</v>
      </c>
      <c r="I196">
        <v>0.25</v>
      </c>
      <c r="J196">
        <v>290</v>
      </c>
      <c r="K196">
        <v>467</v>
      </c>
      <c r="L196">
        <v>-177</v>
      </c>
    </row>
    <row r="197" spans="1:12" x14ac:dyDescent="0.45">
      <c r="A197">
        <v>944</v>
      </c>
      <c r="B197">
        <v>2018</v>
      </c>
      <c r="C197" t="s">
        <v>88</v>
      </c>
      <c r="D197">
        <v>4</v>
      </c>
      <c r="E197">
        <v>16</v>
      </c>
      <c r="F197">
        <v>4</v>
      </c>
      <c r="G197">
        <v>12</v>
      </c>
      <c r="H197">
        <v>0</v>
      </c>
      <c r="I197">
        <v>0.25</v>
      </c>
      <c r="J197">
        <v>333</v>
      </c>
      <c r="K197">
        <v>441</v>
      </c>
      <c r="L197">
        <v>-108</v>
      </c>
    </row>
    <row r="198" spans="1:12" x14ac:dyDescent="0.45">
      <c r="A198">
        <v>861</v>
      </c>
      <c r="B198">
        <v>2018</v>
      </c>
      <c r="C198" t="s">
        <v>977</v>
      </c>
      <c r="D198">
        <v>5</v>
      </c>
      <c r="E198">
        <v>16</v>
      </c>
      <c r="F198">
        <v>5</v>
      </c>
      <c r="G198">
        <v>11</v>
      </c>
      <c r="H198">
        <v>0</v>
      </c>
      <c r="I198">
        <v>0.313</v>
      </c>
      <c r="J198">
        <v>396</v>
      </c>
      <c r="K198">
        <v>464</v>
      </c>
      <c r="L198">
        <v>-68</v>
      </c>
    </row>
    <row r="199" spans="1:12" x14ac:dyDescent="0.45">
      <c r="A199">
        <v>860</v>
      </c>
      <c r="B199">
        <v>2018</v>
      </c>
      <c r="C199" t="s">
        <v>86</v>
      </c>
      <c r="D199">
        <v>5</v>
      </c>
      <c r="E199">
        <v>16</v>
      </c>
      <c r="F199">
        <v>5</v>
      </c>
      <c r="G199">
        <v>11</v>
      </c>
      <c r="H199">
        <v>0</v>
      </c>
      <c r="I199">
        <v>0.313</v>
      </c>
      <c r="J199">
        <v>369</v>
      </c>
      <c r="K199">
        <v>412</v>
      </c>
      <c r="L199">
        <v>-43</v>
      </c>
    </row>
    <row r="200" spans="1:12" x14ac:dyDescent="0.45">
      <c r="A200">
        <v>859</v>
      </c>
      <c r="B200">
        <v>2018</v>
      </c>
      <c r="C200" t="s">
        <v>72</v>
      </c>
      <c r="D200">
        <v>5</v>
      </c>
      <c r="E200">
        <v>16</v>
      </c>
      <c r="F200">
        <v>5</v>
      </c>
      <c r="G200">
        <v>11</v>
      </c>
      <c r="H200">
        <v>0</v>
      </c>
      <c r="I200">
        <v>0.313</v>
      </c>
      <c r="J200">
        <v>245</v>
      </c>
      <c r="K200">
        <v>316</v>
      </c>
      <c r="L200">
        <v>-71</v>
      </c>
    </row>
    <row r="201" spans="1:12" x14ac:dyDescent="0.45">
      <c r="A201">
        <v>759</v>
      </c>
      <c r="B201">
        <v>2018</v>
      </c>
      <c r="C201" t="s">
        <v>974</v>
      </c>
      <c r="D201">
        <v>6</v>
      </c>
      <c r="E201">
        <v>16</v>
      </c>
      <c r="F201">
        <v>6</v>
      </c>
      <c r="G201">
        <v>9</v>
      </c>
      <c r="H201">
        <v>1</v>
      </c>
      <c r="I201">
        <v>0.40600000000000003</v>
      </c>
      <c r="J201">
        <v>376</v>
      </c>
      <c r="K201">
        <v>400</v>
      </c>
      <c r="L201">
        <v>-24</v>
      </c>
    </row>
    <row r="202" spans="1:12" x14ac:dyDescent="0.45">
      <c r="A202">
        <v>758</v>
      </c>
      <c r="B202">
        <v>2018</v>
      </c>
      <c r="C202" t="s">
        <v>64</v>
      </c>
      <c r="D202">
        <v>6</v>
      </c>
      <c r="E202">
        <v>16</v>
      </c>
      <c r="F202">
        <v>6</v>
      </c>
      <c r="G202">
        <v>10</v>
      </c>
      <c r="H202">
        <v>0</v>
      </c>
      <c r="I202">
        <v>0.375</v>
      </c>
      <c r="J202">
        <v>324</v>
      </c>
      <c r="K202">
        <v>360</v>
      </c>
      <c r="L202">
        <v>-36</v>
      </c>
    </row>
    <row r="203" spans="1:12" x14ac:dyDescent="0.45">
      <c r="A203">
        <v>757</v>
      </c>
      <c r="B203">
        <v>2018</v>
      </c>
      <c r="C203" t="s">
        <v>60</v>
      </c>
      <c r="D203">
        <v>6</v>
      </c>
      <c r="E203">
        <v>16</v>
      </c>
      <c r="F203">
        <v>6</v>
      </c>
      <c r="G203">
        <v>10</v>
      </c>
      <c r="H203">
        <v>0</v>
      </c>
      <c r="I203">
        <v>0.375</v>
      </c>
      <c r="J203">
        <v>329</v>
      </c>
      <c r="K203">
        <v>349</v>
      </c>
      <c r="L203">
        <v>-20</v>
      </c>
    </row>
    <row r="204" spans="1:12" x14ac:dyDescent="0.45">
      <c r="A204">
        <v>756</v>
      </c>
      <c r="B204">
        <v>2018</v>
      </c>
      <c r="C204" t="s">
        <v>53</v>
      </c>
      <c r="D204">
        <v>6</v>
      </c>
      <c r="E204">
        <v>16</v>
      </c>
      <c r="F204">
        <v>6</v>
      </c>
      <c r="G204">
        <v>10</v>
      </c>
      <c r="H204">
        <v>0</v>
      </c>
      <c r="I204">
        <v>0.375</v>
      </c>
      <c r="J204">
        <v>368</v>
      </c>
      <c r="K204">
        <v>455</v>
      </c>
      <c r="L204">
        <v>-87</v>
      </c>
    </row>
    <row r="205" spans="1:12" x14ac:dyDescent="0.45">
      <c r="A205">
        <v>755</v>
      </c>
      <c r="B205">
        <v>2018</v>
      </c>
      <c r="C205" t="s">
        <v>45</v>
      </c>
      <c r="D205">
        <v>6</v>
      </c>
      <c r="E205">
        <v>16</v>
      </c>
      <c r="F205">
        <v>6</v>
      </c>
      <c r="G205">
        <v>10</v>
      </c>
      <c r="H205">
        <v>0</v>
      </c>
      <c r="I205">
        <v>0.375</v>
      </c>
      <c r="J205">
        <v>269</v>
      </c>
      <c r="K205">
        <v>374</v>
      </c>
      <c r="L205">
        <v>-105</v>
      </c>
    </row>
    <row r="206" spans="1:12" x14ac:dyDescent="0.45">
      <c r="A206">
        <v>648</v>
      </c>
      <c r="B206">
        <v>2018</v>
      </c>
      <c r="C206" t="s">
        <v>108</v>
      </c>
      <c r="D206">
        <v>7</v>
      </c>
      <c r="E206">
        <v>16</v>
      </c>
      <c r="F206">
        <v>7</v>
      </c>
      <c r="G206">
        <v>9</v>
      </c>
      <c r="H206">
        <v>0</v>
      </c>
      <c r="I206">
        <v>0.438</v>
      </c>
      <c r="J206">
        <v>281</v>
      </c>
      <c r="K206">
        <v>359</v>
      </c>
      <c r="L206">
        <v>-78</v>
      </c>
    </row>
    <row r="207" spans="1:12" x14ac:dyDescent="0.45">
      <c r="A207">
        <v>647</v>
      </c>
      <c r="B207">
        <v>2018</v>
      </c>
      <c r="C207" t="s">
        <v>76</v>
      </c>
      <c r="D207">
        <v>7</v>
      </c>
      <c r="E207">
        <v>16</v>
      </c>
      <c r="F207">
        <v>7</v>
      </c>
      <c r="G207">
        <v>9</v>
      </c>
      <c r="H207">
        <v>0</v>
      </c>
      <c r="I207">
        <v>0.438</v>
      </c>
      <c r="J207">
        <v>319</v>
      </c>
      <c r="K207">
        <v>433</v>
      </c>
      <c r="L207">
        <v>-114</v>
      </c>
    </row>
    <row r="208" spans="1:12" x14ac:dyDescent="0.45">
      <c r="A208">
        <v>646</v>
      </c>
      <c r="B208">
        <v>2018</v>
      </c>
      <c r="C208" t="s">
        <v>55</v>
      </c>
      <c r="D208">
        <v>7</v>
      </c>
      <c r="E208">
        <v>16</v>
      </c>
      <c r="F208">
        <v>7</v>
      </c>
      <c r="G208">
        <v>8</v>
      </c>
      <c r="H208">
        <v>1</v>
      </c>
      <c r="I208">
        <v>0.46899999999999997</v>
      </c>
      <c r="J208">
        <v>359</v>
      </c>
      <c r="K208">
        <v>392</v>
      </c>
      <c r="L208">
        <v>-33</v>
      </c>
    </row>
    <row r="209" spans="1:12" x14ac:dyDescent="0.45">
      <c r="A209">
        <v>645</v>
      </c>
      <c r="B209">
        <v>2018</v>
      </c>
      <c r="C209" t="s">
        <v>48</v>
      </c>
      <c r="D209">
        <v>7</v>
      </c>
      <c r="E209">
        <v>16</v>
      </c>
      <c r="F209">
        <v>7</v>
      </c>
      <c r="G209">
        <v>9</v>
      </c>
      <c r="H209">
        <v>0</v>
      </c>
      <c r="I209">
        <v>0.438</v>
      </c>
      <c r="J209">
        <v>376</v>
      </c>
      <c r="K209">
        <v>382</v>
      </c>
      <c r="L209">
        <v>-6</v>
      </c>
    </row>
    <row r="210" spans="1:12" x14ac:dyDescent="0.45">
      <c r="A210">
        <v>644</v>
      </c>
      <c r="B210">
        <v>2018</v>
      </c>
      <c r="C210" t="s">
        <v>37</v>
      </c>
      <c r="D210">
        <v>7</v>
      </c>
      <c r="E210">
        <v>16</v>
      </c>
      <c r="F210">
        <v>7</v>
      </c>
      <c r="G210">
        <v>9</v>
      </c>
      <c r="H210">
        <v>0</v>
      </c>
      <c r="I210">
        <v>0.438</v>
      </c>
      <c r="J210">
        <v>414</v>
      </c>
      <c r="K210">
        <v>423</v>
      </c>
      <c r="L210">
        <v>-9</v>
      </c>
    </row>
    <row r="211" spans="1:12" x14ac:dyDescent="0.45">
      <c r="A211">
        <v>516</v>
      </c>
      <c r="B211">
        <v>2018</v>
      </c>
      <c r="C211" t="s">
        <v>79</v>
      </c>
      <c r="D211">
        <v>8</v>
      </c>
      <c r="E211">
        <v>16</v>
      </c>
      <c r="F211">
        <v>8</v>
      </c>
      <c r="G211">
        <v>7</v>
      </c>
      <c r="H211">
        <v>1</v>
      </c>
      <c r="I211">
        <v>0.53100000000000003</v>
      </c>
      <c r="J211">
        <v>360</v>
      </c>
      <c r="K211">
        <v>341</v>
      </c>
      <c r="L211">
        <v>19</v>
      </c>
    </row>
    <row r="212" spans="1:12" x14ac:dyDescent="0.45">
      <c r="A212">
        <v>395</v>
      </c>
      <c r="B212">
        <v>2018</v>
      </c>
      <c r="C212" t="s">
        <v>94</v>
      </c>
      <c r="D212">
        <v>9</v>
      </c>
      <c r="E212">
        <v>16</v>
      </c>
      <c r="F212">
        <v>9</v>
      </c>
      <c r="G212">
        <v>6</v>
      </c>
      <c r="H212">
        <v>1</v>
      </c>
      <c r="I212">
        <v>0.59399999999999997</v>
      </c>
      <c r="J212">
        <v>428</v>
      </c>
      <c r="K212">
        <v>360</v>
      </c>
      <c r="L212">
        <v>68</v>
      </c>
    </row>
    <row r="213" spans="1:12" x14ac:dyDescent="0.45">
      <c r="A213">
        <v>394</v>
      </c>
      <c r="B213">
        <v>2018</v>
      </c>
      <c r="C213" t="s">
        <v>106</v>
      </c>
      <c r="D213">
        <v>9</v>
      </c>
      <c r="E213">
        <v>16</v>
      </c>
      <c r="F213">
        <v>9</v>
      </c>
      <c r="G213">
        <v>7</v>
      </c>
      <c r="H213">
        <v>0</v>
      </c>
      <c r="I213">
        <v>0.56299999999999994</v>
      </c>
      <c r="J213">
        <v>310</v>
      </c>
      <c r="K213">
        <v>303</v>
      </c>
      <c r="L213">
        <v>7</v>
      </c>
    </row>
    <row r="214" spans="1:12" x14ac:dyDescent="0.45">
      <c r="A214">
        <v>393</v>
      </c>
      <c r="B214">
        <v>2018</v>
      </c>
      <c r="C214" t="s">
        <v>92</v>
      </c>
      <c r="D214">
        <v>9</v>
      </c>
      <c r="E214">
        <v>16</v>
      </c>
      <c r="F214">
        <v>9</v>
      </c>
      <c r="G214">
        <v>7</v>
      </c>
      <c r="H214">
        <v>0</v>
      </c>
      <c r="I214">
        <v>0.56299999999999994</v>
      </c>
      <c r="J214">
        <v>367</v>
      </c>
      <c r="K214">
        <v>348</v>
      </c>
      <c r="L214">
        <v>19</v>
      </c>
    </row>
    <row r="215" spans="1:12" x14ac:dyDescent="0.45">
      <c r="A215">
        <v>276</v>
      </c>
      <c r="B215">
        <v>2018</v>
      </c>
      <c r="C215" t="s">
        <v>98</v>
      </c>
      <c r="D215">
        <v>10</v>
      </c>
      <c r="E215">
        <v>16</v>
      </c>
      <c r="F215">
        <v>10</v>
      </c>
      <c r="G215">
        <v>6</v>
      </c>
      <c r="H215">
        <v>0</v>
      </c>
      <c r="I215">
        <v>0.625</v>
      </c>
      <c r="J215">
        <v>428</v>
      </c>
      <c r="K215">
        <v>347</v>
      </c>
      <c r="L215">
        <v>81</v>
      </c>
    </row>
    <row r="216" spans="1:12" x14ac:dyDescent="0.45">
      <c r="A216">
        <v>275</v>
      </c>
      <c r="B216">
        <v>2018</v>
      </c>
      <c r="C216" t="s">
        <v>40</v>
      </c>
      <c r="D216">
        <v>10</v>
      </c>
      <c r="E216">
        <v>16</v>
      </c>
      <c r="F216">
        <v>10</v>
      </c>
      <c r="G216">
        <v>6</v>
      </c>
      <c r="H216">
        <v>0</v>
      </c>
      <c r="I216">
        <v>0.625</v>
      </c>
      <c r="J216">
        <v>389</v>
      </c>
      <c r="K216">
        <v>287</v>
      </c>
      <c r="L216">
        <v>102</v>
      </c>
    </row>
    <row r="217" spans="1:12" x14ac:dyDescent="0.45">
      <c r="A217">
        <v>274</v>
      </c>
      <c r="B217">
        <v>2018</v>
      </c>
      <c r="C217" t="s">
        <v>57</v>
      </c>
      <c r="D217">
        <v>10</v>
      </c>
      <c r="E217">
        <v>16</v>
      </c>
      <c r="F217">
        <v>10</v>
      </c>
      <c r="G217">
        <v>6</v>
      </c>
      <c r="H217">
        <v>0</v>
      </c>
      <c r="I217">
        <v>0.625</v>
      </c>
      <c r="J217">
        <v>339</v>
      </c>
      <c r="K217">
        <v>324</v>
      </c>
      <c r="L217">
        <v>15</v>
      </c>
    </row>
    <row r="218" spans="1:12" x14ac:dyDescent="0.45">
      <c r="A218">
        <v>273</v>
      </c>
      <c r="B218">
        <v>2018</v>
      </c>
      <c r="C218" t="s">
        <v>68</v>
      </c>
      <c r="D218">
        <v>10</v>
      </c>
      <c r="E218">
        <v>16</v>
      </c>
      <c r="F218">
        <v>10</v>
      </c>
      <c r="G218">
        <v>6</v>
      </c>
      <c r="H218">
        <v>0</v>
      </c>
      <c r="I218">
        <v>0.625</v>
      </c>
      <c r="J218">
        <v>433</v>
      </c>
      <c r="K218">
        <v>344</v>
      </c>
      <c r="L218">
        <v>89</v>
      </c>
    </row>
    <row r="219" spans="1:12" x14ac:dyDescent="0.45">
      <c r="A219">
        <v>177</v>
      </c>
      <c r="B219">
        <v>2018</v>
      </c>
      <c r="C219" t="s">
        <v>972</v>
      </c>
      <c r="D219">
        <v>11</v>
      </c>
      <c r="E219">
        <v>16</v>
      </c>
      <c r="F219">
        <v>11</v>
      </c>
      <c r="G219">
        <v>5</v>
      </c>
      <c r="H219">
        <v>0</v>
      </c>
      <c r="I219">
        <v>0.68799999999999994</v>
      </c>
      <c r="J219">
        <v>436</v>
      </c>
      <c r="K219">
        <v>325</v>
      </c>
      <c r="L219">
        <v>111</v>
      </c>
    </row>
    <row r="220" spans="1:12" x14ac:dyDescent="0.45">
      <c r="A220">
        <v>176</v>
      </c>
      <c r="B220">
        <v>2018</v>
      </c>
      <c r="C220" t="s">
        <v>154</v>
      </c>
      <c r="D220">
        <v>11</v>
      </c>
      <c r="E220">
        <v>16</v>
      </c>
      <c r="F220">
        <v>11</v>
      </c>
      <c r="G220">
        <v>5</v>
      </c>
      <c r="H220">
        <v>0</v>
      </c>
      <c r="I220">
        <v>0.68799999999999994</v>
      </c>
      <c r="J220">
        <v>402</v>
      </c>
      <c r="K220">
        <v>316</v>
      </c>
      <c r="L220">
        <v>86</v>
      </c>
    </row>
    <row r="221" spans="1:12" x14ac:dyDescent="0.45">
      <c r="A221">
        <v>103</v>
      </c>
      <c r="B221">
        <v>2018</v>
      </c>
      <c r="C221" t="s">
        <v>195</v>
      </c>
      <c r="D221">
        <v>12</v>
      </c>
      <c r="E221">
        <v>16</v>
      </c>
      <c r="F221">
        <v>12</v>
      </c>
      <c r="G221">
        <v>4</v>
      </c>
      <c r="H221">
        <v>0</v>
      </c>
      <c r="I221">
        <v>0.75</v>
      </c>
      <c r="J221">
        <v>428</v>
      </c>
      <c r="K221">
        <v>329</v>
      </c>
      <c r="L221">
        <v>99</v>
      </c>
    </row>
    <row r="222" spans="1:12" x14ac:dyDescent="0.45">
      <c r="A222">
        <v>102</v>
      </c>
      <c r="B222">
        <v>2018</v>
      </c>
      <c r="C222" t="s">
        <v>973</v>
      </c>
      <c r="D222">
        <v>12</v>
      </c>
      <c r="E222">
        <v>16</v>
      </c>
      <c r="F222">
        <v>12</v>
      </c>
      <c r="G222">
        <v>4</v>
      </c>
      <c r="H222">
        <v>0</v>
      </c>
      <c r="I222">
        <v>0.75</v>
      </c>
      <c r="J222">
        <v>565</v>
      </c>
      <c r="K222">
        <v>421</v>
      </c>
      <c r="L222">
        <v>144</v>
      </c>
    </row>
    <row r="223" spans="1:12" x14ac:dyDescent="0.45">
      <c r="A223">
        <v>101</v>
      </c>
      <c r="B223">
        <v>2018</v>
      </c>
      <c r="C223" t="s">
        <v>50</v>
      </c>
      <c r="D223">
        <v>12</v>
      </c>
      <c r="E223">
        <v>16</v>
      </c>
      <c r="F223">
        <v>12</v>
      </c>
      <c r="G223">
        <v>4</v>
      </c>
      <c r="H223">
        <v>0</v>
      </c>
      <c r="I223">
        <v>0.75</v>
      </c>
      <c r="J223">
        <v>421</v>
      </c>
      <c r="K223">
        <v>283</v>
      </c>
      <c r="L223">
        <v>138</v>
      </c>
    </row>
    <row r="224" spans="1:12" x14ac:dyDescent="0.45">
      <c r="A224">
        <v>41</v>
      </c>
      <c r="B224">
        <v>2018</v>
      </c>
      <c r="C224" t="s">
        <v>978</v>
      </c>
      <c r="D224">
        <v>13</v>
      </c>
      <c r="E224">
        <v>16</v>
      </c>
      <c r="F224">
        <v>13</v>
      </c>
      <c r="G224">
        <v>3</v>
      </c>
      <c r="H224">
        <v>0</v>
      </c>
      <c r="I224">
        <v>0.81299999999999994</v>
      </c>
      <c r="J224">
        <v>504</v>
      </c>
      <c r="K224">
        <v>353</v>
      </c>
      <c r="L224">
        <v>151</v>
      </c>
    </row>
    <row r="225" spans="1:12" x14ac:dyDescent="0.45">
      <c r="A225">
        <v>40</v>
      </c>
      <c r="B225">
        <v>2018</v>
      </c>
      <c r="C225" t="s">
        <v>979</v>
      </c>
      <c r="D225">
        <v>13</v>
      </c>
      <c r="E225">
        <v>16</v>
      </c>
      <c r="F225">
        <v>13</v>
      </c>
      <c r="G225">
        <v>3</v>
      </c>
      <c r="H225">
        <v>0</v>
      </c>
      <c r="I225">
        <v>0.81299999999999994</v>
      </c>
      <c r="J225">
        <v>527</v>
      </c>
      <c r="K225">
        <v>384</v>
      </c>
      <c r="L225">
        <v>143</v>
      </c>
    </row>
    <row r="226" spans="1:12" x14ac:dyDescent="0.45">
      <c r="A226">
        <v>1088</v>
      </c>
      <c r="B226">
        <v>2017</v>
      </c>
      <c r="C226" t="s">
        <v>55</v>
      </c>
      <c r="D226">
        <v>0</v>
      </c>
      <c r="E226">
        <v>16</v>
      </c>
      <c r="F226">
        <v>0</v>
      </c>
      <c r="G226">
        <v>16</v>
      </c>
      <c r="H226">
        <v>0</v>
      </c>
      <c r="I226">
        <v>0</v>
      </c>
      <c r="J226">
        <v>234</v>
      </c>
      <c r="K226">
        <v>410</v>
      </c>
      <c r="L226">
        <v>-176</v>
      </c>
    </row>
    <row r="227" spans="1:12" x14ac:dyDescent="0.45">
      <c r="A227">
        <v>1023</v>
      </c>
      <c r="B227">
        <v>2017</v>
      </c>
      <c r="C227" t="s">
        <v>86</v>
      </c>
      <c r="D227">
        <v>3</v>
      </c>
      <c r="E227">
        <v>16</v>
      </c>
      <c r="F227">
        <v>3</v>
      </c>
      <c r="G227">
        <v>13</v>
      </c>
      <c r="H227">
        <v>0</v>
      </c>
      <c r="I227">
        <v>0.188</v>
      </c>
      <c r="J227">
        <v>246</v>
      </c>
      <c r="K227">
        <v>388</v>
      </c>
      <c r="L227">
        <v>-142</v>
      </c>
    </row>
    <row r="228" spans="1:12" x14ac:dyDescent="0.45">
      <c r="A228">
        <v>948</v>
      </c>
      <c r="B228">
        <v>2017</v>
      </c>
      <c r="C228" t="s">
        <v>154</v>
      </c>
      <c r="D228">
        <v>4</v>
      </c>
      <c r="E228">
        <v>16</v>
      </c>
      <c r="F228">
        <v>4</v>
      </c>
      <c r="G228">
        <v>12</v>
      </c>
      <c r="H228">
        <v>0</v>
      </c>
      <c r="I228">
        <v>0.25</v>
      </c>
      <c r="J228">
        <v>338</v>
      </c>
      <c r="K228">
        <v>436</v>
      </c>
      <c r="L228">
        <v>-98</v>
      </c>
    </row>
    <row r="229" spans="1:12" x14ac:dyDescent="0.45">
      <c r="A229">
        <v>947</v>
      </c>
      <c r="B229">
        <v>2017</v>
      </c>
      <c r="C229" t="s">
        <v>68</v>
      </c>
      <c r="D229">
        <v>4</v>
      </c>
      <c r="E229">
        <v>16</v>
      </c>
      <c r="F229">
        <v>4</v>
      </c>
      <c r="G229">
        <v>12</v>
      </c>
      <c r="H229">
        <v>0</v>
      </c>
      <c r="I229">
        <v>0.25</v>
      </c>
      <c r="J229">
        <v>263</v>
      </c>
      <c r="K229">
        <v>404</v>
      </c>
      <c r="L229">
        <v>-141</v>
      </c>
    </row>
    <row r="230" spans="1:12" x14ac:dyDescent="0.45">
      <c r="A230">
        <v>865</v>
      </c>
      <c r="B230">
        <v>2017</v>
      </c>
      <c r="C230" t="s">
        <v>977</v>
      </c>
      <c r="D230">
        <v>5</v>
      </c>
      <c r="E230">
        <v>16</v>
      </c>
      <c r="F230">
        <v>5</v>
      </c>
      <c r="G230">
        <v>11</v>
      </c>
      <c r="H230">
        <v>0</v>
      </c>
      <c r="I230">
        <v>0.313</v>
      </c>
      <c r="J230">
        <v>335</v>
      </c>
      <c r="K230">
        <v>382</v>
      </c>
      <c r="L230">
        <v>-47</v>
      </c>
    </row>
    <row r="231" spans="1:12" x14ac:dyDescent="0.45">
      <c r="A231">
        <v>864</v>
      </c>
      <c r="B231">
        <v>2017</v>
      </c>
      <c r="C231" t="s">
        <v>88</v>
      </c>
      <c r="D231">
        <v>5</v>
      </c>
      <c r="E231">
        <v>16</v>
      </c>
      <c r="F231">
        <v>5</v>
      </c>
      <c r="G231">
        <v>11</v>
      </c>
      <c r="H231">
        <v>0</v>
      </c>
      <c r="I231">
        <v>0.313</v>
      </c>
      <c r="J231">
        <v>298</v>
      </c>
      <c r="K231">
        <v>382</v>
      </c>
      <c r="L231">
        <v>-84</v>
      </c>
    </row>
    <row r="232" spans="1:12" x14ac:dyDescent="0.45">
      <c r="A232">
        <v>863</v>
      </c>
      <c r="B232">
        <v>2017</v>
      </c>
      <c r="C232" t="s">
        <v>60</v>
      </c>
      <c r="D232">
        <v>5</v>
      </c>
      <c r="E232">
        <v>16</v>
      </c>
      <c r="F232">
        <v>5</v>
      </c>
      <c r="G232">
        <v>11</v>
      </c>
      <c r="H232">
        <v>0</v>
      </c>
      <c r="I232">
        <v>0.313</v>
      </c>
      <c r="J232">
        <v>289</v>
      </c>
      <c r="K232">
        <v>382</v>
      </c>
      <c r="L232">
        <v>-93</v>
      </c>
    </row>
    <row r="233" spans="1:12" x14ac:dyDescent="0.45">
      <c r="A233">
        <v>862</v>
      </c>
      <c r="B233">
        <v>2017</v>
      </c>
      <c r="C233" t="s">
        <v>50</v>
      </c>
      <c r="D233">
        <v>5</v>
      </c>
      <c r="E233">
        <v>16</v>
      </c>
      <c r="F233">
        <v>5</v>
      </c>
      <c r="G233">
        <v>11</v>
      </c>
      <c r="H233">
        <v>0</v>
      </c>
      <c r="I233">
        <v>0.313</v>
      </c>
      <c r="J233">
        <v>264</v>
      </c>
      <c r="K233">
        <v>320</v>
      </c>
      <c r="L233">
        <v>-56</v>
      </c>
    </row>
    <row r="234" spans="1:12" x14ac:dyDescent="0.45">
      <c r="A234">
        <v>762</v>
      </c>
      <c r="B234">
        <v>2017</v>
      </c>
      <c r="C234" t="s">
        <v>976</v>
      </c>
      <c r="D234">
        <v>6</v>
      </c>
      <c r="E234">
        <v>16</v>
      </c>
      <c r="F234">
        <v>6</v>
      </c>
      <c r="G234">
        <v>10</v>
      </c>
      <c r="H234">
        <v>0</v>
      </c>
      <c r="I234">
        <v>0.375</v>
      </c>
      <c r="J234">
        <v>331</v>
      </c>
      <c r="K234">
        <v>383</v>
      </c>
      <c r="L234">
        <v>-52</v>
      </c>
    </row>
    <row r="235" spans="1:12" x14ac:dyDescent="0.45">
      <c r="A235">
        <v>761</v>
      </c>
      <c r="B235">
        <v>2017</v>
      </c>
      <c r="C235" t="s">
        <v>90</v>
      </c>
      <c r="D235">
        <v>6</v>
      </c>
      <c r="E235">
        <v>16</v>
      </c>
      <c r="F235">
        <v>6</v>
      </c>
      <c r="G235">
        <v>10</v>
      </c>
      <c r="H235">
        <v>0</v>
      </c>
      <c r="I235">
        <v>0.375</v>
      </c>
      <c r="J235">
        <v>301</v>
      </c>
      <c r="K235">
        <v>373</v>
      </c>
      <c r="L235">
        <v>-72</v>
      </c>
    </row>
    <row r="236" spans="1:12" x14ac:dyDescent="0.45">
      <c r="A236">
        <v>760</v>
      </c>
      <c r="B236">
        <v>2017</v>
      </c>
      <c r="C236" t="s">
        <v>76</v>
      </c>
      <c r="D236">
        <v>6</v>
      </c>
      <c r="E236">
        <v>16</v>
      </c>
      <c r="F236">
        <v>6</v>
      </c>
      <c r="G236">
        <v>10</v>
      </c>
      <c r="H236">
        <v>0</v>
      </c>
      <c r="I236">
        <v>0.375</v>
      </c>
      <c r="J236">
        <v>281</v>
      </c>
      <c r="K236">
        <v>393</v>
      </c>
      <c r="L236">
        <v>-112</v>
      </c>
    </row>
    <row r="237" spans="1:12" x14ac:dyDescent="0.45">
      <c r="A237">
        <v>651</v>
      </c>
      <c r="B237">
        <v>2017</v>
      </c>
      <c r="C237" t="s">
        <v>108</v>
      </c>
      <c r="D237">
        <v>7</v>
      </c>
      <c r="E237">
        <v>16</v>
      </c>
      <c r="F237">
        <v>7</v>
      </c>
      <c r="G237">
        <v>9</v>
      </c>
      <c r="H237">
        <v>0</v>
      </c>
      <c r="I237">
        <v>0.438</v>
      </c>
      <c r="J237">
        <v>342</v>
      </c>
      <c r="K237">
        <v>388</v>
      </c>
      <c r="L237">
        <v>-46</v>
      </c>
    </row>
    <row r="238" spans="1:12" x14ac:dyDescent="0.45">
      <c r="A238">
        <v>650</v>
      </c>
      <c r="B238">
        <v>2017</v>
      </c>
      <c r="C238" t="s">
        <v>974</v>
      </c>
      <c r="D238">
        <v>7</v>
      </c>
      <c r="E238">
        <v>16</v>
      </c>
      <c r="F238">
        <v>7</v>
      </c>
      <c r="G238">
        <v>9</v>
      </c>
      <c r="H238">
        <v>0</v>
      </c>
      <c r="I238">
        <v>0.438</v>
      </c>
      <c r="J238">
        <v>320</v>
      </c>
      <c r="K238">
        <v>384</v>
      </c>
      <c r="L238">
        <v>-64</v>
      </c>
    </row>
    <row r="239" spans="1:12" x14ac:dyDescent="0.45">
      <c r="A239">
        <v>649</v>
      </c>
      <c r="B239">
        <v>2017</v>
      </c>
      <c r="C239" t="s">
        <v>53</v>
      </c>
      <c r="D239">
        <v>7</v>
      </c>
      <c r="E239">
        <v>16</v>
      </c>
      <c r="F239">
        <v>7</v>
      </c>
      <c r="G239">
        <v>9</v>
      </c>
      <c r="H239">
        <v>0</v>
      </c>
      <c r="I239">
        <v>0.438</v>
      </c>
      <c r="J239">
        <v>290</v>
      </c>
      <c r="K239">
        <v>349</v>
      </c>
      <c r="L239">
        <v>-59</v>
      </c>
    </row>
    <row r="240" spans="1:12" x14ac:dyDescent="0.45">
      <c r="A240">
        <v>517</v>
      </c>
      <c r="B240">
        <v>2017</v>
      </c>
      <c r="C240" t="s">
        <v>33</v>
      </c>
      <c r="D240">
        <v>8</v>
      </c>
      <c r="E240">
        <v>16</v>
      </c>
      <c r="F240">
        <v>8</v>
      </c>
      <c r="G240">
        <v>8</v>
      </c>
      <c r="H240">
        <v>0</v>
      </c>
      <c r="I240">
        <v>0.5</v>
      </c>
      <c r="J240">
        <v>295</v>
      </c>
      <c r="K240">
        <v>361</v>
      </c>
      <c r="L240">
        <v>-66</v>
      </c>
    </row>
    <row r="241" spans="1:12" x14ac:dyDescent="0.45">
      <c r="A241">
        <v>402</v>
      </c>
      <c r="B241">
        <v>2017</v>
      </c>
      <c r="C241" t="s">
        <v>98</v>
      </c>
      <c r="D241">
        <v>9</v>
      </c>
      <c r="E241">
        <v>16</v>
      </c>
      <c r="F241">
        <v>9</v>
      </c>
      <c r="G241">
        <v>7</v>
      </c>
      <c r="H241">
        <v>0</v>
      </c>
      <c r="I241">
        <v>0.56299999999999994</v>
      </c>
      <c r="J241">
        <v>366</v>
      </c>
      <c r="K241">
        <v>332</v>
      </c>
      <c r="L241">
        <v>34</v>
      </c>
    </row>
    <row r="242" spans="1:12" x14ac:dyDescent="0.45">
      <c r="A242">
        <v>401</v>
      </c>
      <c r="B242">
        <v>2017</v>
      </c>
      <c r="C242" t="s">
        <v>195</v>
      </c>
      <c r="D242">
        <v>9</v>
      </c>
      <c r="E242">
        <v>16</v>
      </c>
      <c r="F242">
        <v>9</v>
      </c>
      <c r="G242">
        <v>7</v>
      </c>
      <c r="H242">
        <v>0</v>
      </c>
      <c r="I242">
        <v>0.56299999999999994</v>
      </c>
      <c r="J242">
        <v>355</v>
      </c>
      <c r="K242">
        <v>272</v>
      </c>
      <c r="L242">
        <v>83</v>
      </c>
    </row>
    <row r="243" spans="1:12" x14ac:dyDescent="0.45">
      <c r="A243">
        <v>400</v>
      </c>
      <c r="B243">
        <v>2017</v>
      </c>
      <c r="C243" t="s">
        <v>64</v>
      </c>
      <c r="D243">
        <v>9</v>
      </c>
      <c r="E243">
        <v>16</v>
      </c>
      <c r="F243">
        <v>9</v>
      </c>
      <c r="G243">
        <v>7</v>
      </c>
      <c r="H243">
        <v>0</v>
      </c>
      <c r="I243">
        <v>0.56299999999999994</v>
      </c>
      <c r="J243">
        <v>410</v>
      </c>
      <c r="K243">
        <v>376</v>
      </c>
      <c r="L243">
        <v>34</v>
      </c>
    </row>
    <row r="244" spans="1:12" x14ac:dyDescent="0.45">
      <c r="A244">
        <v>399</v>
      </c>
      <c r="B244">
        <v>2017</v>
      </c>
      <c r="C244" t="s">
        <v>57</v>
      </c>
      <c r="D244">
        <v>9</v>
      </c>
      <c r="E244">
        <v>16</v>
      </c>
      <c r="F244">
        <v>9</v>
      </c>
      <c r="G244">
        <v>7</v>
      </c>
      <c r="H244">
        <v>0</v>
      </c>
      <c r="I244">
        <v>0.56299999999999994</v>
      </c>
      <c r="J244">
        <v>354</v>
      </c>
      <c r="K244">
        <v>332</v>
      </c>
      <c r="L244">
        <v>22</v>
      </c>
    </row>
    <row r="245" spans="1:12" x14ac:dyDescent="0.45">
      <c r="A245">
        <v>398</v>
      </c>
      <c r="B245">
        <v>2017</v>
      </c>
      <c r="C245" t="s">
        <v>195</v>
      </c>
      <c r="D245">
        <v>9</v>
      </c>
      <c r="E245">
        <v>16</v>
      </c>
      <c r="F245">
        <v>9</v>
      </c>
      <c r="G245">
        <v>7</v>
      </c>
      <c r="H245">
        <v>0</v>
      </c>
      <c r="I245">
        <v>0.56299999999999994</v>
      </c>
      <c r="J245">
        <v>355</v>
      </c>
      <c r="K245">
        <v>272</v>
      </c>
      <c r="L245">
        <v>83</v>
      </c>
    </row>
    <row r="246" spans="1:12" x14ac:dyDescent="0.45">
      <c r="A246">
        <v>397</v>
      </c>
      <c r="B246">
        <v>2017</v>
      </c>
      <c r="C246" t="s">
        <v>98</v>
      </c>
      <c r="D246">
        <v>9</v>
      </c>
      <c r="E246">
        <v>16</v>
      </c>
      <c r="F246">
        <v>9</v>
      </c>
      <c r="G246">
        <v>7</v>
      </c>
      <c r="H246">
        <v>0</v>
      </c>
      <c r="I246">
        <v>0.56299999999999994</v>
      </c>
      <c r="J246">
        <v>366</v>
      </c>
      <c r="K246">
        <v>332</v>
      </c>
      <c r="L246">
        <v>34</v>
      </c>
    </row>
    <row r="247" spans="1:12" x14ac:dyDescent="0.45">
      <c r="A247">
        <v>396</v>
      </c>
      <c r="B247">
        <v>2017</v>
      </c>
      <c r="C247" t="s">
        <v>106</v>
      </c>
      <c r="D247">
        <v>9</v>
      </c>
      <c r="E247">
        <v>16</v>
      </c>
      <c r="F247">
        <v>9</v>
      </c>
      <c r="G247">
        <v>7</v>
      </c>
      <c r="H247">
        <v>0</v>
      </c>
      <c r="I247">
        <v>0.56299999999999994</v>
      </c>
      <c r="J247">
        <v>334</v>
      </c>
      <c r="K247">
        <v>356</v>
      </c>
      <c r="L247">
        <v>-22</v>
      </c>
    </row>
    <row r="248" spans="1:12" x14ac:dyDescent="0.45">
      <c r="A248">
        <v>279</v>
      </c>
      <c r="B248">
        <v>2017</v>
      </c>
      <c r="C248" t="s">
        <v>37</v>
      </c>
      <c r="D248">
        <v>10</v>
      </c>
      <c r="E248">
        <v>16</v>
      </c>
      <c r="F248">
        <v>10</v>
      </c>
      <c r="G248">
        <v>6</v>
      </c>
      <c r="H248">
        <v>0</v>
      </c>
      <c r="I248">
        <v>0.625</v>
      </c>
      <c r="J248">
        <v>353</v>
      </c>
      <c r="K248">
        <v>315</v>
      </c>
      <c r="L248">
        <v>38</v>
      </c>
    </row>
    <row r="249" spans="1:12" x14ac:dyDescent="0.45">
      <c r="A249">
        <v>278</v>
      </c>
      <c r="B249">
        <v>2017</v>
      </c>
      <c r="C249" t="s">
        <v>973</v>
      </c>
      <c r="D249">
        <v>10</v>
      </c>
      <c r="E249">
        <v>16</v>
      </c>
      <c r="F249">
        <v>10</v>
      </c>
      <c r="G249">
        <v>6</v>
      </c>
      <c r="H249">
        <v>0</v>
      </c>
      <c r="I249">
        <v>0.625</v>
      </c>
      <c r="J249">
        <v>415</v>
      </c>
      <c r="K249">
        <v>339</v>
      </c>
      <c r="L249">
        <v>76</v>
      </c>
    </row>
    <row r="250" spans="1:12" x14ac:dyDescent="0.45">
      <c r="A250">
        <v>277</v>
      </c>
      <c r="B250">
        <v>2017</v>
      </c>
      <c r="C250" t="s">
        <v>72</v>
      </c>
      <c r="D250">
        <v>10</v>
      </c>
      <c r="E250">
        <v>16</v>
      </c>
      <c r="F250">
        <v>10</v>
      </c>
      <c r="G250">
        <v>6</v>
      </c>
      <c r="H250">
        <v>0</v>
      </c>
      <c r="I250">
        <v>0.625</v>
      </c>
      <c r="J250">
        <v>417</v>
      </c>
      <c r="K250">
        <v>268</v>
      </c>
      <c r="L250">
        <v>149</v>
      </c>
    </row>
    <row r="251" spans="1:12" x14ac:dyDescent="0.45">
      <c r="A251">
        <v>180</v>
      </c>
      <c r="B251">
        <v>2017</v>
      </c>
      <c r="C251" t="s">
        <v>978</v>
      </c>
      <c r="D251">
        <v>11</v>
      </c>
      <c r="E251">
        <v>16</v>
      </c>
      <c r="F251">
        <v>11</v>
      </c>
      <c r="G251">
        <v>5</v>
      </c>
      <c r="H251">
        <v>0</v>
      </c>
      <c r="I251">
        <v>0.68799999999999994</v>
      </c>
      <c r="J251">
        <v>448</v>
      </c>
      <c r="K251">
        <v>326</v>
      </c>
      <c r="L251">
        <v>122</v>
      </c>
    </row>
    <row r="252" spans="1:12" x14ac:dyDescent="0.45">
      <c r="A252">
        <v>179</v>
      </c>
      <c r="B252">
        <v>2017</v>
      </c>
      <c r="C252" t="s">
        <v>48</v>
      </c>
      <c r="D252">
        <v>11</v>
      </c>
      <c r="E252">
        <v>16</v>
      </c>
      <c r="F252">
        <v>11</v>
      </c>
      <c r="G252">
        <v>5</v>
      </c>
      <c r="H252">
        <v>0</v>
      </c>
      <c r="I252">
        <v>0.68799999999999994</v>
      </c>
      <c r="J252">
        <v>363</v>
      </c>
      <c r="K252">
        <v>327</v>
      </c>
      <c r="L252">
        <v>36</v>
      </c>
    </row>
    <row r="253" spans="1:12" x14ac:dyDescent="0.45">
      <c r="A253">
        <v>178</v>
      </c>
      <c r="B253">
        <v>2017</v>
      </c>
      <c r="C253" t="s">
        <v>979</v>
      </c>
      <c r="D253">
        <v>11</v>
      </c>
      <c r="E253">
        <v>16</v>
      </c>
      <c r="F253">
        <v>11</v>
      </c>
      <c r="G253">
        <v>5</v>
      </c>
      <c r="H253">
        <v>0</v>
      </c>
      <c r="I253">
        <v>0.68799999999999994</v>
      </c>
      <c r="J253">
        <v>478</v>
      </c>
      <c r="K253">
        <v>329</v>
      </c>
      <c r="L253">
        <v>149</v>
      </c>
    </row>
    <row r="254" spans="1:12" x14ac:dyDescent="0.45">
      <c r="A254">
        <v>45</v>
      </c>
      <c r="B254">
        <v>2017</v>
      </c>
      <c r="C254" t="s">
        <v>79</v>
      </c>
      <c r="D254">
        <v>13</v>
      </c>
      <c r="E254">
        <v>16</v>
      </c>
      <c r="F254">
        <v>13</v>
      </c>
      <c r="G254">
        <v>3</v>
      </c>
      <c r="H254">
        <v>0</v>
      </c>
      <c r="I254">
        <v>0.81299999999999994</v>
      </c>
      <c r="J254">
        <v>382</v>
      </c>
      <c r="K254">
        <v>252</v>
      </c>
      <c r="L254">
        <v>130</v>
      </c>
    </row>
    <row r="255" spans="1:12" x14ac:dyDescent="0.45">
      <c r="A255">
        <v>44</v>
      </c>
      <c r="B255">
        <v>2017</v>
      </c>
      <c r="C255" t="s">
        <v>972</v>
      </c>
      <c r="D255">
        <v>13</v>
      </c>
      <c r="E255">
        <v>16</v>
      </c>
      <c r="F255">
        <v>13</v>
      </c>
      <c r="G255">
        <v>3</v>
      </c>
      <c r="H255">
        <v>0</v>
      </c>
      <c r="I255">
        <v>0.81299999999999994</v>
      </c>
      <c r="J255">
        <v>458</v>
      </c>
      <c r="K255">
        <v>296</v>
      </c>
      <c r="L255">
        <v>162</v>
      </c>
    </row>
    <row r="256" spans="1:12" x14ac:dyDescent="0.45">
      <c r="A256">
        <v>43</v>
      </c>
      <c r="B256">
        <v>2017</v>
      </c>
      <c r="C256" t="s">
        <v>92</v>
      </c>
      <c r="D256">
        <v>13</v>
      </c>
      <c r="E256">
        <v>16</v>
      </c>
      <c r="F256">
        <v>13</v>
      </c>
      <c r="G256">
        <v>3</v>
      </c>
      <c r="H256">
        <v>0</v>
      </c>
      <c r="I256">
        <v>0.81299999999999994</v>
      </c>
      <c r="J256">
        <v>457</v>
      </c>
      <c r="K256">
        <v>295</v>
      </c>
      <c r="L256">
        <v>162</v>
      </c>
    </row>
    <row r="257" spans="1:12" x14ac:dyDescent="0.45">
      <c r="A257">
        <v>42</v>
      </c>
      <c r="B257">
        <v>2017</v>
      </c>
      <c r="C257" t="s">
        <v>94</v>
      </c>
      <c r="D257">
        <v>13</v>
      </c>
      <c r="E257">
        <v>16</v>
      </c>
      <c r="F257">
        <v>13</v>
      </c>
      <c r="G257">
        <v>3</v>
      </c>
      <c r="H257">
        <v>0</v>
      </c>
      <c r="I257">
        <v>0.81299999999999994</v>
      </c>
      <c r="J257">
        <v>406</v>
      </c>
      <c r="K257">
        <v>308</v>
      </c>
      <c r="L257">
        <v>98</v>
      </c>
    </row>
    <row r="258" spans="1:12" x14ac:dyDescent="0.45">
      <c r="A258">
        <v>1080</v>
      </c>
      <c r="B258">
        <v>2016</v>
      </c>
      <c r="C258" t="s">
        <v>55</v>
      </c>
      <c r="D258">
        <v>1</v>
      </c>
      <c r="E258">
        <v>16</v>
      </c>
      <c r="F258">
        <v>1</v>
      </c>
      <c r="G258">
        <v>15</v>
      </c>
      <c r="H258">
        <v>0</v>
      </c>
      <c r="I258">
        <v>6.3E-2</v>
      </c>
      <c r="J258">
        <v>264</v>
      </c>
      <c r="K258">
        <v>452</v>
      </c>
      <c r="L258">
        <v>-188</v>
      </c>
    </row>
    <row r="259" spans="1:12" x14ac:dyDescent="0.45">
      <c r="A259">
        <v>1058</v>
      </c>
      <c r="B259">
        <v>2016</v>
      </c>
      <c r="C259" t="s">
        <v>976</v>
      </c>
      <c r="D259">
        <v>2</v>
      </c>
      <c r="E259">
        <v>16</v>
      </c>
      <c r="F259">
        <v>2</v>
      </c>
      <c r="G259">
        <v>14</v>
      </c>
      <c r="H259">
        <v>0</v>
      </c>
      <c r="I259">
        <v>0.125</v>
      </c>
      <c r="J259">
        <v>309</v>
      </c>
      <c r="K259">
        <v>480</v>
      </c>
      <c r="L259">
        <v>-171</v>
      </c>
    </row>
    <row r="260" spans="1:12" x14ac:dyDescent="0.45">
      <c r="A260">
        <v>1025</v>
      </c>
      <c r="B260">
        <v>2016</v>
      </c>
      <c r="C260" t="s">
        <v>72</v>
      </c>
      <c r="D260">
        <v>3</v>
      </c>
      <c r="E260">
        <v>16</v>
      </c>
      <c r="F260">
        <v>3</v>
      </c>
      <c r="G260">
        <v>13</v>
      </c>
      <c r="H260">
        <v>0</v>
      </c>
      <c r="I260">
        <v>0.188</v>
      </c>
      <c r="J260">
        <v>318</v>
      </c>
      <c r="K260">
        <v>400</v>
      </c>
      <c r="L260">
        <v>-82</v>
      </c>
    </row>
    <row r="261" spans="1:12" x14ac:dyDescent="0.45">
      <c r="A261">
        <v>1024</v>
      </c>
      <c r="B261">
        <v>2016</v>
      </c>
      <c r="C261" t="s">
        <v>50</v>
      </c>
      <c r="D261">
        <v>3</v>
      </c>
      <c r="E261">
        <v>16</v>
      </c>
      <c r="F261">
        <v>3</v>
      </c>
      <c r="G261">
        <v>13</v>
      </c>
      <c r="H261">
        <v>0</v>
      </c>
      <c r="I261">
        <v>0.188</v>
      </c>
      <c r="J261">
        <v>279</v>
      </c>
      <c r="K261">
        <v>399</v>
      </c>
      <c r="L261">
        <v>-120</v>
      </c>
    </row>
    <row r="262" spans="1:12" x14ac:dyDescent="0.45">
      <c r="A262">
        <v>949</v>
      </c>
      <c r="B262">
        <v>2016</v>
      </c>
      <c r="C262" t="s">
        <v>979</v>
      </c>
      <c r="D262">
        <v>4</v>
      </c>
      <c r="E262">
        <v>16</v>
      </c>
      <c r="F262">
        <v>4</v>
      </c>
      <c r="G262">
        <v>12</v>
      </c>
      <c r="H262">
        <v>0</v>
      </c>
      <c r="I262">
        <v>0.25</v>
      </c>
      <c r="J262">
        <v>224</v>
      </c>
      <c r="K262">
        <v>394</v>
      </c>
      <c r="L262">
        <v>-170</v>
      </c>
    </row>
    <row r="263" spans="1:12" x14ac:dyDescent="0.45">
      <c r="A263">
        <v>867</v>
      </c>
      <c r="B263">
        <v>2016</v>
      </c>
      <c r="C263" t="s">
        <v>975</v>
      </c>
      <c r="D263">
        <v>5</v>
      </c>
      <c r="E263">
        <v>16</v>
      </c>
      <c r="F263">
        <v>5</v>
      </c>
      <c r="G263">
        <v>11</v>
      </c>
      <c r="H263">
        <v>0</v>
      </c>
      <c r="I263">
        <v>0.313</v>
      </c>
      <c r="J263">
        <v>410</v>
      </c>
      <c r="K263">
        <v>423</v>
      </c>
      <c r="L263">
        <v>-13</v>
      </c>
    </row>
    <row r="264" spans="1:12" x14ac:dyDescent="0.45">
      <c r="A264">
        <v>866</v>
      </c>
      <c r="B264">
        <v>2016</v>
      </c>
      <c r="C264" t="s">
        <v>88</v>
      </c>
      <c r="D264">
        <v>5</v>
      </c>
      <c r="E264">
        <v>16</v>
      </c>
      <c r="F264">
        <v>5</v>
      </c>
      <c r="G264">
        <v>11</v>
      </c>
      <c r="H264">
        <v>0</v>
      </c>
      <c r="I264">
        <v>0.313</v>
      </c>
      <c r="J264">
        <v>275</v>
      </c>
      <c r="K264">
        <v>409</v>
      </c>
      <c r="L264">
        <v>-134</v>
      </c>
    </row>
    <row r="265" spans="1:12" x14ac:dyDescent="0.45">
      <c r="A265">
        <v>764</v>
      </c>
      <c r="B265">
        <v>2016</v>
      </c>
      <c r="C265" t="s">
        <v>53</v>
      </c>
      <c r="D265">
        <v>6</v>
      </c>
      <c r="E265">
        <v>16</v>
      </c>
      <c r="F265">
        <v>6</v>
      </c>
      <c r="G265">
        <v>9</v>
      </c>
      <c r="H265">
        <v>1</v>
      </c>
      <c r="I265">
        <v>0.40600000000000003</v>
      </c>
      <c r="J265">
        <v>325</v>
      </c>
      <c r="K265">
        <v>315</v>
      </c>
      <c r="L265">
        <v>10</v>
      </c>
    </row>
    <row r="266" spans="1:12" x14ac:dyDescent="0.45">
      <c r="A266">
        <v>763</v>
      </c>
      <c r="B266">
        <v>2016</v>
      </c>
      <c r="C266" t="s">
        <v>48</v>
      </c>
      <c r="D266">
        <v>6</v>
      </c>
      <c r="E266">
        <v>16</v>
      </c>
      <c r="F266">
        <v>6</v>
      </c>
      <c r="G266">
        <v>10</v>
      </c>
      <c r="H266">
        <v>0</v>
      </c>
      <c r="I266">
        <v>0.375</v>
      </c>
      <c r="J266">
        <v>369</v>
      </c>
      <c r="K266">
        <v>402</v>
      </c>
      <c r="L266">
        <v>-33</v>
      </c>
    </row>
    <row r="267" spans="1:12" x14ac:dyDescent="0.45">
      <c r="A267">
        <v>655</v>
      </c>
      <c r="B267">
        <v>2016</v>
      </c>
      <c r="C267" t="s">
        <v>92</v>
      </c>
      <c r="D267">
        <v>7</v>
      </c>
      <c r="E267">
        <v>16</v>
      </c>
      <c r="F267">
        <v>7</v>
      </c>
      <c r="G267">
        <v>9</v>
      </c>
      <c r="H267">
        <v>0</v>
      </c>
      <c r="I267">
        <v>0.438</v>
      </c>
      <c r="J267">
        <v>367</v>
      </c>
      <c r="K267">
        <v>331</v>
      </c>
      <c r="L267">
        <v>36</v>
      </c>
    </row>
    <row r="268" spans="1:12" x14ac:dyDescent="0.45">
      <c r="A268">
        <v>654</v>
      </c>
      <c r="B268">
        <v>2016</v>
      </c>
      <c r="C268" t="s">
        <v>978</v>
      </c>
      <c r="D268">
        <v>7</v>
      </c>
      <c r="E268">
        <v>16</v>
      </c>
      <c r="F268">
        <v>7</v>
      </c>
      <c r="G268">
        <v>9</v>
      </c>
      <c r="H268">
        <v>0</v>
      </c>
      <c r="I268">
        <v>0.438</v>
      </c>
      <c r="J268">
        <v>469</v>
      </c>
      <c r="K268">
        <v>454</v>
      </c>
      <c r="L268">
        <v>15</v>
      </c>
    </row>
    <row r="269" spans="1:12" x14ac:dyDescent="0.45">
      <c r="A269">
        <v>653</v>
      </c>
      <c r="B269">
        <v>2016</v>
      </c>
      <c r="C269" t="s">
        <v>33</v>
      </c>
      <c r="D269">
        <v>7</v>
      </c>
      <c r="E269">
        <v>16</v>
      </c>
      <c r="F269">
        <v>7</v>
      </c>
      <c r="G269">
        <v>8</v>
      </c>
      <c r="H269">
        <v>1</v>
      </c>
      <c r="I269">
        <v>0.46899999999999997</v>
      </c>
      <c r="J269">
        <v>418</v>
      </c>
      <c r="K269">
        <v>362</v>
      </c>
      <c r="L269">
        <v>56</v>
      </c>
    </row>
    <row r="270" spans="1:12" x14ac:dyDescent="0.45">
      <c r="A270">
        <v>652</v>
      </c>
      <c r="B270">
        <v>2016</v>
      </c>
      <c r="C270" t="s">
        <v>45</v>
      </c>
      <c r="D270">
        <v>7</v>
      </c>
      <c r="E270">
        <v>16</v>
      </c>
      <c r="F270">
        <v>7</v>
      </c>
      <c r="G270">
        <v>9</v>
      </c>
      <c r="H270">
        <v>0</v>
      </c>
      <c r="I270">
        <v>0.438</v>
      </c>
      <c r="J270">
        <v>399</v>
      </c>
      <c r="K270">
        <v>378</v>
      </c>
      <c r="L270">
        <v>21</v>
      </c>
    </row>
    <row r="271" spans="1:12" x14ac:dyDescent="0.45">
      <c r="A271">
        <v>521</v>
      </c>
      <c r="B271">
        <v>2016</v>
      </c>
      <c r="C271" t="s">
        <v>108</v>
      </c>
      <c r="D271">
        <v>8</v>
      </c>
      <c r="E271">
        <v>16</v>
      </c>
      <c r="F271">
        <v>8</v>
      </c>
      <c r="G271">
        <v>7</v>
      </c>
      <c r="H271">
        <v>1</v>
      </c>
      <c r="I271">
        <v>0.53100000000000003</v>
      </c>
      <c r="J271">
        <v>396</v>
      </c>
      <c r="K271">
        <v>383</v>
      </c>
      <c r="L271">
        <v>13</v>
      </c>
    </row>
    <row r="272" spans="1:12" x14ac:dyDescent="0.45">
      <c r="A272">
        <v>520</v>
      </c>
      <c r="B272">
        <v>2016</v>
      </c>
      <c r="C272" t="s">
        <v>40</v>
      </c>
      <c r="D272">
        <v>8</v>
      </c>
      <c r="E272">
        <v>16</v>
      </c>
      <c r="F272">
        <v>8</v>
      </c>
      <c r="G272">
        <v>8</v>
      </c>
      <c r="H272">
        <v>0</v>
      </c>
      <c r="I272">
        <v>0.5</v>
      </c>
      <c r="J272">
        <v>343</v>
      </c>
      <c r="K272">
        <v>321</v>
      </c>
      <c r="L272">
        <v>22</v>
      </c>
    </row>
    <row r="273" spans="1:12" x14ac:dyDescent="0.45">
      <c r="A273">
        <v>519</v>
      </c>
      <c r="B273">
        <v>2016</v>
      </c>
      <c r="C273" t="s">
        <v>79</v>
      </c>
      <c r="D273">
        <v>8</v>
      </c>
      <c r="E273">
        <v>16</v>
      </c>
      <c r="F273">
        <v>8</v>
      </c>
      <c r="G273">
        <v>8</v>
      </c>
      <c r="H273">
        <v>0</v>
      </c>
      <c r="I273">
        <v>0.5</v>
      </c>
      <c r="J273">
        <v>327</v>
      </c>
      <c r="K273">
        <v>307</v>
      </c>
      <c r="L273">
        <v>20</v>
      </c>
    </row>
    <row r="274" spans="1:12" x14ac:dyDescent="0.45">
      <c r="A274">
        <v>518</v>
      </c>
      <c r="B274">
        <v>2016</v>
      </c>
      <c r="C274" t="s">
        <v>68</v>
      </c>
      <c r="D274">
        <v>8</v>
      </c>
      <c r="E274">
        <v>16</v>
      </c>
      <c r="F274">
        <v>8</v>
      </c>
      <c r="G274">
        <v>8</v>
      </c>
      <c r="H274">
        <v>0</v>
      </c>
      <c r="I274">
        <v>0.5</v>
      </c>
      <c r="J274">
        <v>411</v>
      </c>
      <c r="K274">
        <v>392</v>
      </c>
      <c r="L274">
        <v>19</v>
      </c>
    </row>
    <row r="275" spans="1:12" x14ac:dyDescent="0.45">
      <c r="A275">
        <v>407</v>
      </c>
      <c r="B275">
        <v>2016</v>
      </c>
      <c r="C275" t="s">
        <v>977</v>
      </c>
      <c r="D275">
        <v>9</v>
      </c>
      <c r="E275">
        <v>16</v>
      </c>
      <c r="F275">
        <v>9</v>
      </c>
      <c r="G275">
        <v>7</v>
      </c>
      <c r="H275">
        <v>0</v>
      </c>
      <c r="I275">
        <v>0.56299999999999994</v>
      </c>
      <c r="J275">
        <v>354</v>
      </c>
      <c r="K275">
        <v>369</v>
      </c>
      <c r="L275">
        <v>-15</v>
      </c>
    </row>
    <row r="276" spans="1:12" x14ac:dyDescent="0.45">
      <c r="A276">
        <v>406</v>
      </c>
      <c r="B276">
        <v>2016</v>
      </c>
      <c r="C276" t="s">
        <v>106</v>
      </c>
      <c r="D276">
        <v>9</v>
      </c>
      <c r="E276">
        <v>16</v>
      </c>
      <c r="F276">
        <v>9</v>
      </c>
      <c r="G276">
        <v>7</v>
      </c>
      <c r="H276">
        <v>0</v>
      </c>
      <c r="I276">
        <v>0.56299999999999994</v>
      </c>
      <c r="J276">
        <v>381</v>
      </c>
      <c r="K276">
        <v>378</v>
      </c>
      <c r="L276">
        <v>3</v>
      </c>
    </row>
    <row r="277" spans="1:12" x14ac:dyDescent="0.45">
      <c r="A277">
        <v>405</v>
      </c>
      <c r="B277">
        <v>2016</v>
      </c>
      <c r="C277" t="s">
        <v>154</v>
      </c>
      <c r="D277">
        <v>9</v>
      </c>
      <c r="E277">
        <v>16</v>
      </c>
      <c r="F277">
        <v>9</v>
      </c>
      <c r="G277">
        <v>7</v>
      </c>
      <c r="H277">
        <v>0</v>
      </c>
      <c r="I277">
        <v>0.56299999999999994</v>
      </c>
      <c r="J277">
        <v>279</v>
      </c>
      <c r="K277">
        <v>328</v>
      </c>
      <c r="L277">
        <v>-49</v>
      </c>
    </row>
    <row r="278" spans="1:12" x14ac:dyDescent="0.45">
      <c r="A278">
        <v>404</v>
      </c>
      <c r="B278">
        <v>2016</v>
      </c>
      <c r="C278" t="s">
        <v>64</v>
      </c>
      <c r="D278">
        <v>9</v>
      </c>
      <c r="E278">
        <v>16</v>
      </c>
      <c r="F278">
        <v>9</v>
      </c>
      <c r="G278">
        <v>7</v>
      </c>
      <c r="H278">
        <v>0</v>
      </c>
      <c r="I278">
        <v>0.56299999999999994</v>
      </c>
      <c r="J278">
        <v>346</v>
      </c>
      <c r="K278">
        <v>358</v>
      </c>
      <c r="L278">
        <v>-12</v>
      </c>
    </row>
    <row r="279" spans="1:12" x14ac:dyDescent="0.45">
      <c r="A279">
        <v>403</v>
      </c>
      <c r="B279">
        <v>2016</v>
      </c>
      <c r="C279" t="s">
        <v>60</v>
      </c>
      <c r="D279">
        <v>9</v>
      </c>
      <c r="E279">
        <v>16</v>
      </c>
      <c r="F279">
        <v>9</v>
      </c>
      <c r="G279">
        <v>7</v>
      </c>
      <c r="H279">
        <v>0</v>
      </c>
      <c r="I279">
        <v>0.56299999999999994</v>
      </c>
      <c r="J279">
        <v>333</v>
      </c>
      <c r="K279">
        <v>297</v>
      </c>
      <c r="L279">
        <v>36</v>
      </c>
    </row>
    <row r="280" spans="1:12" x14ac:dyDescent="0.45">
      <c r="A280">
        <v>282</v>
      </c>
      <c r="B280">
        <v>2016</v>
      </c>
      <c r="C280" t="s">
        <v>974</v>
      </c>
      <c r="D280">
        <v>10</v>
      </c>
      <c r="E280">
        <v>16</v>
      </c>
      <c r="F280">
        <v>10</v>
      </c>
      <c r="G280">
        <v>6</v>
      </c>
      <c r="H280">
        <v>0</v>
      </c>
      <c r="I280">
        <v>0.625</v>
      </c>
      <c r="J280">
        <v>432</v>
      </c>
      <c r="K280">
        <v>388</v>
      </c>
      <c r="L280">
        <v>44</v>
      </c>
    </row>
    <row r="281" spans="1:12" x14ac:dyDescent="0.45">
      <c r="A281">
        <v>281</v>
      </c>
      <c r="B281">
        <v>2016</v>
      </c>
      <c r="C281" t="s">
        <v>76</v>
      </c>
      <c r="D281">
        <v>10</v>
      </c>
      <c r="E281">
        <v>16</v>
      </c>
      <c r="F281">
        <v>10</v>
      </c>
      <c r="G281">
        <v>6</v>
      </c>
      <c r="H281">
        <v>0</v>
      </c>
      <c r="I281">
        <v>0.625</v>
      </c>
      <c r="J281">
        <v>363</v>
      </c>
      <c r="K281">
        <v>380</v>
      </c>
      <c r="L281">
        <v>-17</v>
      </c>
    </row>
    <row r="282" spans="1:12" x14ac:dyDescent="0.45">
      <c r="A282">
        <v>280</v>
      </c>
      <c r="B282">
        <v>2016</v>
      </c>
      <c r="C282" t="s">
        <v>98</v>
      </c>
      <c r="D282">
        <v>10</v>
      </c>
      <c r="E282">
        <v>16</v>
      </c>
      <c r="F282">
        <v>10</v>
      </c>
      <c r="G282">
        <v>5</v>
      </c>
      <c r="H282">
        <v>1</v>
      </c>
      <c r="I282">
        <v>0.65600000000000003</v>
      </c>
      <c r="J282">
        <v>354</v>
      </c>
      <c r="K282">
        <v>292</v>
      </c>
      <c r="L282">
        <v>62</v>
      </c>
    </row>
    <row r="283" spans="1:12" x14ac:dyDescent="0.45">
      <c r="A283">
        <v>183</v>
      </c>
      <c r="B283">
        <v>2016</v>
      </c>
      <c r="C283" t="s">
        <v>94</v>
      </c>
      <c r="D283">
        <v>11</v>
      </c>
      <c r="E283">
        <v>16</v>
      </c>
      <c r="F283">
        <v>11</v>
      </c>
      <c r="G283">
        <v>5</v>
      </c>
      <c r="H283">
        <v>0</v>
      </c>
      <c r="I283">
        <v>0.68799999999999994</v>
      </c>
      <c r="J283">
        <v>399</v>
      </c>
      <c r="K283">
        <v>327</v>
      </c>
      <c r="L283">
        <v>72</v>
      </c>
    </row>
    <row r="284" spans="1:12" x14ac:dyDescent="0.45">
      <c r="A284">
        <v>182</v>
      </c>
      <c r="B284">
        <v>2016</v>
      </c>
      <c r="C284" t="s">
        <v>86</v>
      </c>
      <c r="D284">
        <v>11</v>
      </c>
      <c r="E284">
        <v>16</v>
      </c>
      <c r="F284">
        <v>11</v>
      </c>
      <c r="G284">
        <v>5</v>
      </c>
      <c r="H284">
        <v>0</v>
      </c>
      <c r="I284">
        <v>0.68799999999999994</v>
      </c>
      <c r="J284">
        <v>310</v>
      </c>
      <c r="K284">
        <v>284</v>
      </c>
      <c r="L284">
        <v>26</v>
      </c>
    </row>
    <row r="285" spans="1:12" x14ac:dyDescent="0.45">
      <c r="A285">
        <v>181</v>
      </c>
      <c r="B285">
        <v>2016</v>
      </c>
      <c r="C285" t="s">
        <v>37</v>
      </c>
      <c r="D285">
        <v>11</v>
      </c>
      <c r="E285">
        <v>16</v>
      </c>
      <c r="F285">
        <v>11</v>
      </c>
      <c r="G285">
        <v>5</v>
      </c>
      <c r="H285">
        <v>0</v>
      </c>
      <c r="I285">
        <v>0.68799999999999994</v>
      </c>
      <c r="J285">
        <v>540</v>
      </c>
      <c r="K285">
        <v>406</v>
      </c>
      <c r="L285">
        <v>134</v>
      </c>
    </row>
    <row r="286" spans="1:12" x14ac:dyDescent="0.45">
      <c r="A286">
        <v>105</v>
      </c>
      <c r="B286">
        <v>2016</v>
      </c>
      <c r="C286" t="s">
        <v>973</v>
      </c>
      <c r="D286">
        <v>12</v>
      </c>
      <c r="E286">
        <v>16</v>
      </c>
      <c r="F286">
        <v>12</v>
      </c>
      <c r="G286">
        <v>4</v>
      </c>
      <c r="H286">
        <v>0</v>
      </c>
      <c r="I286">
        <v>0.75</v>
      </c>
      <c r="J286">
        <v>389</v>
      </c>
      <c r="K286">
        <v>311</v>
      </c>
      <c r="L286">
        <v>78</v>
      </c>
    </row>
    <row r="287" spans="1:12" x14ac:dyDescent="0.45">
      <c r="A287">
        <v>104</v>
      </c>
      <c r="B287">
        <v>2016</v>
      </c>
      <c r="C287" t="s">
        <v>90</v>
      </c>
      <c r="D287">
        <v>12</v>
      </c>
      <c r="E287">
        <v>16</v>
      </c>
      <c r="F287">
        <v>12</v>
      </c>
      <c r="G287">
        <v>4</v>
      </c>
      <c r="H287">
        <v>0</v>
      </c>
      <c r="I287">
        <v>0.75</v>
      </c>
      <c r="J287">
        <v>416</v>
      </c>
      <c r="K287">
        <v>385</v>
      </c>
      <c r="L287">
        <v>31</v>
      </c>
    </row>
    <row r="288" spans="1:12" x14ac:dyDescent="0.45">
      <c r="A288">
        <v>46</v>
      </c>
      <c r="B288">
        <v>2016</v>
      </c>
      <c r="C288" t="s">
        <v>57</v>
      </c>
      <c r="D288">
        <v>13</v>
      </c>
      <c r="E288">
        <v>16</v>
      </c>
      <c r="F288">
        <v>13</v>
      </c>
      <c r="G288">
        <v>3</v>
      </c>
      <c r="H288">
        <v>0</v>
      </c>
      <c r="I288">
        <v>0.81299999999999994</v>
      </c>
      <c r="J288">
        <v>421</v>
      </c>
      <c r="K288">
        <v>306</v>
      </c>
      <c r="L288">
        <v>115</v>
      </c>
    </row>
    <row r="289" spans="1:12" x14ac:dyDescent="0.45">
      <c r="A289">
        <v>14</v>
      </c>
      <c r="B289">
        <v>2016</v>
      </c>
      <c r="C289" t="s">
        <v>972</v>
      </c>
      <c r="D289">
        <v>14</v>
      </c>
      <c r="E289">
        <v>16</v>
      </c>
      <c r="F289">
        <v>14</v>
      </c>
      <c r="G289">
        <v>2</v>
      </c>
      <c r="H289">
        <v>0</v>
      </c>
      <c r="I289">
        <v>0.875</v>
      </c>
      <c r="J289">
        <v>441</v>
      </c>
      <c r="K289">
        <v>250</v>
      </c>
      <c r="L289">
        <v>191</v>
      </c>
    </row>
    <row r="290" spans="1:12" x14ac:dyDescent="0.45">
      <c r="A290">
        <v>1027</v>
      </c>
      <c r="B290">
        <v>2015</v>
      </c>
      <c r="C290" t="s">
        <v>106</v>
      </c>
      <c r="D290">
        <v>3</v>
      </c>
      <c r="E290">
        <v>16</v>
      </c>
      <c r="F290">
        <v>3</v>
      </c>
      <c r="G290">
        <v>13</v>
      </c>
      <c r="H290">
        <v>0</v>
      </c>
      <c r="I290">
        <v>0.188</v>
      </c>
      <c r="J290">
        <v>299</v>
      </c>
      <c r="K290">
        <v>423</v>
      </c>
      <c r="L290">
        <v>-124</v>
      </c>
    </row>
    <row r="291" spans="1:12" x14ac:dyDescent="0.45">
      <c r="A291">
        <v>1026</v>
      </c>
      <c r="B291">
        <v>2015</v>
      </c>
      <c r="C291" t="s">
        <v>55</v>
      </c>
      <c r="D291">
        <v>3</v>
      </c>
      <c r="E291">
        <v>16</v>
      </c>
      <c r="F291">
        <v>3</v>
      </c>
      <c r="G291">
        <v>13</v>
      </c>
      <c r="H291">
        <v>0</v>
      </c>
      <c r="I291">
        <v>0.188</v>
      </c>
      <c r="J291">
        <v>278</v>
      </c>
      <c r="K291">
        <v>432</v>
      </c>
      <c r="L291">
        <v>-154</v>
      </c>
    </row>
    <row r="292" spans="1:12" x14ac:dyDescent="0.45">
      <c r="A292">
        <v>951</v>
      </c>
      <c r="B292">
        <v>2015</v>
      </c>
      <c r="C292" t="s">
        <v>975</v>
      </c>
      <c r="D292">
        <v>4</v>
      </c>
      <c r="E292">
        <v>16</v>
      </c>
      <c r="F292">
        <v>4</v>
      </c>
      <c r="G292">
        <v>12</v>
      </c>
      <c r="H292">
        <v>0</v>
      </c>
      <c r="I292">
        <v>0.25</v>
      </c>
      <c r="J292">
        <v>320</v>
      </c>
      <c r="K292">
        <v>398</v>
      </c>
      <c r="L292">
        <v>-78</v>
      </c>
    </row>
    <row r="293" spans="1:12" x14ac:dyDescent="0.45">
      <c r="A293">
        <v>950</v>
      </c>
      <c r="B293">
        <v>2015</v>
      </c>
      <c r="C293" t="s">
        <v>57</v>
      </c>
      <c r="D293">
        <v>4</v>
      </c>
      <c r="E293">
        <v>16</v>
      </c>
      <c r="F293">
        <v>4</v>
      </c>
      <c r="G293">
        <v>12</v>
      </c>
      <c r="H293">
        <v>0</v>
      </c>
      <c r="I293">
        <v>0.25</v>
      </c>
      <c r="J293">
        <v>275</v>
      </c>
      <c r="K293">
        <v>374</v>
      </c>
      <c r="L293">
        <v>-99</v>
      </c>
    </row>
    <row r="294" spans="1:12" x14ac:dyDescent="0.45">
      <c r="A294">
        <v>870</v>
      </c>
      <c r="B294">
        <v>2015</v>
      </c>
      <c r="C294" t="s">
        <v>976</v>
      </c>
      <c r="D294">
        <v>5</v>
      </c>
      <c r="E294">
        <v>16</v>
      </c>
      <c r="F294">
        <v>5</v>
      </c>
      <c r="G294">
        <v>11</v>
      </c>
      <c r="H294">
        <v>0</v>
      </c>
      <c r="I294">
        <v>0.313</v>
      </c>
      <c r="J294">
        <v>238</v>
      </c>
      <c r="K294">
        <v>387</v>
      </c>
      <c r="L294">
        <v>-149</v>
      </c>
    </row>
    <row r="295" spans="1:12" x14ac:dyDescent="0.45">
      <c r="A295">
        <v>869</v>
      </c>
      <c r="B295">
        <v>2015</v>
      </c>
      <c r="C295" t="s">
        <v>40</v>
      </c>
      <c r="D295">
        <v>5</v>
      </c>
      <c r="E295">
        <v>16</v>
      </c>
      <c r="F295">
        <v>5</v>
      </c>
      <c r="G295">
        <v>11</v>
      </c>
      <c r="H295">
        <v>0</v>
      </c>
      <c r="I295">
        <v>0.313</v>
      </c>
      <c r="J295">
        <v>328</v>
      </c>
      <c r="K295">
        <v>401</v>
      </c>
      <c r="L295">
        <v>-73</v>
      </c>
    </row>
    <row r="296" spans="1:12" x14ac:dyDescent="0.45">
      <c r="A296">
        <v>868</v>
      </c>
      <c r="B296">
        <v>2015</v>
      </c>
      <c r="C296" t="s">
        <v>72</v>
      </c>
      <c r="D296">
        <v>5</v>
      </c>
      <c r="E296">
        <v>16</v>
      </c>
      <c r="F296">
        <v>5</v>
      </c>
      <c r="G296">
        <v>11</v>
      </c>
      <c r="H296">
        <v>0</v>
      </c>
      <c r="I296">
        <v>0.313</v>
      </c>
      <c r="J296">
        <v>376</v>
      </c>
      <c r="K296">
        <v>448</v>
      </c>
      <c r="L296">
        <v>-72</v>
      </c>
    </row>
    <row r="297" spans="1:12" x14ac:dyDescent="0.45">
      <c r="A297">
        <v>768</v>
      </c>
      <c r="B297">
        <v>2015</v>
      </c>
      <c r="C297" t="s">
        <v>977</v>
      </c>
      <c r="D297">
        <v>6</v>
      </c>
      <c r="E297">
        <v>16</v>
      </c>
      <c r="F297">
        <v>6</v>
      </c>
      <c r="G297">
        <v>10</v>
      </c>
      <c r="H297">
        <v>0</v>
      </c>
      <c r="I297">
        <v>0.375</v>
      </c>
      <c r="J297">
        <v>342</v>
      </c>
      <c r="K297">
        <v>417</v>
      </c>
      <c r="L297">
        <v>-75</v>
      </c>
    </row>
    <row r="298" spans="1:12" x14ac:dyDescent="0.45">
      <c r="A298">
        <v>767</v>
      </c>
      <c r="B298">
        <v>2015</v>
      </c>
      <c r="C298" t="s">
        <v>86</v>
      </c>
      <c r="D298">
        <v>6</v>
      </c>
      <c r="E298">
        <v>16</v>
      </c>
      <c r="F298">
        <v>6</v>
      </c>
      <c r="G298">
        <v>10</v>
      </c>
      <c r="H298">
        <v>0</v>
      </c>
      <c r="I298">
        <v>0.375</v>
      </c>
      <c r="J298">
        <v>420</v>
      </c>
      <c r="K298">
        <v>442</v>
      </c>
      <c r="L298">
        <v>-22</v>
      </c>
    </row>
    <row r="299" spans="1:12" x14ac:dyDescent="0.45">
      <c r="A299">
        <v>766</v>
      </c>
      <c r="B299">
        <v>2015</v>
      </c>
      <c r="C299" t="s">
        <v>76</v>
      </c>
      <c r="D299">
        <v>6</v>
      </c>
      <c r="E299">
        <v>16</v>
      </c>
      <c r="F299">
        <v>6</v>
      </c>
      <c r="G299">
        <v>10</v>
      </c>
      <c r="H299">
        <v>0</v>
      </c>
      <c r="I299">
        <v>0.375</v>
      </c>
      <c r="J299">
        <v>310</v>
      </c>
      <c r="K299">
        <v>389</v>
      </c>
      <c r="L299">
        <v>-79</v>
      </c>
    </row>
    <row r="300" spans="1:12" x14ac:dyDescent="0.45">
      <c r="A300">
        <v>765</v>
      </c>
      <c r="B300">
        <v>2015</v>
      </c>
      <c r="C300" t="s">
        <v>50</v>
      </c>
      <c r="D300">
        <v>6</v>
      </c>
      <c r="E300">
        <v>16</v>
      </c>
      <c r="F300">
        <v>6</v>
      </c>
      <c r="G300">
        <v>10</v>
      </c>
      <c r="H300">
        <v>0</v>
      </c>
      <c r="I300">
        <v>0.375</v>
      </c>
      <c r="J300">
        <v>335</v>
      </c>
      <c r="K300">
        <v>397</v>
      </c>
      <c r="L300">
        <v>-62</v>
      </c>
    </row>
    <row r="301" spans="1:12" x14ac:dyDescent="0.45">
      <c r="A301">
        <v>660</v>
      </c>
      <c r="B301">
        <v>2015</v>
      </c>
      <c r="C301" t="s">
        <v>102</v>
      </c>
      <c r="D301">
        <v>7</v>
      </c>
      <c r="E301">
        <v>16</v>
      </c>
      <c r="F301">
        <v>7</v>
      </c>
      <c r="G301">
        <v>9</v>
      </c>
      <c r="H301">
        <v>0</v>
      </c>
      <c r="I301">
        <v>0.438</v>
      </c>
      <c r="J301">
        <v>280</v>
      </c>
      <c r="K301">
        <v>330</v>
      </c>
      <c r="L301">
        <v>-50</v>
      </c>
    </row>
    <row r="302" spans="1:12" x14ac:dyDescent="0.45">
      <c r="A302">
        <v>659</v>
      </c>
      <c r="B302">
        <v>2015</v>
      </c>
      <c r="C302" t="s">
        <v>90</v>
      </c>
      <c r="D302">
        <v>7</v>
      </c>
      <c r="E302">
        <v>16</v>
      </c>
      <c r="F302">
        <v>7</v>
      </c>
      <c r="G302">
        <v>9</v>
      </c>
      <c r="H302">
        <v>0</v>
      </c>
      <c r="I302">
        <v>0.438</v>
      </c>
      <c r="J302">
        <v>359</v>
      </c>
      <c r="K302">
        <v>399</v>
      </c>
      <c r="L302">
        <v>-40</v>
      </c>
    </row>
    <row r="303" spans="1:12" x14ac:dyDescent="0.45">
      <c r="A303">
        <v>658</v>
      </c>
      <c r="B303">
        <v>2015</v>
      </c>
      <c r="C303" t="s">
        <v>92</v>
      </c>
      <c r="D303">
        <v>7</v>
      </c>
      <c r="E303">
        <v>16</v>
      </c>
      <c r="F303">
        <v>7</v>
      </c>
      <c r="G303">
        <v>9</v>
      </c>
      <c r="H303">
        <v>0</v>
      </c>
      <c r="I303">
        <v>0.438</v>
      </c>
      <c r="J303">
        <v>377</v>
      </c>
      <c r="K303">
        <v>430</v>
      </c>
      <c r="L303">
        <v>-53</v>
      </c>
    </row>
    <row r="304" spans="1:12" x14ac:dyDescent="0.45">
      <c r="A304">
        <v>657</v>
      </c>
      <c r="B304">
        <v>2015</v>
      </c>
      <c r="C304" t="s">
        <v>978</v>
      </c>
      <c r="D304">
        <v>7</v>
      </c>
      <c r="E304">
        <v>16</v>
      </c>
      <c r="F304">
        <v>7</v>
      </c>
      <c r="G304">
        <v>9</v>
      </c>
      <c r="H304">
        <v>0</v>
      </c>
      <c r="I304">
        <v>0.438</v>
      </c>
      <c r="J304">
        <v>408</v>
      </c>
      <c r="K304">
        <v>476</v>
      </c>
      <c r="L304">
        <v>-68</v>
      </c>
    </row>
    <row r="305" spans="1:12" x14ac:dyDescent="0.45">
      <c r="A305">
        <v>656</v>
      </c>
      <c r="B305">
        <v>2015</v>
      </c>
      <c r="C305" t="s">
        <v>64</v>
      </c>
      <c r="D305">
        <v>7</v>
      </c>
      <c r="E305">
        <v>16</v>
      </c>
      <c r="F305">
        <v>7</v>
      </c>
      <c r="G305">
        <v>9</v>
      </c>
      <c r="H305">
        <v>0</v>
      </c>
      <c r="I305">
        <v>0.438</v>
      </c>
      <c r="J305">
        <v>358</v>
      </c>
      <c r="K305">
        <v>400</v>
      </c>
      <c r="L305">
        <v>-42</v>
      </c>
    </row>
    <row r="306" spans="1:12" x14ac:dyDescent="0.45">
      <c r="A306">
        <v>524</v>
      </c>
      <c r="B306">
        <v>2015</v>
      </c>
      <c r="C306" t="s">
        <v>68</v>
      </c>
      <c r="D306">
        <v>8</v>
      </c>
      <c r="E306">
        <v>16</v>
      </c>
      <c r="F306">
        <v>8</v>
      </c>
      <c r="G306">
        <v>8</v>
      </c>
      <c r="H306">
        <v>0</v>
      </c>
      <c r="I306">
        <v>0.5</v>
      </c>
      <c r="J306">
        <v>333</v>
      </c>
      <c r="K306">
        <v>408</v>
      </c>
      <c r="L306">
        <v>-75</v>
      </c>
    </row>
    <row r="307" spans="1:12" x14ac:dyDescent="0.45">
      <c r="A307">
        <v>523</v>
      </c>
      <c r="B307">
        <v>2015</v>
      </c>
      <c r="C307" t="s">
        <v>45</v>
      </c>
      <c r="D307">
        <v>8</v>
      </c>
      <c r="E307">
        <v>16</v>
      </c>
      <c r="F307">
        <v>8</v>
      </c>
      <c r="G307">
        <v>8</v>
      </c>
      <c r="H307">
        <v>0</v>
      </c>
      <c r="I307">
        <v>0.5</v>
      </c>
      <c r="J307">
        <v>379</v>
      </c>
      <c r="K307">
        <v>359</v>
      </c>
      <c r="L307">
        <v>20</v>
      </c>
    </row>
    <row r="308" spans="1:12" x14ac:dyDescent="0.45">
      <c r="A308">
        <v>522</v>
      </c>
      <c r="B308">
        <v>2015</v>
      </c>
      <c r="C308" t="s">
        <v>37</v>
      </c>
      <c r="D308">
        <v>8</v>
      </c>
      <c r="E308">
        <v>16</v>
      </c>
      <c r="F308">
        <v>8</v>
      </c>
      <c r="G308">
        <v>8</v>
      </c>
      <c r="H308">
        <v>0</v>
      </c>
      <c r="I308">
        <v>0.5</v>
      </c>
      <c r="J308">
        <v>339</v>
      </c>
      <c r="K308">
        <v>345</v>
      </c>
      <c r="L308">
        <v>-6</v>
      </c>
    </row>
    <row r="309" spans="1:12" x14ac:dyDescent="0.45">
      <c r="A309">
        <v>409</v>
      </c>
      <c r="B309">
        <v>2015</v>
      </c>
      <c r="C309" t="s">
        <v>108</v>
      </c>
      <c r="D309">
        <v>9</v>
      </c>
      <c r="E309">
        <v>16</v>
      </c>
      <c r="F309">
        <v>9</v>
      </c>
      <c r="G309">
        <v>7</v>
      </c>
      <c r="H309">
        <v>0</v>
      </c>
      <c r="I309">
        <v>0.56299999999999994</v>
      </c>
      <c r="J309">
        <v>388</v>
      </c>
      <c r="K309">
        <v>379</v>
      </c>
      <c r="L309">
        <v>9</v>
      </c>
    </row>
    <row r="310" spans="1:12" x14ac:dyDescent="0.45">
      <c r="A310">
        <v>408</v>
      </c>
      <c r="B310">
        <v>2015</v>
      </c>
      <c r="C310" t="s">
        <v>154</v>
      </c>
      <c r="D310">
        <v>9</v>
      </c>
      <c r="E310">
        <v>16</v>
      </c>
      <c r="F310">
        <v>9</v>
      </c>
      <c r="G310">
        <v>7</v>
      </c>
      <c r="H310">
        <v>0</v>
      </c>
      <c r="I310">
        <v>0.56299999999999994</v>
      </c>
      <c r="J310">
        <v>339</v>
      </c>
      <c r="K310">
        <v>313</v>
      </c>
      <c r="L310">
        <v>26</v>
      </c>
    </row>
    <row r="311" spans="1:12" x14ac:dyDescent="0.45">
      <c r="A311">
        <v>286</v>
      </c>
      <c r="B311">
        <v>2015</v>
      </c>
      <c r="C311" t="s">
        <v>974</v>
      </c>
      <c r="D311">
        <v>10</v>
      </c>
      <c r="E311">
        <v>16</v>
      </c>
      <c r="F311">
        <v>10</v>
      </c>
      <c r="G311">
        <v>6</v>
      </c>
      <c r="H311">
        <v>0</v>
      </c>
      <c r="I311">
        <v>0.625</v>
      </c>
      <c r="J311">
        <v>368</v>
      </c>
      <c r="K311">
        <v>323</v>
      </c>
      <c r="L311">
        <v>45</v>
      </c>
    </row>
    <row r="312" spans="1:12" x14ac:dyDescent="0.45">
      <c r="A312">
        <v>285</v>
      </c>
      <c r="B312">
        <v>2015</v>
      </c>
      <c r="C312" t="s">
        <v>88</v>
      </c>
      <c r="D312">
        <v>10</v>
      </c>
      <c r="E312">
        <v>16</v>
      </c>
      <c r="F312">
        <v>10</v>
      </c>
      <c r="G312">
        <v>6</v>
      </c>
      <c r="H312">
        <v>0</v>
      </c>
      <c r="I312">
        <v>0.625</v>
      </c>
      <c r="J312">
        <v>387</v>
      </c>
      <c r="K312">
        <v>314</v>
      </c>
      <c r="L312">
        <v>73</v>
      </c>
    </row>
    <row r="313" spans="1:12" x14ac:dyDescent="0.45">
      <c r="A313">
        <v>284</v>
      </c>
      <c r="B313">
        <v>2015</v>
      </c>
      <c r="C313" t="s">
        <v>94</v>
      </c>
      <c r="D313">
        <v>10</v>
      </c>
      <c r="E313">
        <v>16</v>
      </c>
      <c r="F313">
        <v>10</v>
      </c>
      <c r="G313">
        <v>6</v>
      </c>
      <c r="H313">
        <v>0</v>
      </c>
      <c r="I313">
        <v>0.625</v>
      </c>
      <c r="J313">
        <v>423</v>
      </c>
      <c r="K313">
        <v>319</v>
      </c>
      <c r="L313">
        <v>104</v>
      </c>
    </row>
    <row r="314" spans="1:12" x14ac:dyDescent="0.45">
      <c r="A314">
        <v>283</v>
      </c>
      <c r="B314">
        <v>2015</v>
      </c>
      <c r="C314" t="s">
        <v>98</v>
      </c>
      <c r="D314">
        <v>10</v>
      </c>
      <c r="E314">
        <v>16</v>
      </c>
      <c r="F314">
        <v>10</v>
      </c>
      <c r="G314">
        <v>6</v>
      </c>
      <c r="H314">
        <v>0</v>
      </c>
      <c r="I314">
        <v>0.625</v>
      </c>
      <c r="J314">
        <v>423</v>
      </c>
      <c r="K314">
        <v>277</v>
      </c>
      <c r="L314">
        <v>146</v>
      </c>
    </row>
    <row r="315" spans="1:12" x14ac:dyDescent="0.45">
      <c r="A315">
        <v>185</v>
      </c>
      <c r="B315">
        <v>2015</v>
      </c>
      <c r="C315" t="s">
        <v>79</v>
      </c>
      <c r="D315">
        <v>11</v>
      </c>
      <c r="E315">
        <v>16</v>
      </c>
      <c r="F315">
        <v>11</v>
      </c>
      <c r="G315">
        <v>5</v>
      </c>
      <c r="H315">
        <v>0</v>
      </c>
      <c r="I315">
        <v>0.68799999999999994</v>
      </c>
      <c r="J315">
        <v>365</v>
      </c>
      <c r="K315">
        <v>302</v>
      </c>
      <c r="L315">
        <v>63</v>
      </c>
    </row>
    <row r="316" spans="1:12" x14ac:dyDescent="0.45">
      <c r="A316">
        <v>184</v>
      </c>
      <c r="B316">
        <v>2015</v>
      </c>
      <c r="C316" t="s">
        <v>973</v>
      </c>
      <c r="D316">
        <v>11</v>
      </c>
      <c r="E316">
        <v>16</v>
      </c>
      <c r="F316">
        <v>11</v>
      </c>
      <c r="G316">
        <v>5</v>
      </c>
      <c r="H316">
        <v>0</v>
      </c>
      <c r="I316">
        <v>0.68799999999999994</v>
      </c>
      <c r="J316">
        <v>405</v>
      </c>
      <c r="K316">
        <v>287</v>
      </c>
      <c r="L316">
        <v>118</v>
      </c>
    </row>
    <row r="317" spans="1:12" x14ac:dyDescent="0.45">
      <c r="A317">
        <v>108</v>
      </c>
      <c r="B317">
        <v>2015</v>
      </c>
      <c r="C317" t="s">
        <v>53</v>
      </c>
      <c r="D317">
        <v>12</v>
      </c>
      <c r="E317">
        <v>16</v>
      </c>
      <c r="F317">
        <v>12</v>
      </c>
      <c r="G317">
        <v>4</v>
      </c>
      <c r="H317">
        <v>0</v>
      </c>
      <c r="I317">
        <v>0.75</v>
      </c>
      <c r="J317">
        <v>419</v>
      </c>
      <c r="K317">
        <v>279</v>
      </c>
      <c r="L317">
        <v>140</v>
      </c>
    </row>
    <row r="318" spans="1:12" x14ac:dyDescent="0.45">
      <c r="A318">
        <v>107</v>
      </c>
      <c r="B318">
        <v>2015</v>
      </c>
      <c r="C318" t="s">
        <v>60</v>
      </c>
      <c r="D318">
        <v>12</v>
      </c>
      <c r="E318">
        <v>16</v>
      </c>
      <c r="F318">
        <v>12</v>
      </c>
      <c r="G318">
        <v>4</v>
      </c>
      <c r="H318">
        <v>0</v>
      </c>
      <c r="I318">
        <v>0.75</v>
      </c>
      <c r="J318">
        <v>355</v>
      </c>
      <c r="K318">
        <v>296</v>
      </c>
      <c r="L318">
        <v>59</v>
      </c>
    </row>
    <row r="319" spans="1:12" x14ac:dyDescent="0.45">
      <c r="A319">
        <v>106</v>
      </c>
      <c r="B319">
        <v>2015</v>
      </c>
      <c r="C319" t="s">
        <v>972</v>
      </c>
      <c r="D319">
        <v>12</v>
      </c>
      <c r="E319">
        <v>16</v>
      </c>
      <c r="F319">
        <v>12</v>
      </c>
      <c r="G319">
        <v>4</v>
      </c>
      <c r="H319">
        <v>0</v>
      </c>
      <c r="I319">
        <v>0.75</v>
      </c>
      <c r="J319">
        <v>465</v>
      </c>
      <c r="K319">
        <v>315</v>
      </c>
      <c r="L319">
        <v>150</v>
      </c>
    </row>
    <row r="320" spans="1:12" x14ac:dyDescent="0.45">
      <c r="A320">
        <v>47</v>
      </c>
      <c r="B320">
        <v>2015</v>
      </c>
      <c r="C320" t="s">
        <v>33</v>
      </c>
      <c r="D320">
        <v>13</v>
      </c>
      <c r="E320">
        <v>16</v>
      </c>
      <c r="F320">
        <v>13</v>
      </c>
      <c r="G320">
        <v>3</v>
      </c>
      <c r="H320">
        <v>0</v>
      </c>
      <c r="I320">
        <v>0.81299999999999994</v>
      </c>
      <c r="J320">
        <v>489</v>
      </c>
      <c r="K320">
        <v>313</v>
      </c>
      <c r="L320">
        <v>176</v>
      </c>
    </row>
    <row r="321" spans="1:12" x14ac:dyDescent="0.45">
      <c r="A321">
        <v>4</v>
      </c>
      <c r="B321">
        <v>2015</v>
      </c>
      <c r="C321" t="s">
        <v>48</v>
      </c>
      <c r="D321">
        <v>15</v>
      </c>
      <c r="E321">
        <v>16</v>
      </c>
      <c r="F321">
        <v>15</v>
      </c>
      <c r="G321">
        <v>1</v>
      </c>
      <c r="H321">
        <v>0</v>
      </c>
      <c r="I321">
        <v>0.93799999999999994</v>
      </c>
      <c r="J321">
        <v>500</v>
      </c>
      <c r="K321">
        <v>308</v>
      </c>
      <c r="L321">
        <v>192</v>
      </c>
    </row>
    <row r="322" spans="1:12" x14ac:dyDescent="0.45">
      <c r="A322">
        <v>1060</v>
      </c>
      <c r="B322">
        <v>2014</v>
      </c>
      <c r="C322" t="s">
        <v>977</v>
      </c>
      <c r="D322">
        <v>2</v>
      </c>
      <c r="E322">
        <v>16</v>
      </c>
      <c r="F322">
        <v>2</v>
      </c>
      <c r="G322">
        <v>14</v>
      </c>
      <c r="H322">
        <v>0</v>
      </c>
      <c r="I322">
        <v>0.125</v>
      </c>
      <c r="J322">
        <v>277</v>
      </c>
      <c r="K322">
        <v>410</v>
      </c>
      <c r="L322">
        <v>-133</v>
      </c>
    </row>
    <row r="323" spans="1:12" x14ac:dyDescent="0.45">
      <c r="A323">
        <v>1059</v>
      </c>
      <c r="B323">
        <v>2014</v>
      </c>
      <c r="C323" t="s">
        <v>106</v>
      </c>
      <c r="D323">
        <v>2</v>
      </c>
      <c r="E323">
        <v>16</v>
      </c>
      <c r="F323">
        <v>2</v>
      </c>
      <c r="G323">
        <v>14</v>
      </c>
      <c r="H323">
        <v>0</v>
      </c>
      <c r="I323">
        <v>0.125</v>
      </c>
      <c r="J323">
        <v>254</v>
      </c>
      <c r="K323">
        <v>438</v>
      </c>
      <c r="L323">
        <v>-184</v>
      </c>
    </row>
    <row r="324" spans="1:12" x14ac:dyDescent="0.45">
      <c r="A324">
        <v>1029</v>
      </c>
      <c r="B324">
        <v>2014</v>
      </c>
      <c r="C324" t="s">
        <v>90</v>
      </c>
      <c r="D324">
        <v>3</v>
      </c>
      <c r="E324">
        <v>16</v>
      </c>
      <c r="F324">
        <v>3</v>
      </c>
      <c r="G324">
        <v>13</v>
      </c>
      <c r="H324">
        <v>0</v>
      </c>
      <c r="I324">
        <v>0.188</v>
      </c>
      <c r="J324">
        <v>253</v>
      </c>
      <c r="K324">
        <v>452</v>
      </c>
      <c r="L324">
        <v>-199</v>
      </c>
    </row>
    <row r="325" spans="1:12" x14ac:dyDescent="0.45">
      <c r="A325">
        <v>1028</v>
      </c>
      <c r="B325">
        <v>2014</v>
      </c>
      <c r="C325" t="s">
        <v>72</v>
      </c>
      <c r="D325">
        <v>3</v>
      </c>
      <c r="E325">
        <v>16</v>
      </c>
      <c r="F325">
        <v>3</v>
      </c>
      <c r="G325">
        <v>13</v>
      </c>
      <c r="H325">
        <v>0</v>
      </c>
      <c r="I325">
        <v>0.188</v>
      </c>
      <c r="J325">
        <v>249</v>
      </c>
      <c r="K325">
        <v>412</v>
      </c>
      <c r="L325">
        <v>-163</v>
      </c>
    </row>
    <row r="326" spans="1:12" x14ac:dyDescent="0.45">
      <c r="A326">
        <v>953</v>
      </c>
      <c r="B326">
        <v>2014</v>
      </c>
      <c r="C326" t="s">
        <v>108</v>
      </c>
      <c r="D326">
        <v>4</v>
      </c>
      <c r="E326">
        <v>16</v>
      </c>
      <c r="F326">
        <v>4</v>
      </c>
      <c r="G326">
        <v>12</v>
      </c>
      <c r="H326">
        <v>0</v>
      </c>
      <c r="I326">
        <v>0.25</v>
      </c>
      <c r="J326">
        <v>301</v>
      </c>
      <c r="K326">
        <v>438</v>
      </c>
      <c r="L326">
        <v>-137</v>
      </c>
    </row>
    <row r="327" spans="1:12" x14ac:dyDescent="0.45">
      <c r="A327">
        <v>952</v>
      </c>
      <c r="B327">
        <v>2014</v>
      </c>
      <c r="C327" t="s">
        <v>88</v>
      </c>
      <c r="D327">
        <v>4</v>
      </c>
      <c r="E327">
        <v>16</v>
      </c>
      <c r="F327">
        <v>4</v>
      </c>
      <c r="G327">
        <v>12</v>
      </c>
      <c r="H327">
        <v>0</v>
      </c>
      <c r="I327">
        <v>0.25</v>
      </c>
      <c r="J327">
        <v>283</v>
      </c>
      <c r="K327">
        <v>401</v>
      </c>
      <c r="L327">
        <v>-118</v>
      </c>
    </row>
    <row r="328" spans="1:12" x14ac:dyDescent="0.45">
      <c r="A328">
        <v>871</v>
      </c>
      <c r="B328">
        <v>2014</v>
      </c>
      <c r="C328" t="s">
        <v>50</v>
      </c>
      <c r="D328">
        <v>5</v>
      </c>
      <c r="E328">
        <v>16</v>
      </c>
      <c r="F328">
        <v>5</v>
      </c>
      <c r="G328">
        <v>11</v>
      </c>
      <c r="H328">
        <v>0</v>
      </c>
      <c r="I328">
        <v>0.313</v>
      </c>
      <c r="J328">
        <v>319</v>
      </c>
      <c r="K328">
        <v>442</v>
      </c>
      <c r="L328">
        <v>-123</v>
      </c>
    </row>
    <row r="329" spans="1:12" x14ac:dyDescent="0.45">
      <c r="A329">
        <v>771</v>
      </c>
      <c r="B329">
        <v>2014</v>
      </c>
      <c r="C329" t="s">
        <v>102</v>
      </c>
      <c r="D329">
        <v>6</v>
      </c>
      <c r="E329">
        <v>16</v>
      </c>
      <c r="F329">
        <v>6</v>
      </c>
      <c r="G329">
        <v>10</v>
      </c>
      <c r="H329">
        <v>0</v>
      </c>
      <c r="I329">
        <v>0.375</v>
      </c>
      <c r="J329">
        <v>324</v>
      </c>
      <c r="K329">
        <v>354</v>
      </c>
      <c r="L329">
        <v>-30</v>
      </c>
    </row>
    <row r="330" spans="1:12" x14ac:dyDescent="0.45">
      <c r="A330">
        <v>770</v>
      </c>
      <c r="B330">
        <v>2014</v>
      </c>
      <c r="C330" t="s">
        <v>86</v>
      </c>
      <c r="D330">
        <v>6</v>
      </c>
      <c r="E330">
        <v>16</v>
      </c>
      <c r="F330">
        <v>6</v>
      </c>
      <c r="G330">
        <v>10</v>
      </c>
      <c r="H330">
        <v>0</v>
      </c>
      <c r="I330">
        <v>0.375</v>
      </c>
      <c r="J330">
        <v>380</v>
      </c>
      <c r="K330">
        <v>400</v>
      </c>
      <c r="L330">
        <v>-20</v>
      </c>
    </row>
    <row r="331" spans="1:12" x14ac:dyDescent="0.45">
      <c r="A331">
        <v>769</v>
      </c>
      <c r="B331">
        <v>2014</v>
      </c>
      <c r="C331" t="s">
        <v>37</v>
      </c>
      <c r="D331">
        <v>6</v>
      </c>
      <c r="E331">
        <v>16</v>
      </c>
      <c r="F331">
        <v>6</v>
      </c>
      <c r="G331">
        <v>10</v>
      </c>
      <c r="H331">
        <v>0</v>
      </c>
      <c r="I331">
        <v>0.375</v>
      </c>
      <c r="J331">
        <v>381</v>
      </c>
      <c r="K331">
        <v>417</v>
      </c>
      <c r="L331">
        <v>-36</v>
      </c>
    </row>
    <row r="332" spans="1:12" x14ac:dyDescent="0.45">
      <c r="A332">
        <v>664</v>
      </c>
      <c r="B332">
        <v>2014</v>
      </c>
      <c r="C332" t="s">
        <v>978</v>
      </c>
      <c r="D332">
        <v>7</v>
      </c>
      <c r="E332">
        <v>16</v>
      </c>
      <c r="F332">
        <v>7</v>
      </c>
      <c r="G332">
        <v>9</v>
      </c>
      <c r="H332">
        <v>0</v>
      </c>
      <c r="I332">
        <v>0.438</v>
      </c>
      <c r="J332">
        <v>401</v>
      </c>
      <c r="K332">
        <v>424</v>
      </c>
      <c r="L332">
        <v>-23</v>
      </c>
    </row>
    <row r="333" spans="1:12" x14ac:dyDescent="0.45">
      <c r="A333">
        <v>663</v>
      </c>
      <c r="B333">
        <v>2014</v>
      </c>
      <c r="C333" t="s">
        <v>79</v>
      </c>
      <c r="D333">
        <v>7</v>
      </c>
      <c r="E333">
        <v>16</v>
      </c>
      <c r="F333">
        <v>7</v>
      </c>
      <c r="G333">
        <v>9</v>
      </c>
      <c r="H333">
        <v>0</v>
      </c>
      <c r="I333">
        <v>0.438</v>
      </c>
      <c r="J333">
        <v>325</v>
      </c>
      <c r="K333">
        <v>343</v>
      </c>
      <c r="L333">
        <v>-18</v>
      </c>
    </row>
    <row r="334" spans="1:12" x14ac:dyDescent="0.45">
      <c r="A334">
        <v>662</v>
      </c>
      <c r="B334">
        <v>2014</v>
      </c>
      <c r="C334" t="s">
        <v>55</v>
      </c>
      <c r="D334">
        <v>7</v>
      </c>
      <c r="E334">
        <v>16</v>
      </c>
      <c r="F334">
        <v>7</v>
      </c>
      <c r="G334">
        <v>9</v>
      </c>
      <c r="H334">
        <v>0</v>
      </c>
      <c r="I334">
        <v>0.438</v>
      </c>
      <c r="J334">
        <v>299</v>
      </c>
      <c r="K334">
        <v>337</v>
      </c>
      <c r="L334">
        <v>-38</v>
      </c>
    </row>
    <row r="335" spans="1:12" x14ac:dyDescent="0.45">
      <c r="A335">
        <v>661</v>
      </c>
      <c r="B335">
        <v>2014</v>
      </c>
      <c r="C335" t="s">
        <v>48</v>
      </c>
      <c r="D335">
        <v>7</v>
      </c>
      <c r="E335">
        <v>16</v>
      </c>
      <c r="F335">
        <v>7</v>
      </c>
      <c r="G335">
        <v>8</v>
      </c>
      <c r="H335">
        <v>1</v>
      </c>
      <c r="I335">
        <v>0.46899999999999997</v>
      </c>
      <c r="J335">
        <v>339</v>
      </c>
      <c r="K335">
        <v>374</v>
      </c>
      <c r="L335">
        <v>-35</v>
      </c>
    </row>
    <row r="336" spans="1:12" x14ac:dyDescent="0.45">
      <c r="A336">
        <v>526</v>
      </c>
      <c r="B336">
        <v>2014</v>
      </c>
      <c r="C336" t="s">
        <v>976</v>
      </c>
      <c r="D336">
        <v>8</v>
      </c>
      <c r="E336">
        <v>16</v>
      </c>
      <c r="F336">
        <v>8</v>
      </c>
      <c r="G336">
        <v>8</v>
      </c>
      <c r="H336">
        <v>0</v>
      </c>
      <c r="I336">
        <v>0.5</v>
      </c>
      <c r="J336">
        <v>306</v>
      </c>
      <c r="K336">
        <v>340</v>
      </c>
      <c r="L336">
        <v>-34</v>
      </c>
    </row>
    <row r="337" spans="1:12" x14ac:dyDescent="0.45">
      <c r="A337">
        <v>525</v>
      </c>
      <c r="B337">
        <v>2014</v>
      </c>
      <c r="C337" t="s">
        <v>76</v>
      </c>
      <c r="D337">
        <v>8</v>
      </c>
      <c r="E337">
        <v>16</v>
      </c>
      <c r="F337">
        <v>8</v>
      </c>
      <c r="G337">
        <v>8</v>
      </c>
      <c r="H337">
        <v>0</v>
      </c>
      <c r="I337">
        <v>0.5</v>
      </c>
      <c r="J337">
        <v>388</v>
      </c>
      <c r="K337">
        <v>373</v>
      </c>
      <c r="L337">
        <v>15</v>
      </c>
    </row>
    <row r="338" spans="1:12" x14ac:dyDescent="0.45">
      <c r="A338">
        <v>413</v>
      </c>
      <c r="B338">
        <v>2014</v>
      </c>
      <c r="C338" t="s">
        <v>975</v>
      </c>
      <c r="D338">
        <v>9</v>
      </c>
      <c r="E338">
        <v>16</v>
      </c>
      <c r="F338">
        <v>9</v>
      </c>
      <c r="G338">
        <v>7</v>
      </c>
      <c r="H338">
        <v>0</v>
      </c>
      <c r="I338">
        <v>0.56299999999999994</v>
      </c>
      <c r="J338">
        <v>348</v>
      </c>
      <c r="K338">
        <v>348</v>
      </c>
      <c r="L338">
        <v>0</v>
      </c>
    </row>
    <row r="339" spans="1:12" x14ac:dyDescent="0.45">
      <c r="A339">
        <v>412</v>
      </c>
      <c r="B339">
        <v>2014</v>
      </c>
      <c r="C339" t="s">
        <v>973</v>
      </c>
      <c r="D339">
        <v>9</v>
      </c>
      <c r="E339">
        <v>16</v>
      </c>
      <c r="F339">
        <v>9</v>
      </c>
      <c r="G339">
        <v>7</v>
      </c>
      <c r="H339">
        <v>0</v>
      </c>
      <c r="I339">
        <v>0.56299999999999994</v>
      </c>
      <c r="J339">
        <v>353</v>
      </c>
      <c r="K339">
        <v>281</v>
      </c>
      <c r="L339">
        <v>72</v>
      </c>
    </row>
    <row r="340" spans="1:12" x14ac:dyDescent="0.45">
      <c r="A340">
        <v>411</v>
      </c>
      <c r="B340">
        <v>2014</v>
      </c>
      <c r="C340" t="s">
        <v>154</v>
      </c>
      <c r="D340">
        <v>9</v>
      </c>
      <c r="E340">
        <v>16</v>
      </c>
      <c r="F340">
        <v>9</v>
      </c>
      <c r="G340">
        <v>7</v>
      </c>
      <c r="H340">
        <v>0</v>
      </c>
      <c r="I340">
        <v>0.56299999999999994</v>
      </c>
      <c r="J340">
        <v>372</v>
      </c>
      <c r="K340">
        <v>307</v>
      </c>
      <c r="L340">
        <v>65</v>
      </c>
    </row>
    <row r="341" spans="1:12" x14ac:dyDescent="0.45">
      <c r="A341">
        <v>410</v>
      </c>
      <c r="B341">
        <v>2014</v>
      </c>
      <c r="C341" t="s">
        <v>45</v>
      </c>
      <c r="D341">
        <v>9</v>
      </c>
      <c r="E341">
        <v>16</v>
      </c>
      <c r="F341">
        <v>9</v>
      </c>
      <c r="G341">
        <v>7</v>
      </c>
      <c r="H341">
        <v>0</v>
      </c>
      <c r="I341">
        <v>0.56299999999999994</v>
      </c>
      <c r="J341">
        <v>343</v>
      </c>
      <c r="K341">
        <v>289</v>
      </c>
      <c r="L341">
        <v>54</v>
      </c>
    </row>
    <row r="342" spans="1:12" x14ac:dyDescent="0.45">
      <c r="A342">
        <v>289</v>
      </c>
      <c r="B342">
        <v>2014</v>
      </c>
      <c r="C342" t="s">
        <v>53</v>
      </c>
      <c r="D342">
        <v>10</v>
      </c>
      <c r="E342">
        <v>16</v>
      </c>
      <c r="F342">
        <v>10</v>
      </c>
      <c r="G342">
        <v>5</v>
      </c>
      <c r="H342">
        <v>1</v>
      </c>
      <c r="I342">
        <v>0.65600000000000003</v>
      </c>
      <c r="J342">
        <v>365</v>
      </c>
      <c r="K342">
        <v>344</v>
      </c>
      <c r="L342">
        <v>21</v>
      </c>
    </row>
    <row r="343" spans="1:12" x14ac:dyDescent="0.45">
      <c r="A343">
        <v>288</v>
      </c>
      <c r="B343">
        <v>2014</v>
      </c>
      <c r="C343" t="s">
        <v>92</v>
      </c>
      <c r="D343">
        <v>10</v>
      </c>
      <c r="E343">
        <v>16</v>
      </c>
      <c r="F343">
        <v>10</v>
      </c>
      <c r="G343">
        <v>6</v>
      </c>
      <c r="H343">
        <v>0</v>
      </c>
      <c r="I343">
        <v>0.625</v>
      </c>
      <c r="J343">
        <v>474</v>
      </c>
      <c r="K343">
        <v>400</v>
      </c>
      <c r="L343">
        <v>74</v>
      </c>
    </row>
    <row r="344" spans="1:12" x14ac:dyDescent="0.45">
      <c r="A344">
        <v>287</v>
      </c>
      <c r="B344">
        <v>2014</v>
      </c>
      <c r="C344" t="s">
        <v>40</v>
      </c>
      <c r="D344">
        <v>10</v>
      </c>
      <c r="E344">
        <v>16</v>
      </c>
      <c r="F344">
        <v>10</v>
      </c>
      <c r="G344">
        <v>6</v>
      </c>
      <c r="H344">
        <v>0</v>
      </c>
      <c r="I344">
        <v>0.625</v>
      </c>
      <c r="J344">
        <v>409</v>
      </c>
      <c r="K344">
        <v>302</v>
      </c>
      <c r="L344">
        <v>107</v>
      </c>
    </row>
    <row r="345" spans="1:12" x14ac:dyDescent="0.45">
      <c r="A345">
        <v>189</v>
      </c>
      <c r="B345">
        <v>2014</v>
      </c>
      <c r="C345" t="s">
        <v>94</v>
      </c>
      <c r="D345">
        <v>11</v>
      </c>
      <c r="E345">
        <v>16</v>
      </c>
      <c r="F345">
        <v>11</v>
      </c>
      <c r="G345">
        <v>5</v>
      </c>
      <c r="H345">
        <v>0</v>
      </c>
      <c r="I345">
        <v>0.68799999999999994</v>
      </c>
      <c r="J345">
        <v>436</v>
      </c>
      <c r="K345">
        <v>368</v>
      </c>
      <c r="L345">
        <v>68</v>
      </c>
    </row>
    <row r="346" spans="1:12" x14ac:dyDescent="0.45">
      <c r="A346">
        <v>188</v>
      </c>
      <c r="B346">
        <v>2014</v>
      </c>
      <c r="C346" t="s">
        <v>64</v>
      </c>
      <c r="D346">
        <v>11</v>
      </c>
      <c r="E346">
        <v>16</v>
      </c>
      <c r="F346">
        <v>11</v>
      </c>
      <c r="G346">
        <v>5</v>
      </c>
      <c r="H346">
        <v>0</v>
      </c>
      <c r="I346">
        <v>0.68799999999999994</v>
      </c>
      <c r="J346">
        <v>321</v>
      </c>
      <c r="K346">
        <v>282</v>
      </c>
      <c r="L346">
        <v>39</v>
      </c>
    </row>
    <row r="347" spans="1:12" x14ac:dyDescent="0.45">
      <c r="A347">
        <v>187</v>
      </c>
      <c r="B347">
        <v>2014</v>
      </c>
      <c r="C347" t="s">
        <v>33</v>
      </c>
      <c r="D347">
        <v>11</v>
      </c>
      <c r="E347">
        <v>16</v>
      </c>
      <c r="F347">
        <v>11</v>
      </c>
      <c r="G347">
        <v>5</v>
      </c>
      <c r="H347">
        <v>0</v>
      </c>
      <c r="I347">
        <v>0.68799999999999994</v>
      </c>
      <c r="J347">
        <v>310</v>
      </c>
      <c r="K347">
        <v>299</v>
      </c>
      <c r="L347">
        <v>11</v>
      </c>
    </row>
    <row r="348" spans="1:12" x14ac:dyDescent="0.45">
      <c r="A348">
        <v>186</v>
      </c>
      <c r="B348">
        <v>2014</v>
      </c>
      <c r="C348" t="s">
        <v>68</v>
      </c>
      <c r="D348">
        <v>11</v>
      </c>
      <c r="E348">
        <v>16</v>
      </c>
      <c r="F348">
        <v>11</v>
      </c>
      <c r="G348">
        <v>5</v>
      </c>
      <c r="H348">
        <v>0</v>
      </c>
      <c r="I348">
        <v>0.68799999999999994</v>
      </c>
      <c r="J348">
        <v>458</v>
      </c>
      <c r="K348">
        <v>369</v>
      </c>
      <c r="L348">
        <v>89</v>
      </c>
    </row>
    <row r="349" spans="1:12" x14ac:dyDescent="0.45">
      <c r="A349">
        <v>113</v>
      </c>
      <c r="B349">
        <v>2014</v>
      </c>
      <c r="C349" t="s">
        <v>57</v>
      </c>
      <c r="D349">
        <v>12</v>
      </c>
      <c r="E349">
        <v>16</v>
      </c>
      <c r="F349">
        <v>12</v>
      </c>
      <c r="G349">
        <v>4</v>
      </c>
      <c r="H349">
        <v>0</v>
      </c>
      <c r="I349">
        <v>0.75</v>
      </c>
      <c r="J349">
        <v>467</v>
      </c>
      <c r="K349">
        <v>352</v>
      </c>
      <c r="L349">
        <v>115</v>
      </c>
    </row>
    <row r="350" spans="1:12" x14ac:dyDescent="0.45">
      <c r="A350">
        <v>112</v>
      </c>
      <c r="B350">
        <v>2014</v>
      </c>
      <c r="C350" t="s">
        <v>60</v>
      </c>
      <c r="D350">
        <v>12</v>
      </c>
      <c r="E350">
        <v>16</v>
      </c>
      <c r="F350">
        <v>12</v>
      </c>
      <c r="G350">
        <v>4</v>
      </c>
      <c r="H350">
        <v>0</v>
      </c>
      <c r="I350">
        <v>0.75</v>
      </c>
      <c r="J350">
        <v>482</v>
      </c>
      <c r="K350">
        <v>354</v>
      </c>
      <c r="L350">
        <v>128</v>
      </c>
    </row>
    <row r="351" spans="1:12" x14ac:dyDescent="0.45">
      <c r="A351">
        <v>111</v>
      </c>
      <c r="B351">
        <v>2014</v>
      </c>
      <c r="C351" t="s">
        <v>974</v>
      </c>
      <c r="D351">
        <v>12</v>
      </c>
      <c r="E351">
        <v>16</v>
      </c>
      <c r="F351">
        <v>12</v>
      </c>
      <c r="G351">
        <v>4</v>
      </c>
      <c r="H351">
        <v>0</v>
      </c>
      <c r="I351">
        <v>0.75</v>
      </c>
      <c r="J351">
        <v>486</v>
      </c>
      <c r="K351">
        <v>348</v>
      </c>
      <c r="L351">
        <v>138</v>
      </c>
    </row>
    <row r="352" spans="1:12" x14ac:dyDescent="0.45">
      <c r="A352">
        <v>110</v>
      </c>
      <c r="B352">
        <v>2014</v>
      </c>
      <c r="C352" t="s">
        <v>972</v>
      </c>
      <c r="D352">
        <v>12</v>
      </c>
      <c r="E352">
        <v>16</v>
      </c>
      <c r="F352">
        <v>12</v>
      </c>
      <c r="G352">
        <v>4</v>
      </c>
      <c r="H352">
        <v>0</v>
      </c>
      <c r="I352">
        <v>0.75</v>
      </c>
      <c r="J352">
        <v>468</v>
      </c>
      <c r="K352">
        <v>313</v>
      </c>
      <c r="L352">
        <v>155</v>
      </c>
    </row>
    <row r="353" spans="1:12" x14ac:dyDescent="0.45">
      <c r="A353">
        <v>109</v>
      </c>
      <c r="B353">
        <v>2014</v>
      </c>
      <c r="C353" t="s">
        <v>98</v>
      </c>
      <c r="D353">
        <v>12</v>
      </c>
      <c r="E353">
        <v>16</v>
      </c>
      <c r="F353">
        <v>12</v>
      </c>
      <c r="G353">
        <v>4</v>
      </c>
      <c r="H353">
        <v>0</v>
      </c>
      <c r="I353">
        <v>0.75</v>
      </c>
      <c r="J353">
        <v>394</v>
      </c>
      <c r="K353">
        <v>254</v>
      </c>
      <c r="L353">
        <v>140</v>
      </c>
    </row>
    <row r="354" spans="1:12" x14ac:dyDescent="0.45">
      <c r="A354">
        <v>1061</v>
      </c>
      <c r="B354">
        <v>2013</v>
      </c>
      <c r="C354" t="s">
        <v>154</v>
      </c>
      <c r="D354">
        <v>2</v>
      </c>
      <c r="E354">
        <v>16</v>
      </c>
      <c r="F354">
        <v>2</v>
      </c>
      <c r="G354">
        <v>14</v>
      </c>
      <c r="H354">
        <v>0</v>
      </c>
      <c r="I354">
        <v>0.125</v>
      </c>
      <c r="J354">
        <v>276</v>
      </c>
      <c r="K354">
        <v>428</v>
      </c>
      <c r="L354">
        <v>-152</v>
      </c>
    </row>
    <row r="355" spans="1:12" x14ac:dyDescent="0.45">
      <c r="A355">
        <v>1030</v>
      </c>
      <c r="B355">
        <v>2013</v>
      </c>
      <c r="C355" t="s">
        <v>108</v>
      </c>
      <c r="D355">
        <v>3</v>
      </c>
      <c r="E355">
        <v>16</v>
      </c>
      <c r="F355">
        <v>3</v>
      </c>
      <c r="G355">
        <v>13</v>
      </c>
      <c r="H355">
        <v>0</v>
      </c>
      <c r="I355">
        <v>0.188</v>
      </c>
      <c r="J355">
        <v>334</v>
      </c>
      <c r="K355">
        <v>478</v>
      </c>
      <c r="L355">
        <v>-144</v>
      </c>
    </row>
    <row r="356" spans="1:12" x14ac:dyDescent="0.45">
      <c r="A356">
        <v>958</v>
      </c>
      <c r="B356">
        <v>2013</v>
      </c>
      <c r="C356" t="s">
        <v>977</v>
      </c>
      <c r="D356">
        <v>4</v>
      </c>
      <c r="E356">
        <v>16</v>
      </c>
      <c r="F356">
        <v>4</v>
      </c>
      <c r="G356">
        <v>12</v>
      </c>
      <c r="H356">
        <v>0</v>
      </c>
      <c r="I356">
        <v>0.25</v>
      </c>
      <c r="J356">
        <v>288</v>
      </c>
      <c r="K356">
        <v>389</v>
      </c>
      <c r="L356">
        <v>-101</v>
      </c>
    </row>
    <row r="357" spans="1:12" x14ac:dyDescent="0.45">
      <c r="A357">
        <v>957</v>
      </c>
      <c r="B357">
        <v>2013</v>
      </c>
      <c r="C357" t="s">
        <v>90</v>
      </c>
      <c r="D357">
        <v>4</v>
      </c>
      <c r="E357">
        <v>16</v>
      </c>
      <c r="F357">
        <v>4</v>
      </c>
      <c r="G357">
        <v>12</v>
      </c>
      <c r="H357">
        <v>0</v>
      </c>
      <c r="I357">
        <v>0.25</v>
      </c>
      <c r="J357">
        <v>322</v>
      </c>
      <c r="K357">
        <v>453</v>
      </c>
      <c r="L357">
        <v>-131</v>
      </c>
    </row>
    <row r="358" spans="1:12" x14ac:dyDescent="0.45">
      <c r="A358">
        <v>956</v>
      </c>
      <c r="B358">
        <v>2013</v>
      </c>
      <c r="C358" t="s">
        <v>72</v>
      </c>
      <c r="D358">
        <v>4</v>
      </c>
      <c r="E358">
        <v>16</v>
      </c>
      <c r="F358">
        <v>4</v>
      </c>
      <c r="G358">
        <v>12</v>
      </c>
      <c r="H358">
        <v>0</v>
      </c>
      <c r="I358">
        <v>0.25</v>
      </c>
      <c r="J358">
        <v>247</v>
      </c>
      <c r="K358">
        <v>449</v>
      </c>
      <c r="L358">
        <v>-202</v>
      </c>
    </row>
    <row r="359" spans="1:12" x14ac:dyDescent="0.45">
      <c r="A359">
        <v>955</v>
      </c>
      <c r="B359">
        <v>2013</v>
      </c>
      <c r="C359" t="s">
        <v>55</v>
      </c>
      <c r="D359">
        <v>4</v>
      </c>
      <c r="E359">
        <v>16</v>
      </c>
      <c r="F359">
        <v>4</v>
      </c>
      <c r="G359">
        <v>12</v>
      </c>
      <c r="H359">
        <v>0</v>
      </c>
      <c r="I359">
        <v>0.25</v>
      </c>
      <c r="J359">
        <v>308</v>
      </c>
      <c r="K359">
        <v>406</v>
      </c>
      <c r="L359">
        <v>-98</v>
      </c>
    </row>
    <row r="360" spans="1:12" x14ac:dyDescent="0.45">
      <c r="A360">
        <v>954</v>
      </c>
      <c r="B360">
        <v>2013</v>
      </c>
      <c r="C360" t="s">
        <v>37</v>
      </c>
      <c r="D360">
        <v>4</v>
      </c>
      <c r="E360">
        <v>16</v>
      </c>
      <c r="F360">
        <v>4</v>
      </c>
      <c r="G360">
        <v>12</v>
      </c>
      <c r="H360">
        <v>0</v>
      </c>
      <c r="I360">
        <v>0.25</v>
      </c>
      <c r="J360">
        <v>353</v>
      </c>
      <c r="K360">
        <v>443</v>
      </c>
      <c r="L360">
        <v>-90</v>
      </c>
    </row>
    <row r="361" spans="1:12" x14ac:dyDescent="0.45">
      <c r="A361">
        <v>872</v>
      </c>
      <c r="B361">
        <v>2013</v>
      </c>
      <c r="C361" t="s">
        <v>79</v>
      </c>
      <c r="D361">
        <v>5</v>
      </c>
      <c r="E361">
        <v>16</v>
      </c>
      <c r="F361">
        <v>5</v>
      </c>
      <c r="G361">
        <v>10</v>
      </c>
      <c r="H361">
        <v>1</v>
      </c>
      <c r="I361">
        <v>0.34399999999999997</v>
      </c>
      <c r="J361">
        <v>391</v>
      </c>
      <c r="K361">
        <v>480</v>
      </c>
      <c r="L361">
        <v>-89</v>
      </c>
    </row>
    <row r="362" spans="1:12" x14ac:dyDescent="0.45">
      <c r="A362">
        <v>772</v>
      </c>
      <c r="B362">
        <v>2013</v>
      </c>
      <c r="C362" t="s">
        <v>45</v>
      </c>
      <c r="D362">
        <v>6</v>
      </c>
      <c r="E362">
        <v>16</v>
      </c>
      <c r="F362">
        <v>6</v>
      </c>
      <c r="G362">
        <v>10</v>
      </c>
      <c r="H362">
        <v>0</v>
      </c>
      <c r="I362">
        <v>0.375</v>
      </c>
      <c r="J362">
        <v>339</v>
      </c>
      <c r="K362">
        <v>388</v>
      </c>
      <c r="L362">
        <v>-49</v>
      </c>
    </row>
    <row r="363" spans="1:12" x14ac:dyDescent="0.45">
      <c r="A363">
        <v>668</v>
      </c>
      <c r="B363">
        <v>2013</v>
      </c>
      <c r="C363" t="s">
        <v>102</v>
      </c>
      <c r="D363">
        <v>7</v>
      </c>
      <c r="E363">
        <v>16</v>
      </c>
      <c r="F363">
        <v>7</v>
      </c>
      <c r="G363">
        <v>9</v>
      </c>
      <c r="H363">
        <v>0</v>
      </c>
      <c r="I363">
        <v>0.438</v>
      </c>
      <c r="J363">
        <v>348</v>
      </c>
      <c r="K363">
        <v>364</v>
      </c>
      <c r="L363">
        <v>-16</v>
      </c>
    </row>
    <row r="364" spans="1:12" x14ac:dyDescent="0.45">
      <c r="A364">
        <v>667</v>
      </c>
      <c r="B364">
        <v>2013</v>
      </c>
      <c r="C364" t="s">
        <v>106</v>
      </c>
      <c r="D364">
        <v>7</v>
      </c>
      <c r="E364">
        <v>16</v>
      </c>
      <c r="F364">
        <v>7</v>
      </c>
      <c r="G364">
        <v>9</v>
      </c>
      <c r="H364">
        <v>0</v>
      </c>
      <c r="I364">
        <v>0.438</v>
      </c>
      <c r="J364">
        <v>362</v>
      </c>
      <c r="K364">
        <v>381</v>
      </c>
      <c r="L364">
        <v>-19</v>
      </c>
    </row>
    <row r="365" spans="1:12" x14ac:dyDescent="0.45">
      <c r="A365">
        <v>666</v>
      </c>
      <c r="B365">
        <v>2013</v>
      </c>
      <c r="C365" t="s">
        <v>86</v>
      </c>
      <c r="D365">
        <v>7</v>
      </c>
      <c r="E365">
        <v>16</v>
      </c>
      <c r="F365">
        <v>7</v>
      </c>
      <c r="G365">
        <v>9</v>
      </c>
      <c r="H365">
        <v>0</v>
      </c>
      <c r="I365">
        <v>0.438</v>
      </c>
      <c r="J365">
        <v>294</v>
      </c>
      <c r="K365">
        <v>383</v>
      </c>
      <c r="L365">
        <v>-89</v>
      </c>
    </row>
    <row r="366" spans="1:12" x14ac:dyDescent="0.45">
      <c r="A366">
        <v>665</v>
      </c>
      <c r="B366">
        <v>2013</v>
      </c>
      <c r="C366" t="s">
        <v>64</v>
      </c>
      <c r="D366">
        <v>7</v>
      </c>
      <c r="E366">
        <v>16</v>
      </c>
      <c r="F366">
        <v>7</v>
      </c>
      <c r="G366">
        <v>9</v>
      </c>
      <c r="H366">
        <v>0</v>
      </c>
      <c r="I366">
        <v>0.438</v>
      </c>
      <c r="J366">
        <v>395</v>
      </c>
      <c r="K366">
        <v>376</v>
      </c>
      <c r="L366">
        <v>19</v>
      </c>
    </row>
    <row r="367" spans="1:12" x14ac:dyDescent="0.45">
      <c r="A367">
        <v>533</v>
      </c>
      <c r="B367">
        <v>2013</v>
      </c>
      <c r="C367" t="s">
        <v>40</v>
      </c>
      <c r="D367">
        <v>8</v>
      </c>
      <c r="E367">
        <v>16</v>
      </c>
      <c r="F367">
        <v>8</v>
      </c>
      <c r="G367">
        <v>8</v>
      </c>
      <c r="H367">
        <v>0</v>
      </c>
      <c r="I367">
        <v>0.5</v>
      </c>
      <c r="J367">
        <v>320</v>
      </c>
      <c r="K367">
        <v>352</v>
      </c>
      <c r="L367">
        <v>-32</v>
      </c>
    </row>
    <row r="368" spans="1:12" x14ac:dyDescent="0.45">
      <c r="A368">
        <v>532</v>
      </c>
      <c r="B368">
        <v>2013</v>
      </c>
      <c r="C368" t="s">
        <v>94</v>
      </c>
      <c r="D368">
        <v>8</v>
      </c>
      <c r="E368">
        <v>16</v>
      </c>
      <c r="F368">
        <v>8</v>
      </c>
      <c r="G368">
        <v>8</v>
      </c>
      <c r="H368">
        <v>0</v>
      </c>
      <c r="I368">
        <v>0.5</v>
      </c>
      <c r="J368">
        <v>379</v>
      </c>
      <c r="K368">
        <v>370</v>
      </c>
      <c r="L368">
        <v>9</v>
      </c>
    </row>
    <row r="369" spans="1:12" x14ac:dyDescent="0.45">
      <c r="A369">
        <v>531</v>
      </c>
      <c r="B369">
        <v>2013</v>
      </c>
      <c r="C369" t="s">
        <v>88</v>
      </c>
      <c r="D369">
        <v>8</v>
      </c>
      <c r="E369">
        <v>16</v>
      </c>
      <c r="F369">
        <v>8</v>
      </c>
      <c r="G369">
        <v>8</v>
      </c>
      <c r="H369">
        <v>0</v>
      </c>
      <c r="I369">
        <v>0.5</v>
      </c>
      <c r="J369">
        <v>290</v>
      </c>
      <c r="K369">
        <v>387</v>
      </c>
      <c r="L369">
        <v>-97</v>
      </c>
    </row>
    <row r="370" spans="1:12" x14ac:dyDescent="0.45">
      <c r="A370">
        <v>530</v>
      </c>
      <c r="B370">
        <v>2013</v>
      </c>
      <c r="C370" t="s">
        <v>76</v>
      </c>
      <c r="D370">
        <v>8</v>
      </c>
      <c r="E370">
        <v>16</v>
      </c>
      <c r="F370">
        <v>8</v>
      </c>
      <c r="G370">
        <v>8</v>
      </c>
      <c r="H370">
        <v>0</v>
      </c>
      <c r="I370">
        <v>0.5</v>
      </c>
      <c r="J370">
        <v>317</v>
      </c>
      <c r="K370">
        <v>335</v>
      </c>
      <c r="L370">
        <v>-18</v>
      </c>
    </row>
    <row r="371" spans="1:12" x14ac:dyDescent="0.45">
      <c r="A371">
        <v>529</v>
      </c>
      <c r="B371">
        <v>2013</v>
      </c>
      <c r="C371" t="s">
        <v>974</v>
      </c>
      <c r="D371">
        <v>8</v>
      </c>
      <c r="E371">
        <v>16</v>
      </c>
      <c r="F371">
        <v>8</v>
      </c>
      <c r="G371">
        <v>7</v>
      </c>
      <c r="H371">
        <v>1</v>
      </c>
      <c r="I371">
        <v>0.53100000000000003</v>
      </c>
      <c r="J371">
        <v>417</v>
      </c>
      <c r="K371">
        <v>428</v>
      </c>
      <c r="L371">
        <v>-11</v>
      </c>
    </row>
    <row r="372" spans="1:12" x14ac:dyDescent="0.45">
      <c r="A372">
        <v>528</v>
      </c>
      <c r="B372">
        <v>2013</v>
      </c>
      <c r="C372" t="s">
        <v>57</v>
      </c>
      <c r="D372">
        <v>8</v>
      </c>
      <c r="E372">
        <v>16</v>
      </c>
      <c r="F372">
        <v>8</v>
      </c>
      <c r="G372">
        <v>8</v>
      </c>
      <c r="H372">
        <v>0</v>
      </c>
      <c r="I372">
        <v>0.5</v>
      </c>
      <c r="J372">
        <v>439</v>
      </c>
      <c r="K372">
        <v>432</v>
      </c>
      <c r="L372">
        <v>7</v>
      </c>
    </row>
    <row r="373" spans="1:12" x14ac:dyDescent="0.45">
      <c r="A373">
        <v>527</v>
      </c>
      <c r="B373">
        <v>2013</v>
      </c>
      <c r="C373" t="s">
        <v>50</v>
      </c>
      <c r="D373">
        <v>8</v>
      </c>
      <c r="E373">
        <v>16</v>
      </c>
      <c r="F373">
        <v>8</v>
      </c>
      <c r="G373">
        <v>8</v>
      </c>
      <c r="H373">
        <v>0</v>
      </c>
      <c r="I373">
        <v>0.5</v>
      </c>
      <c r="J373">
        <v>445</v>
      </c>
      <c r="K373">
        <v>478</v>
      </c>
      <c r="L373">
        <v>-33</v>
      </c>
    </row>
    <row r="374" spans="1:12" x14ac:dyDescent="0.45">
      <c r="A374">
        <v>414</v>
      </c>
      <c r="B374">
        <v>2013</v>
      </c>
      <c r="C374" t="s">
        <v>975</v>
      </c>
      <c r="D374">
        <v>9</v>
      </c>
      <c r="E374">
        <v>16</v>
      </c>
      <c r="F374">
        <v>9</v>
      </c>
      <c r="G374">
        <v>7</v>
      </c>
      <c r="H374">
        <v>0</v>
      </c>
      <c r="I374">
        <v>0.56299999999999994</v>
      </c>
      <c r="J374">
        <v>396</v>
      </c>
      <c r="K374">
        <v>348</v>
      </c>
      <c r="L374">
        <v>48</v>
      </c>
    </row>
    <row r="375" spans="1:12" x14ac:dyDescent="0.45">
      <c r="A375">
        <v>291</v>
      </c>
      <c r="B375">
        <v>2013</v>
      </c>
      <c r="C375" t="s">
        <v>33</v>
      </c>
      <c r="D375">
        <v>10</v>
      </c>
      <c r="E375">
        <v>16</v>
      </c>
      <c r="F375">
        <v>10</v>
      </c>
      <c r="G375">
        <v>6</v>
      </c>
      <c r="H375">
        <v>0</v>
      </c>
      <c r="I375">
        <v>0.625</v>
      </c>
      <c r="J375">
        <v>379</v>
      </c>
      <c r="K375">
        <v>324</v>
      </c>
      <c r="L375">
        <v>55</v>
      </c>
    </row>
    <row r="376" spans="1:12" x14ac:dyDescent="0.45">
      <c r="A376">
        <v>290</v>
      </c>
      <c r="B376">
        <v>2013</v>
      </c>
      <c r="C376" t="s">
        <v>92</v>
      </c>
      <c r="D376">
        <v>10</v>
      </c>
      <c r="E376">
        <v>16</v>
      </c>
      <c r="F376">
        <v>10</v>
      </c>
      <c r="G376">
        <v>6</v>
      </c>
      <c r="H376">
        <v>0</v>
      </c>
      <c r="I376">
        <v>0.625</v>
      </c>
      <c r="J376">
        <v>442</v>
      </c>
      <c r="K376">
        <v>382</v>
      </c>
      <c r="L376">
        <v>60</v>
      </c>
    </row>
    <row r="377" spans="1:12" x14ac:dyDescent="0.45">
      <c r="A377">
        <v>193</v>
      </c>
      <c r="B377">
        <v>2013</v>
      </c>
      <c r="C377" t="s">
        <v>973</v>
      </c>
      <c r="D377">
        <v>11</v>
      </c>
      <c r="E377">
        <v>16</v>
      </c>
      <c r="F377">
        <v>11</v>
      </c>
      <c r="G377">
        <v>5</v>
      </c>
      <c r="H377">
        <v>0</v>
      </c>
      <c r="I377">
        <v>0.68799999999999994</v>
      </c>
      <c r="J377">
        <v>430</v>
      </c>
      <c r="K377">
        <v>305</v>
      </c>
      <c r="L377">
        <v>125</v>
      </c>
    </row>
    <row r="378" spans="1:12" x14ac:dyDescent="0.45">
      <c r="A378">
        <v>192</v>
      </c>
      <c r="B378">
        <v>2013</v>
      </c>
      <c r="C378" t="s">
        <v>53</v>
      </c>
      <c r="D378">
        <v>11</v>
      </c>
      <c r="E378">
        <v>16</v>
      </c>
      <c r="F378">
        <v>11</v>
      </c>
      <c r="G378">
        <v>5</v>
      </c>
      <c r="H378">
        <v>0</v>
      </c>
      <c r="I378">
        <v>0.68799999999999994</v>
      </c>
      <c r="J378">
        <v>430</v>
      </c>
      <c r="K378">
        <v>305</v>
      </c>
      <c r="L378">
        <v>125</v>
      </c>
    </row>
    <row r="379" spans="1:12" x14ac:dyDescent="0.45">
      <c r="A379">
        <v>191</v>
      </c>
      <c r="B379">
        <v>2013</v>
      </c>
      <c r="C379" t="s">
        <v>978</v>
      </c>
      <c r="D379">
        <v>11</v>
      </c>
      <c r="E379">
        <v>16</v>
      </c>
      <c r="F379">
        <v>11</v>
      </c>
      <c r="G379">
        <v>5</v>
      </c>
      <c r="H379">
        <v>0</v>
      </c>
      <c r="I379">
        <v>0.68799999999999994</v>
      </c>
      <c r="J379">
        <v>414</v>
      </c>
      <c r="K379">
        <v>304</v>
      </c>
      <c r="L379">
        <v>110</v>
      </c>
    </row>
    <row r="380" spans="1:12" x14ac:dyDescent="0.45">
      <c r="A380">
        <v>190</v>
      </c>
      <c r="B380">
        <v>2013</v>
      </c>
      <c r="C380" t="s">
        <v>68</v>
      </c>
      <c r="D380">
        <v>11</v>
      </c>
      <c r="E380">
        <v>16</v>
      </c>
      <c r="F380">
        <v>11</v>
      </c>
      <c r="G380">
        <v>5</v>
      </c>
      <c r="H380">
        <v>0</v>
      </c>
      <c r="I380">
        <v>0.68799999999999994</v>
      </c>
      <c r="J380">
        <v>391</v>
      </c>
      <c r="K380">
        <v>336</v>
      </c>
      <c r="L380">
        <v>55</v>
      </c>
    </row>
    <row r="381" spans="1:12" x14ac:dyDescent="0.45">
      <c r="A381">
        <v>116</v>
      </c>
      <c r="B381">
        <v>2013</v>
      </c>
      <c r="C381" t="s">
        <v>48</v>
      </c>
      <c r="D381">
        <v>12</v>
      </c>
      <c r="E381">
        <v>16</v>
      </c>
      <c r="F381">
        <v>12</v>
      </c>
      <c r="G381">
        <v>4</v>
      </c>
      <c r="H381">
        <v>0</v>
      </c>
      <c r="I381">
        <v>0.75</v>
      </c>
      <c r="J381">
        <v>366</v>
      </c>
      <c r="K381">
        <v>241</v>
      </c>
      <c r="L381">
        <v>125</v>
      </c>
    </row>
    <row r="382" spans="1:12" x14ac:dyDescent="0.45">
      <c r="A382">
        <v>115</v>
      </c>
      <c r="B382">
        <v>2013</v>
      </c>
      <c r="C382" t="s">
        <v>972</v>
      </c>
      <c r="D382">
        <v>12</v>
      </c>
      <c r="E382">
        <v>16</v>
      </c>
      <c r="F382">
        <v>12</v>
      </c>
      <c r="G382">
        <v>4</v>
      </c>
      <c r="H382">
        <v>0</v>
      </c>
      <c r="I382">
        <v>0.75</v>
      </c>
      <c r="J382">
        <v>444</v>
      </c>
      <c r="K382">
        <v>338</v>
      </c>
      <c r="L382">
        <v>106</v>
      </c>
    </row>
    <row r="383" spans="1:12" x14ac:dyDescent="0.45">
      <c r="A383">
        <v>114</v>
      </c>
      <c r="B383">
        <v>2013</v>
      </c>
      <c r="C383" t="s">
        <v>976</v>
      </c>
      <c r="D383">
        <v>12</v>
      </c>
      <c r="E383">
        <v>16</v>
      </c>
      <c r="F383">
        <v>12</v>
      </c>
      <c r="G383">
        <v>4</v>
      </c>
      <c r="H383">
        <v>0</v>
      </c>
      <c r="I383">
        <v>0.75</v>
      </c>
      <c r="J383">
        <v>406</v>
      </c>
      <c r="K383">
        <v>272</v>
      </c>
      <c r="L383">
        <v>134</v>
      </c>
    </row>
    <row r="384" spans="1:12" x14ac:dyDescent="0.45">
      <c r="A384">
        <v>49</v>
      </c>
      <c r="B384">
        <v>2013</v>
      </c>
      <c r="C384" t="s">
        <v>60</v>
      </c>
      <c r="D384">
        <v>13</v>
      </c>
      <c r="E384">
        <v>16</v>
      </c>
      <c r="F384">
        <v>13</v>
      </c>
      <c r="G384">
        <v>3</v>
      </c>
      <c r="H384">
        <v>0</v>
      </c>
      <c r="I384">
        <v>0.81299999999999994</v>
      </c>
      <c r="J384">
        <v>606</v>
      </c>
      <c r="K384">
        <v>399</v>
      </c>
      <c r="L384">
        <v>207</v>
      </c>
    </row>
    <row r="385" spans="1:12" x14ac:dyDescent="0.45">
      <c r="A385">
        <v>48</v>
      </c>
      <c r="B385">
        <v>2013</v>
      </c>
      <c r="C385" t="s">
        <v>98</v>
      </c>
      <c r="D385">
        <v>13</v>
      </c>
      <c r="E385">
        <v>16</v>
      </c>
      <c r="F385">
        <v>13</v>
      </c>
      <c r="G385">
        <v>3</v>
      </c>
      <c r="H385">
        <v>0</v>
      </c>
      <c r="I385">
        <v>0.81299999999999994</v>
      </c>
      <c r="J385">
        <v>417</v>
      </c>
      <c r="K385">
        <v>231</v>
      </c>
      <c r="L385">
        <v>186</v>
      </c>
    </row>
    <row r="386" spans="1:12" x14ac:dyDescent="0.45">
      <c r="A386">
        <v>1063</v>
      </c>
      <c r="B386">
        <v>2012</v>
      </c>
      <c r="C386" t="s">
        <v>973</v>
      </c>
      <c r="D386">
        <v>2</v>
      </c>
      <c r="E386">
        <v>16</v>
      </c>
      <c r="F386">
        <v>2</v>
      </c>
      <c r="G386">
        <v>14</v>
      </c>
      <c r="H386">
        <v>0</v>
      </c>
      <c r="I386">
        <v>0.125</v>
      </c>
      <c r="J386">
        <v>211</v>
      </c>
      <c r="K386">
        <v>425</v>
      </c>
      <c r="L386">
        <v>-214</v>
      </c>
    </row>
    <row r="387" spans="1:12" x14ac:dyDescent="0.45">
      <c r="A387">
        <v>1062</v>
      </c>
      <c r="B387">
        <v>2012</v>
      </c>
      <c r="C387" t="s">
        <v>72</v>
      </c>
      <c r="D387">
        <v>2</v>
      </c>
      <c r="E387">
        <v>16</v>
      </c>
      <c r="F387">
        <v>2</v>
      </c>
      <c r="G387">
        <v>14</v>
      </c>
      <c r="H387">
        <v>0</v>
      </c>
      <c r="I387">
        <v>0.125</v>
      </c>
      <c r="J387">
        <v>255</v>
      </c>
      <c r="K387">
        <v>444</v>
      </c>
      <c r="L387">
        <v>-189</v>
      </c>
    </row>
    <row r="388" spans="1:12" x14ac:dyDescent="0.45">
      <c r="A388">
        <v>961</v>
      </c>
      <c r="B388">
        <v>2012</v>
      </c>
      <c r="C388" t="s">
        <v>90</v>
      </c>
      <c r="D388">
        <v>4</v>
      </c>
      <c r="E388">
        <v>16</v>
      </c>
      <c r="F388">
        <v>4</v>
      </c>
      <c r="G388">
        <v>12</v>
      </c>
      <c r="H388">
        <v>0</v>
      </c>
      <c r="I388">
        <v>0.25</v>
      </c>
      <c r="J388">
        <v>290</v>
      </c>
      <c r="K388">
        <v>443</v>
      </c>
      <c r="L388">
        <v>-153</v>
      </c>
    </row>
    <row r="389" spans="1:12" x14ac:dyDescent="0.45">
      <c r="A389">
        <v>960</v>
      </c>
      <c r="B389">
        <v>2012</v>
      </c>
      <c r="C389" t="s">
        <v>92</v>
      </c>
      <c r="D389">
        <v>4</v>
      </c>
      <c r="E389">
        <v>16</v>
      </c>
      <c r="F389">
        <v>4</v>
      </c>
      <c r="G389">
        <v>12</v>
      </c>
      <c r="H389">
        <v>0</v>
      </c>
      <c r="I389">
        <v>0.25</v>
      </c>
      <c r="J389">
        <v>280</v>
      </c>
      <c r="K389">
        <v>444</v>
      </c>
      <c r="L389">
        <v>-164</v>
      </c>
    </row>
    <row r="390" spans="1:12" x14ac:dyDescent="0.45">
      <c r="A390">
        <v>959</v>
      </c>
      <c r="B390">
        <v>2012</v>
      </c>
      <c r="C390" t="s">
        <v>64</v>
      </c>
      <c r="D390">
        <v>4</v>
      </c>
      <c r="E390">
        <v>16</v>
      </c>
      <c r="F390">
        <v>4</v>
      </c>
      <c r="G390">
        <v>12</v>
      </c>
      <c r="H390">
        <v>0</v>
      </c>
      <c r="I390">
        <v>0.25</v>
      </c>
      <c r="J390">
        <v>372</v>
      </c>
      <c r="K390">
        <v>437</v>
      </c>
      <c r="L390">
        <v>-65</v>
      </c>
    </row>
    <row r="391" spans="1:12" x14ac:dyDescent="0.45">
      <c r="A391">
        <v>874</v>
      </c>
      <c r="B391">
        <v>2012</v>
      </c>
      <c r="C391" t="s">
        <v>33</v>
      </c>
      <c r="D391">
        <v>5</v>
      </c>
      <c r="E391">
        <v>16</v>
      </c>
      <c r="F391">
        <v>5</v>
      </c>
      <c r="G391">
        <v>11</v>
      </c>
      <c r="H391">
        <v>0</v>
      </c>
      <c r="I391">
        <v>0.313</v>
      </c>
      <c r="J391">
        <v>250</v>
      </c>
      <c r="K391">
        <v>357</v>
      </c>
      <c r="L391">
        <v>-107</v>
      </c>
    </row>
    <row r="392" spans="1:12" x14ac:dyDescent="0.45">
      <c r="A392">
        <v>873</v>
      </c>
      <c r="B392">
        <v>2012</v>
      </c>
      <c r="C392" t="s">
        <v>55</v>
      </c>
      <c r="D392">
        <v>5</v>
      </c>
      <c r="E392">
        <v>16</v>
      </c>
      <c r="F392">
        <v>5</v>
      </c>
      <c r="G392">
        <v>11</v>
      </c>
      <c r="H392">
        <v>0</v>
      </c>
      <c r="I392">
        <v>0.313</v>
      </c>
      <c r="J392">
        <v>302</v>
      </c>
      <c r="K392">
        <v>368</v>
      </c>
      <c r="L392">
        <v>-66</v>
      </c>
    </row>
    <row r="393" spans="1:12" x14ac:dyDescent="0.45">
      <c r="A393">
        <v>775</v>
      </c>
      <c r="B393">
        <v>2012</v>
      </c>
      <c r="C393" t="s">
        <v>106</v>
      </c>
      <c r="D393">
        <v>6</v>
      </c>
      <c r="E393">
        <v>16</v>
      </c>
      <c r="F393">
        <v>6</v>
      </c>
      <c r="G393">
        <v>10</v>
      </c>
      <c r="H393">
        <v>0</v>
      </c>
      <c r="I393">
        <v>0.375</v>
      </c>
      <c r="J393">
        <v>330</v>
      </c>
      <c r="K393">
        <v>471</v>
      </c>
      <c r="L393">
        <v>-141</v>
      </c>
    </row>
    <row r="394" spans="1:12" x14ac:dyDescent="0.45">
      <c r="A394">
        <v>774</v>
      </c>
      <c r="B394">
        <v>2012</v>
      </c>
      <c r="C394" t="s">
        <v>88</v>
      </c>
      <c r="D394">
        <v>6</v>
      </c>
      <c r="E394">
        <v>16</v>
      </c>
      <c r="F394">
        <v>6</v>
      </c>
      <c r="G394">
        <v>10</v>
      </c>
      <c r="H394">
        <v>0</v>
      </c>
      <c r="I394">
        <v>0.375</v>
      </c>
      <c r="J394">
        <v>281</v>
      </c>
      <c r="K394">
        <v>375</v>
      </c>
      <c r="L394">
        <v>-94</v>
      </c>
    </row>
    <row r="395" spans="1:12" x14ac:dyDescent="0.45">
      <c r="A395">
        <v>773</v>
      </c>
      <c r="B395">
        <v>2012</v>
      </c>
      <c r="C395" t="s">
        <v>45</v>
      </c>
      <c r="D395">
        <v>6</v>
      </c>
      <c r="E395">
        <v>16</v>
      </c>
      <c r="F395">
        <v>6</v>
      </c>
      <c r="G395">
        <v>10</v>
      </c>
      <c r="H395">
        <v>0</v>
      </c>
      <c r="I395">
        <v>0.375</v>
      </c>
      <c r="J395">
        <v>344</v>
      </c>
      <c r="K395">
        <v>435</v>
      </c>
      <c r="L395">
        <v>-91</v>
      </c>
    </row>
    <row r="396" spans="1:12" x14ac:dyDescent="0.45">
      <c r="A396">
        <v>674</v>
      </c>
      <c r="B396">
        <v>2012</v>
      </c>
      <c r="C396" t="s">
        <v>977</v>
      </c>
      <c r="D396">
        <v>7</v>
      </c>
      <c r="E396">
        <v>16</v>
      </c>
      <c r="F396">
        <v>7</v>
      </c>
      <c r="G396">
        <v>9</v>
      </c>
      <c r="H396">
        <v>0</v>
      </c>
      <c r="I396">
        <v>0.438</v>
      </c>
      <c r="J396">
        <v>389</v>
      </c>
      <c r="K396">
        <v>394</v>
      </c>
      <c r="L396">
        <v>-5</v>
      </c>
    </row>
    <row r="397" spans="1:12" x14ac:dyDescent="0.45">
      <c r="A397">
        <v>673</v>
      </c>
      <c r="B397">
        <v>2012</v>
      </c>
      <c r="C397" t="s">
        <v>975</v>
      </c>
      <c r="D397">
        <v>7</v>
      </c>
      <c r="E397">
        <v>16</v>
      </c>
      <c r="F397">
        <v>7</v>
      </c>
      <c r="G397">
        <v>9</v>
      </c>
      <c r="H397">
        <v>0</v>
      </c>
      <c r="I397">
        <v>0.438</v>
      </c>
      <c r="J397">
        <v>350</v>
      </c>
      <c r="K397">
        <v>350</v>
      </c>
      <c r="L397">
        <v>0</v>
      </c>
    </row>
    <row r="398" spans="1:12" x14ac:dyDescent="0.45">
      <c r="A398">
        <v>672</v>
      </c>
      <c r="B398">
        <v>2012</v>
      </c>
      <c r="C398" t="s">
        <v>102</v>
      </c>
      <c r="D398">
        <v>7</v>
      </c>
      <c r="E398">
        <v>16</v>
      </c>
      <c r="F398">
        <v>7</v>
      </c>
      <c r="G398">
        <v>8</v>
      </c>
      <c r="H398">
        <v>1</v>
      </c>
      <c r="I398">
        <v>0.46899999999999997</v>
      </c>
      <c r="J398">
        <v>299</v>
      </c>
      <c r="K398">
        <v>348</v>
      </c>
      <c r="L398">
        <v>-49</v>
      </c>
    </row>
    <row r="399" spans="1:12" x14ac:dyDescent="0.45">
      <c r="A399">
        <v>671</v>
      </c>
      <c r="B399">
        <v>2012</v>
      </c>
      <c r="C399" t="s">
        <v>978</v>
      </c>
      <c r="D399">
        <v>7</v>
      </c>
      <c r="E399">
        <v>16</v>
      </c>
      <c r="F399">
        <v>7</v>
      </c>
      <c r="G399">
        <v>9</v>
      </c>
      <c r="H399">
        <v>0</v>
      </c>
      <c r="I399">
        <v>0.438</v>
      </c>
      <c r="J399">
        <v>461</v>
      </c>
      <c r="K399">
        <v>454</v>
      </c>
      <c r="L399">
        <v>7</v>
      </c>
    </row>
    <row r="400" spans="1:12" x14ac:dyDescent="0.45">
      <c r="A400">
        <v>670</v>
      </c>
      <c r="B400">
        <v>2012</v>
      </c>
      <c r="C400" t="s">
        <v>76</v>
      </c>
      <c r="D400">
        <v>7</v>
      </c>
      <c r="E400">
        <v>16</v>
      </c>
      <c r="F400">
        <v>7</v>
      </c>
      <c r="G400">
        <v>9</v>
      </c>
      <c r="H400">
        <v>0</v>
      </c>
      <c r="I400">
        <v>0.438</v>
      </c>
      <c r="J400">
        <v>288</v>
      </c>
      <c r="K400">
        <v>317</v>
      </c>
      <c r="L400">
        <v>-29</v>
      </c>
    </row>
    <row r="401" spans="1:12" x14ac:dyDescent="0.45">
      <c r="A401">
        <v>669</v>
      </c>
      <c r="B401">
        <v>2012</v>
      </c>
      <c r="C401" t="s">
        <v>48</v>
      </c>
      <c r="D401">
        <v>7</v>
      </c>
      <c r="E401">
        <v>16</v>
      </c>
      <c r="F401">
        <v>7</v>
      </c>
      <c r="G401">
        <v>9</v>
      </c>
      <c r="H401">
        <v>0</v>
      </c>
      <c r="I401">
        <v>0.438</v>
      </c>
      <c r="J401">
        <v>357</v>
      </c>
      <c r="K401">
        <v>363</v>
      </c>
      <c r="L401">
        <v>-6</v>
      </c>
    </row>
    <row r="402" spans="1:12" x14ac:dyDescent="0.45">
      <c r="A402">
        <v>535</v>
      </c>
      <c r="B402">
        <v>2012</v>
      </c>
      <c r="C402" t="s">
        <v>94</v>
      </c>
      <c r="D402">
        <v>8</v>
      </c>
      <c r="E402">
        <v>16</v>
      </c>
      <c r="F402">
        <v>8</v>
      </c>
      <c r="G402">
        <v>8</v>
      </c>
      <c r="H402">
        <v>0</v>
      </c>
      <c r="I402">
        <v>0.5</v>
      </c>
      <c r="J402">
        <v>336</v>
      </c>
      <c r="K402">
        <v>314</v>
      </c>
      <c r="L402">
        <v>22</v>
      </c>
    </row>
    <row r="403" spans="1:12" x14ac:dyDescent="0.45">
      <c r="A403">
        <v>534</v>
      </c>
      <c r="B403">
        <v>2012</v>
      </c>
      <c r="C403" t="s">
        <v>57</v>
      </c>
      <c r="D403">
        <v>8</v>
      </c>
      <c r="E403">
        <v>16</v>
      </c>
      <c r="F403">
        <v>8</v>
      </c>
      <c r="G403">
        <v>8</v>
      </c>
      <c r="H403">
        <v>0</v>
      </c>
      <c r="I403">
        <v>0.5</v>
      </c>
      <c r="J403">
        <v>376</v>
      </c>
      <c r="K403">
        <v>400</v>
      </c>
      <c r="L403">
        <v>-24</v>
      </c>
    </row>
    <row r="404" spans="1:12" x14ac:dyDescent="0.45">
      <c r="A404">
        <v>415</v>
      </c>
      <c r="B404">
        <v>2012</v>
      </c>
      <c r="C404" t="s">
        <v>86</v>
      </c>
      <c r="D404">
        <v>9</v>
      </c>
      <c r="E404">
        <v>16</v>
      </c>
      <c r="F404">
        <v>9</v>
      </c>
      <c r="G404">
        <v>7</v>
      </c>
      <c r="H404">
        <v>0</v>
      </c>
      <c r="I404">
        <v>0.56299999999999994</v>
      </c>
      <c r="J404">
        <v>429</v>
      </c>
      <c r="K404">
        <v>344</v>
      </c>
      <c r="L404">
        <v>85</v>
      </c>
    </row>
    <row r="405" spans="1:12" x14ac:dyDescent="0.45">
      <c r="A405">
        <v>296</v>
      </c>
      <c r="B405">
        <v>2012</v>
      </c>
      <c r="C405" t="s">
        <v>50</v>
      </c>
      <c r="D405">
        <v>10</v>
      </c>
      <c r="E405">
        <v>16</v>
      </c>
      <c r="F405">
        <v>10</v>
      </c>
      <c r="G405">
        <v>6</v>
      </c>
      <c r="H405">
        <v>0</v>
      </c>
      <c r="I405">
        <v>0.625</v>
      </c>
      <c r="J405">
        <v>375</v>
      </c>
      <c r="K405">
        <v>277</v>
      </c>
      <c r="L405">
        <v>98</v>
      </c>
    </row>
    <row r="406" spans="1:12" x14ac:dyDescent="0.45">
      <c r="A406">
        <v>295</v>
      </c>
      <c r="B406">
        <v>2012</v>
      </c>
      <c r="C406" t="s">
        <v>53</v>
      </c>
      <c r="D406">
        <v>10</v>
      </c>
      <c r="E406">
        <v>16</v>
      </c>
      <c r="F406">
        <v>10</v>
      </c>
      <c r="G406">
        <v>6</v>
      </c>
      <c r="H406">
        <v>0</v>
      </c>
      <c r="I406">
        <v>0.625</v>
      </c>
      <c r="J406">
        <v>391</v>
      </c>
      <c r="K406">
        <v>320</v>
      </c>
      <c r="L406">
        <v>71</v>
      </c>
    </row>
    <row r="407" spans="1:12" x14ac:dyDescent="0.45">
      <c r="A407">
        <v>294</v>
      </c>
      <c r="B407">
        <v>2012</v>
      </c>
      <c r="C407" t="s">
        <v>79</v>
      </c>
      <c r="D407">
        <v>10</v>
      </c>
      <c r="E407">
        <v>16</v>
      </c>
      <c r="F407">
        <v>10</v>
      </c>
      <c r="G407">
        <v>6</v>
      </c>
      <c r="H407">
        <v>0</v>
      </c>
      <c r="I407">
        <v>0.625</v>
      </c>
      <c r="J407">
        <v>379</v>
      </c>
      <c r="K407">
        <v>348</v>
      </c>
      <c r="L407">
        <v>31</v>
      </c>
    </row>
    <row r="408" spans="1:12" x14ac:dyDescent="0.45">
      <c r="A408">
        <v>293</v>
      </c>
      <c r="B408">
        <v>2012</v>
      </c>
      <c r="C408" t="s">
        <v>40</v>
      </c>
      <c r="D408">
        <v>10</v>
      </c>
      <c r="E408">
        <v>16</v>
      </c>
      <c r="F408">
        <v>10</v>
      </c>
      <c r="G408">
        <v>6</v>
      </c>
      <c r="H408">
        <v>0</v>
      </c>
      <c r="I408">
        <v>0.625</v>
      </c>
      <c r="J408">
        <v>398</v>
      </c>
      <c r="K408">
        <v>344</v>
      </c>
      <c r="L408">
        <v>54</v>
      </c>
    </row>
    <row r="409" spans="1:12" x14ac:dyDescent="0.45">
      <c r="A409">
        <v>292</v>
      </c>
      <c r="B409">
        <v>2012</v>
      </c>
      <c r="C409" t="s">
        <v>108</v>
      </c>
      <c r="D409">
        <v>10</v>
      </c>
      <c r="E409">
        <v>16</v>
      </c>
      <c r="F409">
        <v>10</v>
      </c>
      <c r="G409">
        <v>6</v>
      </c>
      <c r="H409">
        <v>0</v>
      </c>
      <c r="I409">
        <v>0.625</v>
      </c>
      <c r="J409">
        <v>436</v>
      </c>
      <c r="K409">
        <v>388</v>
      </c>
      <c r="L409">
        <v>48</v>
      </c>
    </row>
    <row r="410" spans="1:12" x14ac:dyDescent="0.45">
      <c r="A410">
        <v>197</v>
      </c>
      <c r="B410">
        <v>2012</v>
      </c>
      <c r="C410" t="s">
        <v>68</v>
      </c>
      <c r="D410">
        <v>11</v>
      </c>
      <c r="E410">
        <v>16</v>
      </c>
      <c r="F410">
        <v>11</v>
      </c>
      <c r="G410">
        <v>5</v>
      </c>
      <c r="H410">
        <v>0</v>
      </c>
      <c r="I410">
        <v>0.68799999999999994</v>
      </c>
      <c r="J410">
        <v>357</v>
      </c>
      <c r="K410">
        <v>387</v>
      </c>
      <c r="L410">
        <v>-30</v>
      </c>
    </row>
    <row r="411" spans="1:12" x14ac:dyDescent="0.45">
      <c r="A411">
        <v>196</v>
      </c>
      <c r="B411">
        <v>2012</v>
      </c>
      <c r="C411" t="s">
        <v>974</v>
      </c>
      <c r="D411">
        <v>11</v>
      </c>
      <c r="E411">
        <v>16</v>
      </c>
      <c r="F411">
        <v>11</v>
      </c>
      <c r="G411">
        <v>5</v>
      </c>
      <c r="H411">
        <v>0</v>
      </c>
      <c r="I411">
        <v>0.68799999999999994</v>
      </c>
      <c r="J411">
        <v>433</v>
      </c>
      <c r="K411">
        <v>336</v>
      </c>
      <c r="L411">
        <v>97</v>
      </c>
    </row>
    <row r="412" spans="1:12" x14ac:dyDescent="0.45">
      <c r="A412">
        <v>195</v>
      </c>
      <c r="B412">
        <v>2012</v>
      </c>
      <c r="C412" t="s">
        <v>98</v>
      </c>
      <c r="D412">
        <v>11</v>
      </c>
      <c r="E412">
        <v>16</v>
      </c>
      <c r="F412">
        <v>11</v>
      </c>
      <c r="G412">
        <v>5</v>
      </c>
      <c r="H412">
        <v>0</v>
      </c>
      <c r="I412">
        <v>0.68799999999999994</v>
      </c>
      <c r="J412">
        <v>412</v>
      </c>
      <c r="K412">
        <v>245</v>
      </c>
      <c r="L412">
        <v>167</v>
      </c>
    </row>
    <row r="413" spans="1:12" x14ac:dyDescent="0.45">
      <c r="A413">
        <v>194</v>
      </c>
      <c r="B413">
        <v>2012</v>
      </c>
      <c r="C413" t="s">
        <v>976</v>
      </c>
      <c r="D413">
        <v>11</v>
      </c>
      <c r="E413">
        <v>16</v>
      </c>
      <c r="F413">
        <v>11</v>
      </c>
      <c r="G413">
        <v>4</v>
      </c>
      <c r="H413">
        <v>1</v>
      </c>
      <c r="I413">
        <v>0.71899999999999997</v>
      </c>
      <c r="J413">
        <v>397</v>
      </c>
      <c r="K413">
        <v>273</v>
      </c>
      <c r="L413">
        <v>124</v>
      </c>
    </row>
    <row r="414" spans="1:12" x14ac:dyDescent="0.45">
      <c r="A414">
        <v>118</v>
      </c>
      <c r="B414">
        <v>2012</v>
      </c>
      <c r="C414" t="s">
        <v>154</v>
      </c>
      <c r="D414">
        <v>12</v>
      </c>
      <c r="E414">
        <v>16</v>
      </c>
      <c r="F414">
        <v>12</v>
      </c>
      <c r="G414">
        <v>4</v>
      </c>
      <c r="H414">
        <v>0</v>
      </c>
      <c r="I414">
        <v>0.75</v>
      </c>
      <c r="J414">
        <v>416</v>
      </c>
      <c r="K414">
        <v>331</v>
      </c>
      <c r="L414">
        <v>85</v>
      </c>
    </row>
    <row r="415" spans="1:12" x14ac:dyDescent="0.45">
      <c r="A415">
        <v>117</v>
      </c>
      <c r="B415">
        <v>2012</v>
      </c>
      <c r="C415" t="s">
        <v>972</v>
      </c>
      <c r="D415">
        <v>12</v>
      </c>
      <c r="E415">
        <v>16</v>
      </c>
      <c r="F415">
        <v>12</v>
      </c>
      <c r="G415">
        <v>4</v>
      </c>
      <c r="H415">
        <v>0</v>
      </c>
      <c r="I415">
        <v>0.75</v>
      </c>
      <c r="J415">
        <v>557</v>
      </c>
      <c r="K415">
        <v>331</v>
      </c>
      <c r="L415">
        <v>226</v>
      </c>
    </row>
    <row r="416" spans="1:12" x14ac:dyDescent="0.45">
      <c r="A416">
        <v>51</v>
      </c>
      <c r="B416">
        <v>2012</v>
      </c>
      <c r="C416" t="s">
        <v>37</v>
      </c>
      <c r="D416">
        <v>13</v>
      </c>
      <c r="E416">
        <v>16</v>
      </c>
      <c r="F416">
        <v>13</v>
      </c>
      <c r="G416">
        <v>3</v>
      </c>
      <c r="H416">
        <v>0</v>
      </c>
      <c r="I416">
        <v>0.81299999999999994</v>
      </c>
      <c r="J416">
        <v>419</v>
      </c>
      <c r="K416">
        <v>299</v>
      </c>
      <c r="L416">
        <v>120</v>
      </c>
    </row>
    <row r="417" spans="1:12" x14ac:dyDescent="0.45">
      <c r="A417">
        <v>50</v>
      </c>
      <c r="B417">
        <v>2012</v>
      </c>
      <c r="C417" t="s">
        <v>60</v>
      </c>
      <c r="D417">
        <v>13</v>
      </c>
      <c r="E417">
        <v>16</v>
      </c>
      <c r="F417">
        <v>13</v>
      </c>
      <c r="G417">
        <v>3</v>
      </c>
      <c r="H417">
        <v>0</v>
      </c>
      <c r="I417">
        <v>0.81299999999999994</v>
      </c>
      <c r="J417">
        <v>481</v>
      </c>
      <c r="K417">
        <v>289</v>
      </c>
      <c r="L417">
        <v>192</v>
      </c>
    </row>
    <row r="418" spans="1:12" x14ac:dyDescent="0.45">
      <c r="A418">
        <v>1065</v>
      </c>
      <c r="B418">
        <v>2011</v>
      </c>
      <c r="C418" t="s">
        <v>102</v>
      </c>
      <c r="D418">
        <v>2</v>
      </c>
      <c r="E418">
        <v>16</v>
      </c>
      <c r="F418">
        <v>2</v>
      </c>
      <c r="G418">
        <v>14</v>
      </c>
      <c r="H418">
        <v>0</v>
      </c>
      <c r="I418">
        <v>0.125</v>
      </c>
      <c r="J418">
        <v>193</v>
      </c>
      <c r="K418">
        <v>407</v>
      </c>
      <c r="L418">
        <v>-214</v>
      </c>
    </row>
    <row r="419" spans="1:12" x14ac:dyDescent="0.45">
      <c r="A419">
        <v>1064</v>
      </c>
      <c r="B419">
        <v>2011</v>
      </c>
      <c r="C419" t="s">
        <v>68</v>
      </c>
      <c r="D419">
        <v>2</v>
      </c>
      <c r="E419">
        <v>16</v>
      </c>
      <c r="F419">
        <v>2</v>
      </c>
      <c r="G419">
        <v>14</v>
      </c>
      <c r="H419">
        <v>0</v>
      </c>
      <c r="I419">
        <v>0.125</v>
      </c>
      <c r="J419">
        <v>243</v>
      </c>
      <c r="K419">
        <v>430</v>
      </c>
      <c r="L419">
        <v>-187</v>
      </c>
    </row>
    <row r="420" spans="1:12" x14ac:dyDescent="0.45">
      <c r="A420">
        <v>1031</v>
      </c>
      <c r="B420">
        <v>2011</v>
      </c>
      <c r="C420" t="s">
        <v>79</v>
      </c>
      <c r="D420">
        <v>3</v>
      </c>
      <c r="E420">
        <v>16</v>
      </c>
      <c r="F420">
        <v>3</v>
      </c>
      <c r="G420">
        <v>13</v>
      </c>
      <c r="H420">
        <v>0</v>
      </c>
      <c r="I420">
        <v>0.188</v>
      </c>
      <c r="J420">
        <v>340</v>
      </c>
      <c r="K420">
        <v>449</v>
      </c>
      <c r="L420">
        <v>-109</v>
      </c>
    </row>
    <row r="421" spans="1:12" x14ac:dyDescent="0.45">
      <c r="A421">
        <v>963</v>
      </c>
      <c r="B421">
        <v>2011</v>
      </c>
      <c r="C421" t="s">
        <v>977</v>
      </c>
      <c r="D421">
        <v>4</v>
      </c>
      <c r="E421">
        <v>16</v>
      </c>
      <c r="F421">
        <v>4</v>
      </c>
      <c r="G421">
        <v>12</v>
      </c>
      <c r="H421">
        <v>0</v>
      </c>
      <c r="I421">
        <v>0.25</v>
      </c>
      <c r="J421">
        <v>287</v>
      </c>
      <c r="K421">
        <v>494</v>
      </c>
      <c r="L421">
        <v>-207</v>
      </c>
    </row>
    <row r="422" spans="1:12" x14ac:dyDescent="0.45">
      <c r="A422">
        <v>962</v>
      </c>
      <c r="B422">
        <v>2011</v>
      </c>
      <c r="C422" t="s">
        <v>55</v>
      </c>
      <c r="D422">
        <v>4</v>
      </c>
      <c r="E422">
        <v>16</v>
      </c>
      <c r="F422">
        <v>4</v>
      </c>
      <c r="G422">
        <v>12</v>
      </c>
      <c r="H422">
        <v>0</v>
      </c>
      <c r="I422">
        <v>0.25</v>
      </c>
      <c r="J422">
        <v>218</v>
      </c>
      <c r="K422">
        <v>307</v>
      </c>
      <c r="L422">
        <v>-89</v>
      </c>
    </row>
    <row r="423" spans="1:12" x14ac:dyDescent="0.45">
      <c r="A423">
        <v>876</v>
      </c>
      <c r="B423">
        <v>2011</v>
      </c>
      <c r="C423" t="s">
        <v>108</v>
      </c>
      <c r="D423">
        <v>5</v>
      </c>
      <c r="E423">
        <v>16</v>
      </c>
      <c r="F423">
        <v>5</v>
      </c>
      <c r="G423">
        <v>11</v>
      </c>
      <c r="H423">
        <v>0</v>
      </c>
      <c r="I423">
        <v>0.313</v>
      </c>
      <c r="J423">
        <v>288</v>
      </c>
      <c r="K423">
        <v>367</v>
      </c>
      <c r="L423">
        <v>-79</v>
      </c>
    </row>
    <row r="424" spans="1:12" x14ac:dyDescent="0.45">
      <c r="A424">
        <v>875</v>
      </c>
      <c r="B424">
        <v>2011</v>
      </c>
      <c r="C424" t="s">
        <v>72</v>
      </c>
      <c r="D424">
        <v>5</v>
      </c>
      <c r="E424">
        <v>16</v>
      </c>
      <c r="F424">
        <v>5</v>
      </c>
      <c r="G424">
        <v>11</v>
      </c>
      <c r="H424">
        <v>0</v>
      </c>
      <c r="I424">
        <v>0.313</v>
      </c>
      <c r="J424">
        <v>243</v>
      </c>
      <c r="K424">
        <v>329</v>
      </c>
      <c r="L424">
        <v>-86</v>
      </c>
    </row>
    <row r="425" spans="1:12" x14ac:dyDescent="0.45">
      <c r="A425">
        <v>778</v>
      </c>
      <c r="B425">
        <v>2011</v>
      </c>
      <c r="C425" t="s">
        <v>76</v>
      </c>
      <c r="D425">
        <v>6</v>
      </c>
      <c r="E425">
        <v>16</v>
      </c>
      <c r="F425">
        <v>6</v>
      </c>
      <c r="G425">
        <v>10</v>
      </c>
      <c r="H425">
        <v>0</v>
      </c>
      <c r="I425">
        <v>0.375</v>
      </c>
      <c r="J425">
        <v>329</v>
      </c>
      <c r="K425">
        <v>313</v>
      </c>
      <c r="L425">
        <v>16</v>
      </c>
    </row>
    <row r="426" spans="1:12" x14ac:dyDescent="0.45">
      <c r="A426">
        <v>777</v>
      </c>
      <c r="B426">
        <v>2011</v>
      </c>
      <c r="C426" t="s">
        <v>48</v>
      </c>
      <c r="D426">
        <v>6</v>
      </c>
      <c r="E426">
        <v>16</v>
      </c>
      <c r="F426">
        <v>6</v>
      </c>
      <c r="G426">
        <v>10</v>
      </c>
      <c r="H426">
        <v>0</v>
      </c>
      <c r="I426">
        <v>0.375</v>
      </c>
      <c r="J426">
        <v>406</v>
      </c>
      <c r="K426">
        <v>429</v>
      </c>
      <c r="L426">
        <v>-23</v>
      </c>
    </row>
    <row r="427" spans="1:12" x14ac:dyDescent="0.45">
      <c r="A427">
        <v>776</v>
      </c>
      <c r="B427">
        <v>2011</v>
      </c>
      <c r="C427" t="s">
        <v>45</v>
      </c>
      <c r="D427">
        <v>6</v>
      </c>
      <c r="E427">
        <v>16</v>
      </c>
      <c r="F427">
        <v>6</v>
      </c>
      <c r="G427">
        <v>10</v>
      </c>
      <c r="H427">
        <v>0</v>
      </c>
      <c r="I427">
        <v>0.375</v>
      </c>
      <c r="J427">
        <v>372</v>
      </c>
      <c r="K427">
        <v>434</v>
      </c>
      <c r="L427">
        <v>-62</v>
      </c>
    </row>
    <row r="428" spans="1:12" x14ac:dyDescent="0.45">
      <c r="A428">
        <v>676</v>
      </c>
      <c r="B428">
        <v>2011</v>
      </c>
      <c r="C428" t="s">
        <v>98</v>
      </c>
      <c r="D428">
        <v>7</v>
      </c>
      <c r="E428">
        <v>16</v>
      </c>
      <c r="F428">
        <v>7</v>
      </c>
      <c r="G428">
        <v>9</v>
      </c>
      <c r="H428">
        <v>0</v>
      </c>
      <c r="I428">
        <v>0.438</v>
      </c>
      <c r="J428">
        <v>321</v>
      </c>
      <c r="K428">
        <v>315</v>
      </c>
      <c r="L428">
        <v>6</v>
      </c>
    </row>
    <row r="429" spans="1:12" x14ac:dyDescent="0.45">
      <c r="A429">
        <v>675</v>
      </c>
      <c r="B429">
        <v>2011</v>
      </c>
      <c r="C429" t="s">
        <v>973</v>
      </c>
      <c r="D429">
        <v>7</v>
      </c>
      <c r="E429">
        <v>16</v>
      </c>
      <c r="F429">
        <v>7</v>
      </c>
      <c r="G429">
        <v>9</v>
      </c>
      <c r="H429">
        <v>0</v>
      </c>
      <c r="I429">
        <v>0.438</v>
      </c>
      <c r="J429">
        <v>212</v>
      </c>
      <c r="K429">
        <v>338</v>
      </c>
      <c r="L429">
        <v>-126</v>
      </c>
    </row>
    <row r="430" spans="1:12" x14ac:dyDescent="0.45">
      <c r="A430">
        <v>543</v>
      </c>
      <c r="B430">
        <v>2011</v>
      </c>
      <c r="C430" t="s">
        <v>975</v>
      </c>
      <c r="D430">
        <v>8</v>
      </c>
      <c r="E430">
        <v>16</v>
      </c>
      <c r="F430">
        <v>8</v>
      </c>
      <c r="G430">
        <v>8</v>
      </c>
      <c r="H430">
        <v>0</v>
      </c>
      <c r="I430">
        <v>0.5</v>
      </c>
      <c r="J430">
        <v>406</v>
      </c>
      <c r="K430">
        <v>377</v>
      </c>
      <c r="L430">
        <v>29</v>
      </c>
    </row>
    <row r="431" spans="1:12" x14ac:dyDescent="0.45">
      <c r="A431">
        <v>542</v>
      </c>
      <c r="B431">
        <v>2011</v>
      </c>
      <c r="C431" t="s">
        <v>90</v>
      </c>
      <c r="D431">
        <v>8</v>
      </c>
      <c r="E431">
        <v>16</v>
      </c>
      <c r="F431">
        <v>8</v>
      </c>
      <c r="G431">
        <v>8</v>
      </c>
      <c r="H431">
        <v>0</v>
      </c>
      <c r="I431">
        <v>0.5</v>
      </c>
      <c r="J431">
        <v>359</v>
      </c>
      <c r="K431">
        <v>433</v>
      </c>
      <c r="L431">
        <v>-74</v>
      </c>
    </row>
    <row r="432" spans="1:12" x14ac:dyDescent="0.45">
      <c r="A432">
        <v>541</v>
      </c>
      <c r="B432">
        <v>2011</v>
      </c>
      <c r="C432" t="s">
        <v>92</v>
      </c>
      <c r="D432">
        <v>8</v>
      </c>
      <c r="E432">
        <v>16</v>
      </c>
      <c r="F432">
        <v>8</v>
      </c>
      <c r="G432">
        <v>8</v>
      </c>
      <c r="H432">
        <v>0</v>
      </c>
      <c r="I432">
        <v>0.5</v>
      </c>
      <c r="J432">
        <v>396</v>
      </c>
      <c r="K432">
        <v>328</v>
      </c>
      <c r="L432">
        <v>68</v>
      </c>
    </row>
    <row r="433" spans="1:12" x14ac:dyDescent="0.45">
      <c r="A433">
        <v>540</v>
      </c>
      <c r="B433">
        <v>2011</v>
      </c>
      <c r="C433" t="s">
        <v>88</v>
      </c>
      <c r="D433">
        <v>8</v>
      </c>
      <c r="E433">
        <v>16</v>
      </c>
      <c r="F433">
        <v>8</v>
      </c>
      <c r="G433">
        <v>8</v>
      </c>
      <c r="H433">
        <v>0</v>
      </c>
      <c r="I433">
        <v>0.5</v>
      </c>
      <c r="J433">
        <v>377</v>
      </c>
      <c r="K433">
        <v>363</v>
      </c>
      <c r="L433">
        <v>14</v>
      </c>
    </row>
    <row r="434" spans="1:12" x14ac:dyDescent="0.45">
      <c r="A434">
        <v>539</v>
      </c>
      <c r="B434">
        <v>2011</v>
      </c>
      <c r="C434" t="s">
        <v>60</v>
      </c>
      <c r="D434">
        <v>8</v>
      </c>
      <c r="E434">
        <v>16</v>
      </c>
      <c r="F434">
        <v>8</v>
      </c>
      <c r="G434">
        <v>8</v>
      </c>
      <c r="H434">
        <v>0</v>
      </c>
      <c r="I434">
        <v>0.5</v>
      </c>
      <c r="J434">
        <v>309</v>
      </c>
      <c r="K434">
        <v>390</v>
      </c>
      <c r="L434">
        <v>-81</v>
      </c>
    </row>
    <row r="435" spans="1:12" x14ac:dyDescent="0.45">
      <c r="A435">
        <v>538</v>
      </c>
      <c r="B435">
        <v>2011</v>
      </c>
      <c r="C435" t="s">
        <v>57</v>
      </c>
      <c r="D435">
        <v>8</v>
      </c>
      <c r="E435">
        <v>16</v>
      </c>
      <c r="F435">
        <v>8</v>
      </c>
      <c r="G435">
        <v>8</v>
      </c>
      <c r="H435">
        <v>0</v>
      </c>
      <c r="I435">
        <v>0.5</v>
      </c>
      <c r="J435">
        <v>369</v>
      </c>
      <c r="K435">
        <v>347</v>
      </c>
      <c r="L435">
        <v>22</v>
      </c>
    </row>
    <row r="436" spans="1:12" x14ac:dyDescent="0.45">
      <c r="A436">
        <v>537</v>
      </c>
      <c r="B436">
        <v>2011</v>
      </c>
      <c r="C436" t="s">
        <v>33</v>
      </c>
      <c r="D436">
        <v>8</v>
      </c>
      <c r="E436">
        <v>16</v>
      </c>
      <c r="F436">
        <v>8</v>
      </c>
      <c r="G436">
        <v>8</v>
      </c>
      <c r="H436">
        <v>0</v>
      </c>
      <c r="I436">
        <v>0.5</v>
      </c>
      <c r="J436">
        <v>312</v>
      </c>
      <c r="K436">
        <v>348</v>
      </c>
      <c r="L436">
        <v>-36</v>
      </c>
    </row>
    <row r="437" spans="1:12" x14ac:dyDescent="0.45">
      <c r="A437">
        <v>536</v>
      </c>
      <c r="B437">
        <v>2011</v>
      </c>
      <c r="C437" t="s">
        <v>50</v>
      </c>
      <c r="D437">
        <v>8</v>
      </c>
      <c r="E437">
        <v>16</v>
      </c>
      <c r="F437">
        <v>8</v>
      </c>
      <c r="G437">
        <v>8</v>
      </c>
      <c r="H437">
        <v>0</v>
      </c>
      <c r="I437">
        <v>0.5</v>
      </c>
      <c r="J437">
        <v>353</v>
      </c>
      <c r="K437">
        <v>341</v>
      </c>
      <c r="L437">
        <v>12</v>
      </c>
    </row>
    <row r="438" spans="1:12" x14ac:dyDescent="0.45">
      <c r="A438">
        <v>418</v>
      </c>
      <c r="B438">
        <v>2011</v>
      </c>
      <c r="C438" t="s">
        <v>106</v>
      </c>
      <c r="D438">
        <v>9</v>
      </c>
      <c r="E438">
        <v>16</v>
      </c>
      <c r="F438">
        <v>9</v>
      </c>
      <c r="G438">
        <v>7</v>
      </c>
      <c r="H438">
        <v>0</v>
      </c>
      <c r="I438">
        <v>0.56299999999999994</v>
      </c>
      <c r="J438">
        <v>325</v>
      </c>
      <c r="K438">
        <v>317</v>
      </c>
      <c r="L438">
        <v>8</v>
      </c>
    </row>
    <row r="439" spans="1:12" x14ac:dyDescent="0.45">
      <c r="A439">
        <v>417</v>
      </c>
      <c r="B439">
        <v>2011</v>
      </c>
      <c r="C439" t="s">
        <v>86</v>
      </c>
      <c r="D439">
        <v>9</v>
      </c>
      <c r="E439">
        <v>16</v>
      </c>
      <c r="F439">
        <v>9</v>
      </c>
      <c r="G439">
        <v>7</v>
      </c>
      <c r="H439">
        <v>0</v>
      </c>
      <c r="I439">
        <v>0.56299999999999994</v>
      </c>
      <c r="J439">
        <v>394</v>
      </c>
      <c r="K439">
        <v>400</v>
      </c>
      <c r="L439">
        <v>-6</v>
      </c>
    </row>
    <row r="440" spans="1:12" x14ac:dyDescent="0.45">
      <c r="A440">
        <v>416</v>
      </c>
      <c r="B440">
        <v>2011</v>
      </c>
      <c r="C440" t="s">
        <v>53</v>
      </c>
      <c r="D440">
        <v>9</v>
      </c>
      <c r="E440">
        <v>16</v>
      </c>
      <c r="F440">
        <v>9</v>
      </c>
      <c r="G440">
        <v>7</v>
      </c>
      <c r="H440">
        <v>0</v>
      </c>
      <c r="I440">
        <v>0.56299999999999994</v>
      </c>
      <c r="J440">
        <v>344</v>
      </c>
      <c r="K440">
        <v>323</v>
      </c>
      <c r="L440">
        <v>21</v>
      </c>
    </row>
    <row r="441" spans="1:12" x14ac:dyDescent="0.45">
      <c r="A441">
        <v>299</v>
      </c>
      <c r="B441">
        <v>2011</v>
      </c>
      <c r="C441" t="s">
        <v>154</v>
      </c>
      <c r="D441">
        <v>10</v>
      </c>
      <c r="E441">
        <v>16</v>
      </c>
      <c r="F441">
        <v>10</v>
      </c>
      <c r="G441">
        <v>6</v>
      </c>
      <c r="H441">
        <v>0</v>
      </c>
      <c r="I441">
        <v>0.625</v>
      </c>
      <c r="J441">
        <v>381</v>
      </c>
      <c r="K441">
        <v>278</v>
      </c>
      <c r="L441">
        <v>103</v>
      </c>
    </row>
    <row r="442" spans="1:12" x14ac:dyDescent="0.45">
      <c r="A442">
        <v>298</v>
      </c>
      <c r="B442">
        <v>2011</v>
      </c>
      <c r="C442" t="s">
        <v>64</v>
      </c>
      <c r="D442">
        <v>10</v>
      </c>
      <c r="E442">
        <v>16</v>
      </c>
      <c r="F442">
        <v>10</v>
      </c>
      <c r="G442">
        <v>6</v>
      </c>
      <c r="H442">
        <v>0</v>
      </c>
      <c r="I442">
        <v>0.625</v>
      </c>
      <c r="J442">
        <v>474</v>
      </c>
      <c r="K442">
        <v>387</v>
      </c>
      <c r="L442">
        <v>87</v>
      </c>
    </row>
    <row r="443" spans="1:12" x14ac:dyDescent="0.45">
      <c r="A443">
        <v>297</v>
      </c>
      <c r="B443">
        <v>2011</v>
      </c>
      <c r="C443" t="s">
        <v>37</v>
      </c>
      <c r="D443">
        <v>10</v>
      </c>
      <c r="E443">
        <v>16</v>
      </c>
      <c r="F443">
        <v>10</v>
      </c>
      <c r="G443">
        <v>6</v>
      </c>
      <c r="H443">
        <v>0</v>
      </c>
      <c r="I443">
        <v>0.625</v>
      </c>
      <c r="J443">
        <v>402</v>
      </c>
      <c r="K443">
        <v>350</v>
      </c>
      <c r="L443">
        <v>52</v>
      </c>
    </row>
    <row r="444" spans="1:12" x14ac:dyDescent="0.45">
      <c r="A444">
        <v>120</v>
      </c>
      <c r="B444">
        <v>2011</v>
      </c>
      <c r="C444" t="s">
        <v>94</v>
      </c>
      <c r="D444">
        <v>12</v>
      </c>
      <c r="E444">
        <v>16</v>
      </c>
      <c r="F444">
        <v>12</v>
      </c>
      <c r="G444">
        <v>4</v>
      </c>
      <c r="H444">
        <v>0</v>
      </c>
      <c r="I444">
        <v>0.75</v>
      </c>
      <c r="J444">
        <v>325</v>
      </c>
      <c r="K444">
        <v>227</v>
      </c>
      <c r="L444">
        <v>98</v>
      </c>
    </row>
    <row r="445" spans="1:12" x14ac:dyDescent="0.45">
      <c r="A445">
        <v>119</v>
      </c>
      <c r="B445">
        <v>2011</v>
      </c>
      <c r="C445" t="s">
        <v>40</v>
      </c>
      <c r="D445">
        <v>12</v>
      </c>
      <c r="E445">
        <v>16</v>
      </c>
      <c r="F445">
        <v>12</v>
      </c>
      <c r="G445">
        <v>4</v>
      </c>
      <c r="H445">
        <v>0</v>
      </c>
      <c r="I445">
        <v>0.75</v>
      </c>
      <c r="J445">
        <v>378</v>
      </c>
      <c r="K445">
        <v>266</v>
      </c>
      <c r="L445">
        <v>112</v>
      </c>
    </row>
    <row r="446" spans="1:12" x14ac:dyDescent="0.45">
      <c r="A446">
        <v>54</v>
      </c>
      <c r="B446">
        <v>2011</v>
      </c>
      <c r="C446" t="s">
        <v>978</v>
      </c>
      <c r="D446">
        <v>13</v>
      </c>
      <c r="E446">
        <v>16</v>
      </c>
      <c r="F446">
        <v>13</v>
      </c>
      <c r="G446">
        <v>3</v>
      </c>
      <c r="H446">
        <v>0</v>
      </c>
      <c r="I446">
        <v>0.81299999999999994</v>
      </c>
      <c r="J446">
        <v>547</v>
      </c>
      <c r="K446">
        <v>339</v>
      </c>
      <c r="L446">
        <v>208</v>
      </c>
    </row>
    <row r="447" spans="1:12" x14ac:dyDescent="0.45">
      <c r="A447">
        <v>53</v>
      </c>
      <c r="B447">
        <v>2011</v>
      </c>
      <c r="C447" t="s">
        <v>972</v>
      </c>
      <c r="D447">
        <v>13</v>
      </c>
      <c r="E447">
        <v>16</v>
      </c>
      <c r="F447">
        <v>13</v>
      </c>
      <c r="G447">
        <v>3</v>
      </c>
      <c r="H447">
        <v>0</v>
      </c>
      <c r="I447">
        <v>0.81299999999999994</v>
      </c>
      <c r="J447">
        <v>513</v>
      </c>
      <c r="K447">
        <v>342</v>
      </c>
      <c r="L447">
        <v>171</v>
      </c>
    </row>
    <row r="448" spans="1:12" x14ac:dyDescent="0.45">
      <c r="A448">
        <v>52</v>
      </c>
      <c r="B448">
        <v>2011</v>
      </c>
      <c r="C448" t="s">
        <v>976</v>
      </c>
      <c r="D448">
        <v>13</v>
      </c>
      <c r="E448">
        <v>16</v>
      </c>
      <c r="F448">
        <v>13</v>
      </c>
      <c r="G448">
        <v>3</v>
      </c>
      <c r="H448">
        <v>0</v>
      </c>
      <c r="I448">
        <v>0.81299999999999994</v>
      </c>
      <c r="J448">
        <v>380</v>
      </c>
      <c r="K448">
        <v>229</v>
      </c>
      <c r="L448">
        <v>151</v>
      </c>
    </row>
    <row r="449" spans="1:12" x14ac:dyDescent="0.45">
      <c r="A449">
        <v>5</v>
      </c>
      <c r="B449">
        <v>2011</v>
      </c>
      <c r="C449" t="s">
        <v>974</v>
      </c>
      <c r="D449">
        <v>15</v>
      </c>
      <c r="E449">
        <v>16</v>
      </c>
      <c r="F449">
        <v>15</v>
      </c>
      <c r="G449">
        <v>1</v>
      </c>
      <c r="H449">
        <v>0</v>
      </c>
      <c r="I449">
        <v>0.93799999999999994</v>
      </c>
      <c r="J449">
        <v>560</v>
      </c>
      <c r="K449">
        <v>359</v>
      </c>
      <c r="L449">
        <v>201</v>
      </c>
    </row>
    <row r="450" spans="1:12" x14ac:dyDescent="0.45">
      <c r="A450">
        <v>1066</v>
      </c>
      <c r="B450">
        <v>2010</v>
      </c>
      <c r="C450" t="s">
        <v>48</v>
      </c>
      <c r="D450">
        <v>2</v>
      </c>
      <c r="E450">
        <v>16</v>
      </c>
      <c r="F450">
        <v>2</v>
      </c>
      <c r="G450">
        <v>14</v>
      </c>
      <c r="H450">
        <v>0</v>
      </c>
      <c r="I450">
        <v>0.125</v>
      </c>
      <c r="J450">
        <v>196</v>
      </c>
      <c r="K450">
        <v>408</v>
      </c>
      <c r="L450">
        <v>-212</v>
      </c>
    </row>
    <row r="451" spans="1:12" x14ac:dyDescent="0.45">
      <c r="A451">
        <v>966</v>
      </c>
      <c r="B451">
        <v>2010</v>
      </c>
      <c r="C451" t="s">
        <v>60</v>
      </c>
      <c r="D451">
        <v>4</v>
      </c>
      <c r="E451">
        <v>16</v>
      </c>
      <c r="F451">
        <v>4</v>
      </c>
      <c r="G451">
        <v>12</v>
      </c>
      <c r="H451">
        <v>0</v>
      </c>
      <c r="I451">
        <v>0.25</v>
      </c>
      <c r="J451">
        <v>344</v>
      </c>
      <c r="K451">
        <v>471</v>
      </c>
      <c r="L451">
        <v>-127</v>
      </c>
    </row>
    <row r="452" spans="1:12" x14ac:dyDescent="0.45">
      <c r="A452">
        <v>965</v>
      </c>
      <c r="B452">
        <v>2010</v>
      </c>
      <c r="C452" t="s">
        <v>53</v>
      </c>
      <c r="D452">
        <v>4</v>
      </c>
      <c r="E452">
        <v>16</v>
      </c>
      <c r="F452">
        <v>4</v>
      </c>
      <c r="G452">
        <v>12</v>
      </c>
      <c r="H452">
        <v>0</v>
      </c>
      <c r="I452">
        <v>0.25</v>
      </c>
      <c r="J452">
        <v>322</v>
      </c>
      <c r="K452">
        <v>395</v>
      </c>
      <c r="L452">
        <v>-73</v>
      </c>
    </row>
    <row r="453" spans="1:12" x14ac:dyDescent="0.45">
      <c r="A453">
        <v>964</v>
      </c>
      <c r="B453">
        <v>2010</v>
      </c>
      <c r="C453" t="s">
        <v>45</v>
      </c>
      <c r="D453">
        <v>4</v>
      </c>
      <c r="E453">
        <v>16</v>
      </c>
      <c r="F453">
        <v>4</v>
      </c>
      <c r="G453">
        <v>12</v>
      </c>
      <c r="H453">
        <v>0</v>
      </c>
      <c r="I453">
        <v>0.25</v>
      </c>
      <c r="J453">
        <v>283</v>
      </c>
      <c r="K453">
        <v>425</v>
      </c>
      <c r="L453">
        <v>-142</v>
      </c>
    </row>
    <row r="454" spans="1:12" x14ac:dyDescent="0.45">
      <c r="A454">
        <v>878</v>
      </c>
      <c r="B454">
        <v>2010</v>
      </c>
      <c r="C454" t="s">
        <v>33</v>
      </c>
      <c r="D454">
        <v>5</v>
      </c>
      <c r="E454">
        <v>16</v>
      </c>
      <c r="F454">
        <v>5</v>
      </c>
      <c r="G454">
        <v>11</v>
      </c>
      <c r="H454">
        <v>0</v>
      </c>
      <c r="I454">
        <v>0.313</v>
      </c>
      <c r="J454">
        <v>289</v>
      </c>
      <c r="K454">
        <v>434</v>
      </c>
      <c r="L454">
        <v>-145</v>
      </c>
    </row>
    <row r="455" spans="1:12" x14ac:dyDescent="0.45">
      <c r="A455">
        <v>877</v>
      </c>
      <c r="B455">
        <v>2010</v>
      </c>
      <c r="C455" t="s">
        <v>55</v>
      </c>
      <c r="D455">
        <v>5</v>
      </c>
      <c r="E455">
        <v>16</v>
      </c>
      <c r="F455">
        <v>5</v>
      </c>
      <c r="G455">
        <v>11</v>
      </c>
      <c r="H455">
        <v>0</v>
      </c>
      <c r="I455">
        <v>0.313</v>
      </c>
      <c r="J455">
        <v>271</v>
      </c>
      <c r="K455">
        <v>332</v>
      </c>
      <c r="L455">
        <v>-61</v>
      </c>
    </row>
    <row r="456" spans="1:12" x14ac:dyDescent="0.45">
      <c r="A456">
        <v>785</v>
      </c>
      <c r="B456">
        <v>2010</v>
      </c>
      <c r="C456" t="s">
        <v>108</v>
      </c>
      <c r="D456">
        <v>6</v>
      </c>
      <c r="E456">
        <v>16</v>
      </c>
      <c r="F456">
        <v>6</v>
      </c>
      <c r="G456">
        <v>10</v>
      </c>
      <c r="H456">
        <v>0</v>
      </c>
      <c r="I456">
        <v>0.375</v>
      </c>
      <c r="J456">
        <v>302</v>
      </c>
      <c r="K456">
        <v>377</v>
      </c>
      <c r="L456">
        <v>-75</v>
      </c>
    </row>
    <row r="457" spans="1:12" x14ac:dyDescent="0.45">
      <c r="A457">
        <v>784</v>
      </c>
      <c r="B457">
        <v>2010</v>
      </c>
      <c r="C457" t="s">
        <v>976</v>
      </c>
      <c r="D457">
        <v>6</v>
      </c>
      <c r="E457">
        <v>16</v>
      </c>
      <c r="F457">
        <v>6</v>
      </c>
      <c r="G457">
        <v>10</v>
      </c>
      <c r="H457">
        <v>0</v>
      </c>
      <c r="I457">
        <v>0.375</v>
      </c>
      <c r="J457">
        <v>305</v>
      </c>
      <c r="K457">
        <v>346</v>
      </c>
      <c r="L457">
        <v>-41</v>
      </c>
    </row>
    <row r="458" spans="1:12" x14ac:dyDescent="0.45">
      <c r="A458">
        <v>783</v>
      </c>
      <c r="B458">
        <v>2010</v>
      </c>
      <c r="C458" t="s">
        <v>106</v>
      </c>
      <c r="D458">
        <v>6</v>
      </c>
      <c r="E458">
        <v>16</v>
      </c>
      <c r="F458">
        <v>6</v>
      </c>
      <c r="G458">
        <v>10</v>
      </c>
      <c r="H458">
        <v>0</v>
      </c>
      <c r="I458">
        <v>0.375</v>
      </c>
      <c r="J458">
        <v>356</v>
      </c>
      <c r="K458">
        <v>339</v>
      </c>
      <c r="L458">
        <v>17</v>
      </c>
    </row>
    <row r="459" spans="1:12" x14ac:dyDescent="0.45">
      <c r="A459">
        <v>782</v>
      </c>
      <c r="B459">
        <v>2010</v>
      </c>
      <c r="C459" t="s">
        <v>79</v>
      </c>
      <c r="D459">
        <v>6</v>
      </c>
      <c r="E459">
        <v>16</v>
      </c>
      <c r="F459">
        <v>6</v>
      </c>
      <c r="G459">
        <v>10</v>
      </c>
      <c r="H459">
        <v>0</v>
      </c>
      <c r="I459">
        <v>0.375</v>
      </c>
      <c r="J459">
        <v>281</v>
      </c>
      <c r="K459">
        <v>348</v>
      </c>
      <c r="L459">
        <v>-67</v>
      </c>
    </row>
    <row r="460" spans="1:12" x14ac:dyDescent="0.45">
      <c r="A460">
        <v>781</v>
      </c>
      <c r="B460">
        <v>2010</v>
      </c>
      <c r="C460" t="s">
        <v>154</v>
      </c>
      <c r="D460">
        <v>6</v>
      </c>
      <c r="E460">
        <v>16</v>
      </c>
      <c r="F460">
        <v>6</v>
      </c>
      <c r="G460">
        <v>10</v>
      </c>
      <c r="H460">
        <v>0</v>
      </c>
      <c r="I460">
        <v>0.375</v>
      </c>
      <c r="J460">
        <v>390</v>
      </c>
      <c r="K460">
        <v>427</v>
      </c>
      <c r="L460">
        <v>-37</v>
      </c>
    </row>
    <row r="461" spans="1:12" x14ac:dyDescent="0.45">
      <c r="A461">
        <v>780</v>
      </c>
      <c r="B461">
        <v>2010</v>
      </c>
      <c r="C461" t="s">
        <v>64</v>
      </c>
      <c r="D461">
        <v>6</v>
      </c>
      <c r="E461">
        <v>16</v>
      </c>
      <c r="F461">
        <v>6</v>
      </c>
      <c r="G461">
        <v>10</v>
      </c>
      <c r="H461">
        <v>0</v>
      </c>
      <c r="I461">
        <v>0.375</v>
      </c>
      <c r="J461">
        <v>362</v>
      </c>
      <c r="K461">
        <v>369</v>
      </c>
      <c r="L461">
        <v>-7</v>
      </c>
    </row>
    <row r="462" spans="1:12" x14ac:dyDescent="0.45">
      <c r="A462">
        <v>779</v>
      </c>
      <c r="B462">
        <v>2010</v>
      </c>
      <c r="C462" t="s">
        <v>57</v>
      </c>
      <c r="D462">
        <v>6</v>
      </c>
      <c r="E462">
        <v>16</v>
      </c>
      <c r="F462">
        <v>6</v>
      </c>
      <c r="G462">
        <v>10</v>
      </c>
      <c r="H462">
        <v>0</v>
      </c>
      <c r="I462">
        <v>0.375</v>
      </c>
      <c r="J462">
        <v>394</v>
      </c>
      <c r="K462">
        <v>436</v>
      </c>
      <c r="L462">
        <v>-42</v>
      </c>
    </row>
    <row r="463" spans="1:12" x14ac:dyDescent="0.45">
      <c r="A463">
        <v>679</v>
      </c>
      <c r="B463">
        <v>2010</v>
      </c>
      <c r="C463" t="s">
        <v>98</v>
      </c>
      <c r="D463">
        <v>7</v>
      </c>
      <c r="E463">
        <v>16</v>
      </c>
      <c r="F463">
        <v>7</v>
      </c>
      <c r="G463">
        <v>9</v>
      </c>
      <c r="H463">
        <v>0</v>
      </c>
      <c r="I463">
        <v>0.438</v>
      </c>
      <c r="J463">
        <v>310</v>
      </c>
      <c r="K463">
        <v>407</v>
      </c>
      <c r="L463">
        <v>-97</v>
      </c>
    </row>
    <row r="464" spans="1:12" x14ac:dyDescent="0.45">
      <c r="A464">
        <v>678</v>
      </c>
      <c r="B464">
        <v>2010</v>
      </c>
      <c r="C464" t="s">
        <v>102</v>
      </c>
      <c r="D464">
        <v>7</v>
      </c>
      <c r="E464">
        <v>16</v>
      </c>
      <c r="F464">
        <v>7</v>
      </c>
      <c r="G464">
        <v>9</v>
      </c>
      <c r="H464">
        <v>0</v>
      </c>
      <c r="I464">
        <v>0.438</v>
      </c>
      <c r="J464">
        <v>289</v>
      </c>
      <c r="K464">
        <v>328</v>
      </c>
      <c r="L464">
        <v>-39</v>
      </c>
    </row>
    <row r="465" spans="1:12" x14ac:dyDescent="0.45">
      <c r="A465">
        <v>677</v>
      </c>
      <c r="B465">
        <v>2010</v>
      </c>
      <c r="C465" t="s">
        <v>76</v>
      </c>
      <c r="D465">
        <v>7</v>
      </c>
      <c r="E465">
        <v>16</v>
      </c>
      <c r="F465">
        <v>7</v>
      </c>
      <c r="G465">
        <v>9</v>
      </c>
      <c r="H465">
        <v>0</v>
      </c>
      <c r="I465">
        <v>0.438</v>
      </c>
      <c r="J465">
        <v>273</v>
      </c>
      <c r="K465">
        <v>333</v>
      </c>
      <c r="L465">
        <v>-60</v>
      </c>
    </row>
    <row r="466" spans="1:12" x14ac:dyDescent="0.45">
      <c r="A466">
        <v>545</v>
      </c>
      <c r="B466">
        <v>2010</v>
      </c>
      <c r="C466" t="s">
        <v>90</v>
      </c>
      <c r="D466">
        <v>8</v>
      </c>
      <c r="E466">
        <v>16</v>
      </c>
      <c r="F466">
        <v>8</v>
      </c>
      <c r="G466">
        <v>8</v>
      </c>
      <c r="H466">
        <v>0</v>
      </c>
      <c r="I466">
        <v>0.5</v>
      </c>
      <c r="J466">
        <v>410</v>
      </c>
      <c r="K466">
        <v>371</v>
      </c>
      <c r="L466">
        <v>39</v>
      </c>
    </row>
    <row r="467" spans="1:12" x14ac:dyDescent="0.45">
      <c r="A467">
        <v>544</v>
      </c>
      <c r="B467">
        <v>2010</v>
      </c>
      <c r="C467" t="s">
        <v>72</v>
      </c>
      <c r="D467">
        <v>8</v>
      </c>
      <c r="E467">
        <v>16</v>
      </c>
      <c r="F467">
        <v>8</v>
      </c>
      <c r="G467">
        <v>8</v>
      </c>
      <c r="H467">
        <v>0</v>
      </c>
      <c r="I467">
        <v>0.5</v>
      </c>
      <c r="J467">
        <v>353</v>
      </c>
      <c r="K467">
        <v>419</v>
      </c>
      <c r="L467">
        <v>-66</v>
      </c>
    </row>
    <row r="468" spans="1:12" x14ac:dyDescent="0.45">
      <c r="A468">
        <v>419</v>
      </c>
      <c r="B468">
        <v>2010</v>
      </c>
      <c r="C468" t="s">
        <v>975</v>
      </c>
      <c r="D468">
        <v>9</v>
      </c>
      <c r="E468">
        <v>16</v>
      </c>
      <c r="F468">
        <v>9</v>
      </c>
      <c r="G468">
        <v>7</v>
      </c>
      <c r="H468">
        <v>0</v>
      </c>
      <c r="I468">
        <v>0.56299999999999994</v>
      </c>
      <c r="J468">
        <v>441</v>
      </c>
      <c r="K468">
        <v>322</v>
      </c>
      <c r="L468">
        <v>119</v>
      </c>
    </row>
    <row r="469" spans="1:12" x14ac:dyDescent="0.45">
      <c r="A469">
        <v>305</v>
      </c>
      <c r="B469">
        <v>2010</v>
      </c>
      <c r="C469" t="s">
        <v>977</v>
      </c>
      <c r="D469">
        <v>10</v>
      </c>
      <c r="E469">
        <v>16</v>
      </c>
      <c r="F469">
        <v>10</v>
      </c>
      <c r="G469">
        <v>6</v>
      </c>
      <c r="H469">
        <v>0</v>
      </c>
      <c r="I469">
        <v>0.625</v>
      </c>
      <c r="J469">
        <v>341</v>
      </c>
      <c r="K469">
        <v>318</v>
      </c>
      <c r="L469">
        <v>23</v>
      </c>
    </row>
    <row r="470" spans="1:12" x14ac:dyDescent="0.45">
      <c r="A470">
        <v>304</v>
      </c>
      <c r="B470">
        <v>2010</v>
      </c>
      <c r="C470" t="s">
        <v>92</v>
      </c>
      <c r="D470">
        <v>10</v>
      </c>
      <c r="E470">
        <v>16</v>
      </c>
      <c r="F470">
        <v>10</v>
      </c>
      <c r="G470">
        <v>6</v>
      </c>
      <c r="H470">
        <v>0</v>
      </c>
      <c r="I470">
        <v>0.625</v>
      </c>
      <c r="J470">
        <v>439</v>
      </c>
      <c r="K470">
        <v>377</v>
      </c>
      <c r="L470">
        <v>62</v>
      </c>
    </row>
    <row r="471" spans="1:12" x14ac:dyDescent="0.45">
      <c r="A471">
        <v>303</v>
      </c>
      <c r="B471">
        <v>2010</v>
      </c>
      <c r="C471" t="s">
        <v>86</v>
      </c>
      <c r="D471">
        <v>10</v>
      </c>
      <c r="E471">
        <v>16</v>
      </c>
      <c r="F471">
        <v>10</v>
      </c>
      <c r="G471">
        <v>6</v>
      </c>
      <c r="H471">
        <v>0</v>
      </c>
      <c r="I471">
        <v>0.625</v>
      </c>
      <c r="J471">
        <v>394</v>
      </c>
      <c r="K471">
        <v>347</v>
      </c>
      <c r="L471">
        <v>47</v>
      </c>
    </row>
    <row r="472" spans="1:12" x14ac:dyDescent="0.45">
      <c r="A472">
        <v>302</v>
      </c>
      <c r="B472">
        <v>2010</v>
      </c>
      <c r="C472" t="s">
        <v>973</v>
      </c>
      <c r="D472">
        <v>10</v>
      </c>
      <c r="E472">
        <v>16</v>
      </c>
      <c r="F472">
        <v>10</v>
      </c>
      <c r="G472">
        <v>6</v>
      </c>
      <c r="H472">
        <v>0</v>
      </c>
      <c r="I472">
        <v>0.625</v>
      </c>
      <c r="J472">
        <v>366</v>
      </c>
      <c r="K472">
        <v>326</v>
      </c>
      <c r="L472">
        <v>40</v>
      </c>
    </row>
    <row r="473" spans="1:12" x14ac:dyDescent="0.45">
      <c r="A473">
        <v>301</v>
      </c>
      <c r="B473">
        <v>2010</v>
      </c>
      <c r="C473" t="s">
        <v>974</v>
      </c>
      <c r="D473">
        <v>10</v>
      </c>
      <c r="E473">
        <v>16</v>
      </c>
      <c r="F473">
        <v>10</v>
      </c>
      <c r="G473">
        <v>6</v>
      </c>
      <c r="H473">
        <v>0</v>
      </c>
      <c r="I473">
        <v>0.625</v>
      </c>
      <c r="J473">
        <v>388</v>
      </c>
      <c r="K473">
        <v>240</v>
      </c>
      <c r="L473">
        <v>148</v>
      </c>
    </row>
    <row r="474" spans="1:12" x14ac:dyDescent="0.45">
      <c r="A474">
        <v>300</v>
      </c>
      <c r="B474">
        <v>2010</v>
      </c>
      <c r="C474" t="s">
        <v>68</v>
      </c>
      <c r="D474">
        <v>10</v>
      </c>
      <c r="E474">
        <v>16</v>
      </c>
      <c r="F474">
        <v>10</v>
      </c>
      <c r="G474">
        <v>6</v>
      </c>
      <c r="H474">
        <v>0</v>
      </c>
      <c r="I474">
        <v>0.625</v>
      </c>
      <c r="J474">
        <v>435</v>
      </c>
      <c r="K474">
        <v>388</v>
      </c>
      <c r="L474">
        <v>47</v>
      </c>
    </row>
    <row r="475" spans="1:12" x14ac:dyDescent="0.45">
      <c r="A475">
        <v>200</v>
      </c>
      <c r="B475">
        <v>2010</v>
      </c>
      <c r="C475" t="s">
        <v>978</v>
      </c>
      <c r="D475">
        <v>11</v>
      </c>
      <c r="E475">
        <v>16</v>
      </c>
      <c r="F475">
        <v>11</v>
      </c>
      <c r="G475">
        <v>5</v>
      </c>
      <c r="H475">
        <v>0</v>
      </c>
      <c r="I475">
        <v>0.68799999999999994</v>
      </c>
      <c r="J475">
        <v>384</v>
      </c>
      <c r="K475">
        <v>307</v>
      </c>
      <c r="L475">
        <v>77</v>
      </c>
    </row>
    <row r="476" spans="1:12" x14ac:dyDescent="0.45">
      <c r="A476">
        <v>199</v>
      </c>
      <c r="B476">
        <v>2010</v>
      </c>
      <c r="C476" t="s">
        <v>88</v>
      </c>
      <c r="D476">
        <v>11</v>
      </c>
      <c r="E476">
        <v>16</v>
      </c>
      <c r="F476">
        <v>11</v>
      </c>
      <c r="G476">
        <v>5</v>
      </c>
      <c r="H476">
        <v>0</v>
      </c>
      <c r="I476">
        <v>0.68799999999999994</v>
      </c>
      <c r="J476">
        <v>367</v>
      </c>
      <c r="K476">
        <v>304</v>
      </c>
      <c r="L476">
        <v>63</v>
      </c>
    </row>
    <row r="477" spans="1:12" x14ac:dyDescent="0.45">
      <c r="A477">
        <v>198</v>
      </c>
      <c r="B477">
        <v>2010</v>
      </c>
      <c r="C477" t="s">
        <v>50</v>
      </c>
      <c r="D477">
        <v>11</v>
      </c>
      <c r="E477">
        <v>16</v>
      </c>
      <c r="F477">
        <v>11</v>
      </c>
      <c r="G477">
        <v>5</v>
      </c>
      <c r="H477">
        <v>0</v>
      </c>
      <c r="I477">
        <v>0.68799999999999994</v>
      </c>
      <c r="J477">
        <v>334</v>
      </c>
      <c r="K477">
        <v>286</v>
      </c>
      <c r="L477">
        <v>48</v>
      </c>
    </row>
    <row r="478" spans="1:12" x14ac:dyDescent="0.45">
      <c r="A478">
        <v>122</v>
      </c>
      <c r="B478">
        <v>2010</v>
      </c>
      <c r="C478" t="s">
        <v>40</v>
      </c>
      <c r="D478">
        <v>12</v>
      </c>
      <c r="E478">
        <v>16</v>
      </c>
      <c r="F478">
        <v>12</v>
      </c>
      <c r="G478">
        <v>4</v>
      </c>
      <c r="H478">
        <v>0</v>
      </c>
      <c r="I478">
        <v>0.75</v>
      </c>
      <c r="J478">
        <v>357</v>
      </c>
      <c r="K478">
        <v>270</v>
      </c>
      <c r="L478">
        <v>87</v>
      </c>
    </row>
    <row r="479" spans="1:12" x14ac:dyDescent="0.45">
      <c r="A479">
        <v>121</v>
      </c>
      <c r="B479">
        <v>2010</v>
      </c>
      <c r="C479" t="s">
        <v>94</v>
      </c>
      <c r="D479">
        <v>12</v>
      </c>
      <c r="E479">
        <v>16</v>
      </c>
      <c r="F479">
        <v>12</v>
      </c>
      <c r="G479">
        <v>4</v>
      </c>
      <c r="H479">
        <v>0</v>
      </c>
      <c r="I479">
        <v>0.75</v>
      </c>
      <c r="J479">
        <v>375</v>
      </c>
      <c r="K479">
        <v>232</v>
      </c>
      <c r="L479">
        <v>143</v>
      </c>
    </row>
    <row r="480" spans="1:12" x14ac:dyDescent="0.45">
      <c r="A480">
        <v>55</v>
      </c>
      <c r="B480">
        <v>2010</v>
      </c>
      <c r="C480" t="s">
        <v>37</v>
      </c>
      <c r="D480">
        <v>13</v>
      </c>
      <c r="E480">
        <v>16</v>
      </c>
      <c r="F480">
        <v>13</v>
      </c>
      <c r="G480">
        <v>3</v>
      </c>
      <c r="H480">
        <v>0</v>
      </c>
      <c r="I480">
        <v>0.81299999999999994</v>
      </c>
      <c r="J480">
        <v>414</v>
      </c>
      <c r="K480">
        <v>288</v>
      </c>
      <c r="L480">
        <v>126</v>
      </c>
    </row>
    <row r="481" spans="1:12" x14ac:dyDescent="0.45">
      <c r="A481">
        <v>15</v>
      </c>
      <c r="B481">
        <v>2010</v>
      </c>
      <c r="C481" t="s">
        <v>972</v>
      </c>
      <c r="D481">
        <v>14</v>
      </c>
      <c r="E481">
        <v>16</v>
      </c>
      <c r="F481">
        <v>14</v>
      </c>
      <c r="G481">
        <v>2</v>
      </c>
      <c r="H481">
        <v>0</v>
      </c>
      <c r="I481">
        <v>0.875</v>
      </c>
      <c r="J481">
        <v>518</v>
      </c>
      <c r="K481">
        <v>313</v>
      </c>
      <c r="L481">
        <v>205</v>
      </c>
    </row>
    <row r="482" spans="1:12" x14ac:dyDescent="0.45">
      <c r="A482">
        <v>1081</v>
      </c>
      <c r="B482">
        <v>2009</v>
      </c>
      <c r="C482" t="s">
        <v>102</v>
      </c>
      <c r="D482">
        <v>1</v>
      </c>
      <c r="E482">
        <v>16</v>
      </c>
      <c r="F482">
        <v>1</v>
      </c>
      <c r="G482">
        <v>15</v>
      </c>
      <c r="H482">
        <v>0</v>
      </c>
      <c r="I482">
        <v>6.3E-2</v>
      </c>
      <c r="J482">
        <v>175</v>
      </c>
      <c r="K482">
        <v>436</v>
      </c>
      <c r="L482">
        <v>-261</v>
      </c>
    </row>
    <row r="483" spans="1:12" x14ac:dyDescent="0.45">
      <c r="A483">
        <v>1067</v>
      </c>
      <c r="B483">
        <v>2009</v>
      </c>
      <c r="C483" t="s">
        <v>64</v>
      </c>
      <c r="D483">
        <v>2</v>
      </c>
      <c r="E483">
        <v>16</v>
      </c>
      <c r="F483">
        <v>2</v>
      </c>
      <c r="G483">
        <v>14</v>
      </c>
      <c r="H483">
        <v>0</v>
      </c>
      <c r="I483">
        <v>0.125</v>
      </c>
      <c r="J483">
        <v>262</v>
      </c>
      <c r="K483">
        <v>494</v>
      </c>
      <c r="L483">
        <v>-232</v>
      </c>
    </row>
    <row r="484" spans="1:12" x14ac:dyDescent="0.45">
      <c r="A484">
        <v>1032</v>
      </c>
      <c r="B484">
        <v>2009</v>
      </c>
      <c r="C484" t="s">
        <v>977</v>
      </c>
      <c r="D484">
        <v>3</v>
      </c>
      <c r="E484">
        <v>16</v>
      </c>
      <c r="F484">
        <v>3</v>
      </c>
      <c r="G484">
        <v>13</v>
      </c>
      <c r="H484">
        <v>0</v>
      </c>
      <c r="I484">
        <v>0.188</v>
      </c>
      <c r="J484">
        <v>244</v>
      </c>
      <c r="K484">
        <v>400</v>
      </c>
      <c r="L484">
        <v>-156</v>
      </c>
    </row>
    <row r="485" spans="1:12" x14ac:dyDescent="0.45">
      <c r="A485">
        <v>968</v>
      </c>
      <c r="B485">
        <v>2009</v>
      </c>
      <c r="C485" t="s">
        <v>108</v>
      </c>
      <c r="D485">
        <v>4</v>
      </c>
      <c r="E485">
        <v>16</v>
      </c>
      <c r="F485">
        <v>4</v>
      </c>
      <c r="G485">
        <v>12</v>
      </c>
      <c r="H485">
        <v>0</v>
      </c>
      <c r="I485">
        <v>0.25</v>
      </c>
      <c r="J485">
        <v>266</v>
      </c>
      <c r="K485">
        <v>336</v>
      </c>
      <c r="L485">
        <v>-70</v>
      </c>
    </row>
    <row r="486" spans="1:12" x14ac:dyDescent="0.45">
      <c r="A486">
        <v>967</v>
      </c>
      <c r="B486">
        <v>2009</v>
      </c>
      <c r="C486" t="s">
        <v>973</v>
      </c>
      <c r="D486">
        <v>4</v>
      </c>
      <c r="E486">
        <v>16</v>
      </c>
      <c r="F486">
        <v>4</v>
      </c>
      <c r="G486">
        <v>12</v>
      </c>
      <c r="H486">
        <v>0</v>
      </c>
      <c r="I486">
        <v>0.25</v>
      </c>
      <c r="J486">
        <v>294</v>
      </c>
      <c r="K486">
        <v>424</v>
      </c>
      <c r="L486">
        <v>-130</v>
      </c>
    </row>
    <row r="487" spans="1:12" x14ac:dyDescent="0.45">
      <c r="A487">
        <v>881</v>
      </c>
      <c r="B487">
        <v>2009</v>
      </c>
      <c r="C487" t="s">
        <v>98</v>
      </c>
      <c r="D487">
        <v>5</v>
      </c>
      <c r="E487">
        <v>16</v>
      </c>
      <c r="F487">
        <v>5</v>
      </c>
      <c r="G487">
        <v>11</v>
      </c>
      <c r="H487">
        <v>0</v>
      </c>
      <c r="I487">
        <v>0.313</v>
      </c>
      <c r="J487">
        <v>280</v>
      </c>
      <c r="K487">
        <v>390</v>
      </c>
      <c r="L487">
        <v>-110</v>
      </c>
    </row>
    <row r="488" spans="1:12" x14ac:dyDescent="0.45">
      <c r="A488">
        <v>880</v>
      </c>
      <c r="B488">
        <v>2009</v>
      </c>
      <c r="C488" t="s">
        <v>90</v>
      </c>
      <c r="D488">
        <v>5</v>
      </c>
      <c r="E488">
        <v>16</v>
      </c>
      <c r="F488">
        <v>5</v>
      </c>
      <c r="G488">
        <v>11</v>
      </c>
      <c r="H488">
        <v>0</v>
      </c>
      <c r="I488">
        <v>0.313</v>
      </c>
      <c r="J488">
        <v>197</v>
      </c>
      <c r="K488">
        <v>379</v>
      </c>
      <c r="L488">
        <v>-182</v>
      </c>
    </row>
    <row r="489" spans="1:12" x14ac:dyDescent="0.45">
      <c r="A489">
        <v>879</v>
      </c>
      <c r="B489">
        <v>2009</v>
      </c>
      <c r="C489" t="s">
        <v>55</v>
      </c>
      <c r="D489">
        <v>5</v>
      </c>
      <c r="E489">
        <v>16</v>
      </c>
      <c r="F489">
        <v>5</v>
      </c>
      <c r="G489">
        <v>11</v>
      </c>
      <c r="H489">
        <v>0</v>
      </c>
      <c r="I489">
        <v>0.313</v>
      </c>
      <c r="J489">
        <v>245</v>
      </c>
      <c r="K489">
        <v>375</v>
      </c>
      <c r="L489">
        <v>-130</v>
      </c>
    </row>
    <row r="490" spans="1:12" x14ac:dyDescent="0.45">
      <c r="A490">
        <v>786</v>
      </c>
      <c r="B490">
        <v>2009</v>
      </c>
      <c r="C490" t="s">
        <v>45</v>
      </c>
      <c r="D490">
        <v>6</v>
      </c>
      <c r="E490">
        <v>16</v>
      </c>
      <c r="F490">
        <v>6</v>
      </c>
      <c r="G490">
        <v>10</v>
      </c>
      <c r="H490">
        <v>0</v>
      </c>
      <c r="I490">
        <v>0.375</v>
      </c>
      <c r="J490">
        <v>258</v>
      </c>
      <c r="K490">
        <v>326</v>
      </c>
      <c r="L490">
        <v>-68</v>
      </c>
    </row>
    <row r="491" spans="1:12" x14ac:dyDescent="0.45">
      <c r="A491">
        <v>682</v>
      </c>
      <c r="B491">
        <v>2009</v>
      </c>
      <c r="C491" t="s">
        <v>76</v>
      </c>
      <c r="D491">
        <v>7</v>
      </c>
      <c r="E491">
        <v>16</v>
      </c>
      <c r="F491">
        <v>7</v>
      </c>
      <c r="G491">
        <v>9</v>
      </c>
      <c r="H491">
        <v>0</v>
      </c>
      <c r="I491">
        <v>0.438</v>
      </c>
      <c r="J491">
        <v>360</v>
      </c>
      <c r="K491">
        <v>390</v>
      </c>
      <c r="L491">
        <v>-30</v>
      </c>
    </row>
    <row r="492" spans="1:12" x14ac:dyDescent="0.45">
      <c r="A492">
        <v>681</v>
      </c>
      <c r="B492">
        <v>2009</v>
      </c>
      <c r="C492" t="s">
        <v>72</v>
      </c>
      <c r="D492">
        <v>7</v>
      </c>
      <c r="E492">
        <v>16</v>
      </c>
      <c r="F492">
        <v>7</v>
      </c>
      <c r="G492">
        <v>9</v>
      </c>
      <c r="H492">
        <v>0</v>
      </c>
      <c r="I492">
        <v>0.438</v>
      </c>
      <c r="J492">
        <v>290</v>
      </c>
      <c r="K492">
        <v>380</v>
      </c>
      <c r="L492">
        <v>-90</v>
      </c>
    </row>
    <row r="493" spans="1:12" x14ac:dyDescent="0.45">
      <c r="A493">
        <v>680</v>
      </c>
      <c r="B493">
        <v>2009</v>
      </c>
      <c r="C493" t="s">
        <v>50</v>
      </c>
      <c r="D493">
        <v>7</v>
      </c>
      <c r="E493">
        <v>16</v>
      </c>
      <c r="F493">
        <v>7</v>
      </c>
      <c r="G493">
        <v>9</v>
      </c>
      <c r="H493">
        <v>0</v>
      </c>
      <c r="I493">
        <v>0.438</v>
      </c>
      <c r="J493">
        <v>327</v>
      </c>
      <c r="K493">
        <v>375</v>
      </c>
      <c r="L493">
        <v>-48</v>
      </c>
    </row>
    <row r="494" spans="1:12" x14ac:dyDescent="0.45">
      <c r="A494">
        <v>550</v>
      </c>
      <c r="B494">
        <v>2009</v>
      </c>
      <c r="C494" t="s">
        <v>976</v>
      </c>
      <c r="D494">
        <v>8</v>
      </c>
      <c r="E494">
        <v>16</v>
      </c>
      <c r="F494">
        <v>8</v>
      </c>
      <c r="G494">
        <v>8</v>
      </c>
      <c r="H494">
        <v>0</v>
      </c>
      <c r="I494">
        <v>0.5</v>
      </c>
      <c r="J494">
        <v>330</v>
      </c>
      <c r="K494">
        <v>281</v>
      </c>
      <c r="L494">
        <v>49</v>
      </c>
    </row>
    <row r="495" spans="1:12" x14ac:dyDescent="0.45">
      <c r="A495">
        <v>549</v>
      </c>
      <c r="B495">
        <v>2009</v>
      </c>
      <c r="C495" t="s">
        <v>106</v>
      </c>
      <c r="D495">
        <v>8</v>
      </c>
      <c r="E495">
        <v>16</v>
      </c>
      <c r="F495">
        <v>8</v>
      </c>
      <c r="G495">
        <v>8</v>
      </c>
      <c r="H495">
        <v>0</v>
      </c>
      <c r="I495">
        <v>0.5</v>
      </c>
      <c r="J495">
        <v>354</v>
      </c>
      <c r="K495">
        <v>402</v>
      </c>
      <c r="L495">
        <v>-48</v>
      </c>
    </row>
    <row r="496" spans="1:12" x14ac:dyDescent="0.45">
      <c r="A496">
        <v>548</v>
      </c>
      <c r="B496">
        <v>2009</v>
      </c>
      <c r="C496" t="s">
        <v>86</v>
      </c>
      <c r="D496">
        <v>8</v>
      </c>
      <c r="E496">
        <v>16</v>
      </c>
      <c r="F496">
        <v>8</v>
      </c>
      <c r="G496">
        <v>8</v>
      </c>
      <c r="H496">
        <v>0</v>
      </c>
      <c r="I496">
        <v>0.5</v>
      </c>
      <c r="J496">
        <v>402</v>
      </c>
      <c r="K496">
        <v>427</v>
      </c>
      <c r="L496">
        <v>-25</v>
      </c>
    </row>
    <row r="497" spans="1:12" x14ac:dyDescent="0.45">
      <c r="A497">
        <v>547</v>
      </c>
      <c r="B497">
        <v>2009</v>
      </c>
      <c r="C497" t="s">
        <v>60</v>
      </c>
      <c r="D497">
        <v>8</v>
      </c>
      <c r="E497">
        <v>16</v>
      </c>
      <c r="F497">
        <v>8</v>
      </c>
      <c r="G497">
        <v>8</v>
      </c>
      <c r="H497">
        <v>0</v>
      </c>
      <c r="I497">
        <v>0.5</v>
      </c>
      <c r="J497">
        <v>326</v>
      </c>
      <c r="K497">
        <v>324</v>
      </c>
      <c r="L497">
        <v>2</v>
      </c>
    </row>
    <row r="498" spans="1:12" x14ac:dyDescent="0.45">
      <c r="A498">
        <v>546</v>
      </c>
      <c r="B498">
        <v>2009</v>
      </c>
      <c r="C498" t="s">
        <v>48</v>
      </c>
      <c r="D498">
        <v>8</v>
      </c>
      <c r="E498">
        <v>16</v>
      </c>
      <c r="F498">
        <v>8</v>
      </c>
      <c r="G498">
        <v>8</v>
      </c>
      <c r="H498">
        <v>0</v>
      </c>
      <c r="I498">
        <v>0.5</v>
      </c>
      <c r="J498">
        <v>315</v>
      </c>
      <c r="K498">
        <v>308</v>
      </c>
      <c r="L498">
        <v>7</v>
      </c>
    </row>
    <row r="499" spans="1:12" x14ac:dyDescent="0.45">
      <c r="A499">
        <v>424</v>
      </c>
      <c r="B499">
        <v>2009</v>
      </c>
      <c r="C499" t="s">
        <v>40</v>
      </c>
      <c r="D499">
        <v>9</v>
      </c>
      <c r="E499">
        <v>16</v>
      </c>
      <c r="F499">
        <v>9</v>
      </c>
      <c r="G499">
        <v>7</v>
      </c>
      <c r="H499">
        <v>0</v>
      </c>
      <c r="I499">
        <v>0.56299999999999994</v>
      </c>
      <c r="J499">
        <v>391</v>
      </c>
      <c r="K499">
        <v>261</v>
      </c>
      <c r="L499">
        <v>130</v>
      </c>
    </row>
    <row r="500" spans="1:12" x14ac:dyDescent="0.45">
      <c r="A500">
        <v>423</v>
      </c>
      <c r="B500">
        <v>2009</v>
      </c>
      <c r="C500" t="s">
        <v>94</v>
      </c>
      <c r="D500">
        <v>9</v>
      </c>
      <c r="E500">
        <v>16</v>
      </c>
      <c r="F500">
        <v>9</v>
      </c>
      <c r="G500">
        <v>7</v>
      </c>
      <c r="H500">
        <v>0</v>
      </c>
      <c r="I500">
        <v>0.56299999999999994</v>
      </c>
      <c r="J500">
        <v>368</v>
      </c>
      <c r="K500">
        <v>324</v>
      </c>
      <c r="L500">
        <v>44</v>
      </c>
    </row>
    <row r="501" spans="1:12" x14ac:dyDescent="0.45">
      <c r="A501">
        <v>422</v>
      </c>
      <c r="B501">
        <v>2009</v>
      </c>
      <c r="C501" t="s">
        <v>88</v>
      </c>
      <c r="D501">
        <v>9</v>
      </c>
      <c r="E501">
        <v>16</v>
      </c>
      <c r="F501">
        <v>9</v>
      </c>
      <c r="G501">
        <v>7</v>
      </c>
      <c r="H501">
        <v>0</v>
      </c>
      <c r="I501">
        <v>0.56299999999999994</v>
      </c>
      <c r="J501">
        <v>348</v>
      </c>
      <c r="K501">
        <v>236</v>
      </c>
      <c r="L501">
        <v>112</v>
      </c>
    </row>
    <row r="502" spans="1:12" x14ac:dyDescent="0.45">
      <c r="A502">
        <v>421</v>
      </c>
      <c r="B502">
        <v>2009</v>
      </c>
      <c r="C502" t="s">
        <v>154</v>
      </c>
      <c r="D502">
        <v>9</v>
      </c>
      <c r="E502">
        <v>16</v>
      </c>
      <c r="F502">
        <v>9</v>
      </c>
      <c r="G502">
        <v>7</v>
      </c>
      <c r="H502">
        <v>0</v>
      </c>
      <c r="I502">
        <v>0.56299999999999994</v>
      </c>
      <c r="J502">
        <v>388</v>
      </c>
      <c r="K502">
        <v>333</v>
      </c>
      <c r="L502">
        <v>55</v>
      </c>
    </row>
    <row r="503" spans="1:12" x14ac:dyDescent="0.45">
      <c r="A503">
        <v>420</v>
      </c>
      <c r="B503">
        <v>2009</v>
      </c>
      <c r="C503" t="s">
        <v>37</v>
      </c>
      <c r="D503">
        <v>9</v>
      </c>
      <c r="E503">
        <v>16</v>
      </c>
      <c r="F503">
        <v>9</v>
      </c>
      <c r="G503">
        <v>7</v>
      </c>
      <c r="H503">
        <v>0</v>
      </c>
      <c r="I503">
        <v>0.56299999999999994</v>
      </c>
      <c r="J503">
        <v>363</v>
      </c>
      <c r="K503">
        <v>325</v>
      </c>
      <c r="L503">
        <v>38</v>
      </c>
    </row>
    <row r="504" spans="1:12" x14ac:dyDescent="0.45">
      <c r="A504">
        <v>308</v>
      </c>
      <c r="B504">
        <v>2009</v>
      </c>
      <c r="C504" t="s">
        <v>972</v>
      </c>
      <c r="D504">
        <v>10</v>
      </c>
      <c r="E504">
        <v>16</v>
      </c>
      <c r="F504">
        <v>10</v>
      </c>
      <c r="G504">
        <v>6</v>
      </c>
      <c r="H504">
        <v>0</v>
      </c>
      <c r="I504">
        <v>0.625</v>
      </c>
      <c r="J504">
        <v>427</v>
      </c>
      <c r="K504">
        <v>285</v>
      </c>
      <c r="L504">
        <v>142</v>
      </c>
    </row>
    <row r="505" spans="1:12" x14ac:dyDescent="0.45">
      <c r="A505">
        <v>307</v>
      </c>
      <c r="B505">
        <v>2009</v>
      </c>
      <c r="C505" t="s">
        <v>33</v>
      </c>
      <c r="D505">
        <v>10</v>
      </c>
      <c r="E505">
        <v>16</v>
      </c>
      <c r="F505">
        <v>10</v>
      </c>
      <c r="G505">
        <v>6</v>
      </c>
      <c r="H505">
        <v>0</v>
      </c>
      <c r="I505">
        <v>0.625</v>
      </c>
      <c r="J505">
        <v>375</v>
      </c>
      <c r="K505">
        <v>325</v>
      </c>
      <c r="L505">
        <v>50</v>
      </c>
    </row>
    <row r="506" spans="1:12" x14ac:dyDescent="0.45">
      <c r="A506">
        <v>306</v>
      </c>
      <c r="B506">
        <v>2009</v>
      </c>
      <c r="C506" t="s">
        <v>53</v>
      </c>
      <c r="D506">
        <v>10</v>
      </c>
      <c r="E506">
        <v>16</v>
      </c>
      <c r="F506">
        <v>10</v>
      </c>
      <c r="G506">
        <v>6</v>
      </c>
      <c r="H506">
        <v>0</v>
      </c>
      <c r="I506">
        <v>0.625</v>
      </c>
      <c r="J506">
        <v>305</v>
      </c>
      <c r="K506">
        <v>291</v>
      </c>
      <c r="L506">
        <v>14</v>
      </c>
    </row>
    <row r="507" spans="1:12" x14ac:dyDescent="0.45">
      <c r="A507">
        <v>203</v>
      </c>
      <c r="B507">
        <v>2009</v>
      </c>
      <c r="C507" t="s">
        <v>92</v>
      </c>
      <c r="D507">
        <v>11</v>
      </c>
      <c r="E507">
        <v>16</v>
      </c>
      <c r="F507">
        <v>11</v>
      </c>
      <c r="G507">
        <v>5</v>
      </c>
      <c r="H507">
        <v>0</v>
      </c>
      <c r="I507">
        <v>0.68799999999999994</v>
      </c>
      <c r="J507">
        <v>429</v>
      </c>
      <c r="K507">
        <v>337</v>
      </c>
      <c r="L507">
        <v>92</v>
      </c>
    </row>
    <row r="508" spans="1:12" x14ac:dyDescent="0.45">
      <c r="A508">
        <v>202</v>
      </c>
      <c r="B508">
        <v>2009</v>
      </c>
      <c r="C508" t="s">
        <v>974</v>
      </c>
      <c r="D508">
        <v>11</v>
      </c>
      <c r="E508">
        <v>16</v>
      </c>
      <c r="F508">
        <v>11</v>
      </c>
      <c r="G508">
        <v>5</v>
      </c>
      <c r="H508">
        <v>0</v>
      </c>
      <c r="I508">
        <v>0.68799999999999994</v>
      </c>
      <c r="J508">
        <v>461</v>
      </c>
      <c r="K508">
        <v>297</v>
      </c>
      <c r="L508">
        <v>164</v>
      </c>
    </row>
    <row r="509" spans="1:12" x14ac:dyDescent="0.45">
      <c r="A509">
        <v>201</v>
      </c>
      <c r="B509">
        <v>2009</v>
      </c>
      <c r="C509" t="s">
        <v>57</v>
      </c>
      <c r="D509">
        <v>11</v>
      </c>
      <c r="E509">
        <v>16</v>
      </c>
      <c r="F509">
        <v>11</v>
      </c>
      <c r="G509">
        <v>5</v>
      </c>
      <c r="H509">
        <v>0</v>
      </c>
      <c r="I509">
        <v>0.68799999999999994</v>
      </c>
      <c r="J509">
        <v>361</v>
      </c>
      <c r="K509">
        <v>250</v>
      </c>
      <c r="L509">
        <v>111</v>
      </c>
    </row>
    <row r="510" spans="1:12" x14ac:dyDescent="0.45">
      <c r="A510">
        <v>123</v>
      </c>
      <c r="B510">
        <v>2009</v>
      </c>
      <c r="C510" t="s">
        <v>79</v>
      </c>
      <c r="D510">
        <v>12</v>
      </c>
      <c r="E510">
        <v>16</v>
      </c>
      <c r="F510">
        <v>12</v>
      </c>
      <c r="G510">
        <v>4</v>
      </c>
      <c r="H510">
        <v>0</v>
      </c>
      <c r="I510">
        <v>0.75</v>
      </c>
      <c r="J510">
        <v>470</v>
      </c>
      <c r="K510">
        <v>312</v>
      </c>
      <c r="L510">
        <v>158</v>
      </c>
    </row>
    <row r="511" spans="1:12" x14ac:dyDescent="0.45">
      <c r="A511">
        <v>57</v>
      </c>
      <c r="B511">
        <v>2009</v>
      </c>
      <c r="C511" t="s">
        <v>978</v>
      </c>
      <c r="D511">
        <v>13</v>
      </c>
      <c r="E511">
        <v>16</v>
      </c>
      <c r="F511">
        <v>13</v>
      </c>
      <c r="G511">
        <v>3</v>
      </c>
      <c r="H511">
        <v>0</v>
      </c>
      <c r="I511">
        <v>0.81299999999999994</v>
      </c>
      <c r="J511">
        <v>510</v>
      </c>
      <c r="K511">
        <v>341</v>
      </c>
      <c r="L511">
        <v>169</v>
      </c>
    </row>
    <row r="512" spans="1:12" x14ac:dyDescent="0.45">
      <c r="A512">
        <v>56</v>
      </c>
      <c r="B512">
        <v>2009</v>
      </c>
      <c r="C512" t="s">
        <v>975</v>
      </c>
      <c r="D512">
        <v>13</v>
      </c>
      <c r="E512">
        <v>16</v>
      </c>
      <c r="F512">
        <v>13</v>
      </c>
      <c r="G512">
        <v>3</v>
      </c>
      <c r="H512">
        <v>0</v>
      </c>
      <c r="I512">
        <v>0.81299999999999994</v>
      </c>
      <c r="J512">
        <v>454</v>
      </c>
      <c r="K512">
        <v>320</v>
      </c>
      <c r="L512">
        <v>134</v>
      </c>
    </row>
    <row r="513" spans="1:12" x14ac:dyDescent="0.45">
      <c r="A513">
        <v>16</v>
      </c>
      <c r="B513">
        <v>2009</v>
      </c>
      <c r="C513" t="s">
        <v>68</v>
      </c>
      <c r="D513">
        <v>14</v>
      </c>
      <c r="E513">
        <v>16</v>
      </c>
      <c r="F513">
        <v>14</v>
      </c>
      <c r="G513">
        <v>2</v>
      </c>
      <c r="H513">
        <v>0</v>
      </c>
      <c r="I513">
        <v>0.875</v>
      </c>
      <c r="J513">
        <v>416</v>
      </c>
      <c r="K513">
        <v>307</v>
      </c>
      <c r="L513">
        <v>109</v>
      </c>
    </row>
    <row r="514" spans="1:12" x14ac:dyDescent="0.45">
      <c r="A514">
        <v>1089</v>
      </c>
      <c r="B514">
        <v>2008</v>
      </c>
      <c r="C514" t="s">
        <v>64</v>
      </c>
      <c r="D514">
        <v>0</v>
      </c>
      <c r="E514">
        <v>16</v>
      </c>
      <c r="F514">
        <v>0</v>
      </c>
      <c r="G514">
        <v>16</v>
      </c>
      <c r="H514">
        <v>0</v>
      </c>
      <c r="I514">
        <v>0</v>
      </c>
      <c r="J514">
        <v>268</v>
      </c>
      <c r="K514">
        <v>517</v>
      </c>
      <c r="L514">
        <v>-249</v>
      </c>
    </row>
    <row r="515" spans="1:12" x14ac:dyDescent="0.45">
      <c r="A515">
        <v>1069</v>
      </c>
      <c r="B515">
        <v>2008</v>
      </c>
      <c r="C515" t="s">
        <v>102</v>
      </c>
      <c r="D515">
        <v>2</v>
      </c>
      <c r="E515">
        <v>16</v>
      </c>
      <c r="F515">
        <v>2</v>
      </c>
      <c r="G515">
        <v>14</v>
      </c>
      <c r="H515">
        <v>0</v>
      </c>
      <c r="I515">
        <v>0.125</v>
      </c>
      <c r="J515">
        <v>232</v>
      </c>
      <c r="K515">
        <v>465</v>
      </c>
      <c r="L515">
        <v>-233</v>
      </c>
    </row>
    <row r="516" spans="1:12" x14ac:dyDescent="0.45">
      <c r="A516">
        <v>1068</v>
      </c>
      <c r="B516">
        <v>2008</v>
      </c>
      <c r="C516" t="s">
        <v>973</v>
      </c>
      <c r="D516">
        <v>2</v>
      </c>
      <c r="E516">
        <v>16</v>
      </c>
      <c r="F516">
        <v>2</v>
      </c>
      <c r="G516">
        <v>14</v>
      </c>
      <c r="H516">
        <v>0</v>
      </c>
      <c r="I516">
        <v>0.125</v>
      </c>
      <c r="J516">
        <v>291</v>
      </c>
      <c r="K516">
        <v>440</v>
      </c>
      <c r="L516">
        <v>-149</v>
      </c>
    </row>
    <row r="517" spans="1:12" x14ac:dyDescent="0.45">
      <c r="A517">
        <v>971</v>
      </c>
      <c r="B517">
        <v>2008</v>
      </c>
      <c r="C517" t="s">
        <v>98</v>
      </c>
      <c r="D517">
        <v>4</v>
      </c>
      <c r="E517">
        <v>16</v>
      </c>
      <c r="F517">
        <v>4</v>
      </c>
      <c r="G517">
        <v>12</v>
      </c>
      <c r="H517">
        <v>0</v>
      </c>
      <c r="I517">
        <v>0.25</v>
      </c>
      <c r="J517">
        <v>294</v>
      </c>
      <c r="K517">
        <v>392</v>
      </c>
      <c r="L517">
        <v>-98</v>
      </c>
    </row>
    <row r="518" spans="1:12" x14ac:dyDescent="0.45">
      <c r="A518">
        <v>970</v>
      </c>
      <c r="B518">
        <v>2008</v>
      </c>
      <c r="C518" t="s">
        <v>55</v>
      </c>
      <c r="D518">
        <v>4</v>
      </c>
      <c r="E518">
        <v>16</v>
      </c>
      <c r="F518">
        <v>4</v>
      </c>
      <c r="G518">
        <v>12</v>
      </c>
      <c r="H518">
        <v>0</v>
      </c>
      <c r="I518">
        <v>0.25</v>
      </c>
      <c r="J518">
        <v>232</v>
      </c>
      <c r="K518">
        <v>350</v>
      </c>
      <c r="L518">
        <v>-118</v>
      </c>
    </row>
    <row r="519" spans="1:12" x14ac:dyDescent="0.45">
      <c r="A519">
        <v>969</v>
      </c>
      <c r="B519">
        <v>2008</v>
      </c>
      <c r="C519" t="s">
        <v>53</v>
      </c>
      <c r="D519">
        <v>4</v>
      </c>
      <c r="E519">
        <v>16</v>
      </c>
      <c r="F519">
        <v>4</v>
      </c>
      <c r="G519">
        <v>11</v>
      </c>
      <c r="H519">
        <v>1</v>
      </c>
      <c r="I519">
        <v>0.28100000000000003</v>
      </c>
      <c r="J519">
        <v>204</v>
      </c>
      <c r="K519">
        <v>364</v>
      </c>
      <c r="L519">
        <v>-160</v>
      </c>
    </row>
    <row r="520" spans="1:12" x14ac:dyDescent="0.45">
      <c r="A520">
        <v>883</v>
      </c>
      <c r="B520">
        <v>2008</v>
      </c>
      <c r="C520" t="s">
        <v>90</v>
      </c>
      <c r="D520">
        <v>5</v>
      </c>
      <c r="E520">
        <v>16</v>
      </c>
      <c r="F520">
        <v>5</v>
      </c>
      <c r="G520">
        <v>11</v>
      </c>
      <c r="H520">
        <v>0</v>
      </c>
      <c r="I520">
        <v>0.313</v>
      </c>
      <c r="J520">
        <v>263</v>
      </c>
      <c r="K520">
        <v>388</v>
      </c>
      <c r="L520">
        <v>-125</v>
      </c>
    </row>
    <row r="521" spans="1:12" x14ac:dyDescent="0.45">
      <c r="A521">
        <v>882</v>
      </c>
      <c r="B521">
        <v>2008</v>
      </c>
      <c r="C521" t="s">
        <v>72</v>
      </c>
      <c r="D521">
        <v>5</v>
      </c>
      <c r="E521">
        <v>16</v>
      </c>
      <c r="F521">
        <v>5</v>
      </c>
      <c r="G521">
        <v>11</v>
      </c>
      <c r="H521">
        <v>0</v>
      </c>
      <c r="I521">
        <v>0.313</v>
      </c>
      <c r="J521">
        <v>302</v>
      </c>
      <c r="K521">
        <v>367</v>
      </c>
      <c r="L521">
        <v>-65</v>
      </c>
    </row>
    <row r="522" spans="1:12" x14ac:dyDescent="0.45">
      <c r="A522">
        <v>787</v>
      </c>
      <c r="B522">
        <v>2008</v>
      </c>
      <c r="C522" t="s">
        <v>974</v>
      </c>
      <c r="D522">
        <v>6</v>
      </c>
      <c r="E522">
        <v>16</v>
      </c>
      <c r="F522">
        <v>6</v>
      </c>
      <c r="G522">
        <v>10</v>
      </c>
      <c r="H522">
        <v>0</v>
      </c>
      <c r="I522">
        <v>0.375</v>
      </c>
      <c r="J522">
        <v>419</v>
      </c>
      <c r="K522">
        <v>380</v>
      </c>
      <c r="L522">
        <v>39</v>
      </c>
    </row>
    <row r="523" spans="1:12" x14ac:dyDescent="0.45">
      <c r="A523">
        <v>684</v>
      </c>
      <c r="B523">
        <v>2008</v>
      </c>
      <c r="C523" t="s">
        <v>976</v>
      </c>
      <c r="D523">
        <v>7</v>
      </c>
      <c r="E523">
        <v>16</v>
      </c>
      <c r="F523">
        <v>7</v>
      </c>
      <c r="G523">
        <v>9</v>
      </c>
      <c r="H523">
        <v>0</v>
      </c>
      <c r="I523">
        <v>0.438</v>
      </c>
      <c r="J523">
        <v>339</v>
      </c>
      <c r="K523">
        <v>381</v>
      </c>
      <c r="L523">
        <v>-42</v>
      </c>
    </row>
    <row r="524" spans="1:12" x14ac:dyDescent="0.45">
      <c r="A524">
        <v>683</v>
      </c>
      <c r="B524">
        <v>2008</v>
      </c>
      <c r="C524" t="s">
        <v>45</v>
      </c>
      <c r="D524">
        <v>7</v>
      </c>
      <c r="E524">
        <v>16</v>
      </c>
      <c r="F524">
        <v>7</v>
      </c>
      <c r="G524">
        <v>9</v>
      </c>
      <c r="H524">
        <v>0</v>
      </c>
      <c r="I524">
        <v>0.438</v>
      </c>
      <c r="J524">
        <v>336</v>
      </c>
      <c r="K524">
        <v>342</v>
      </c>
      <c r="L524">
        <v>-6</v>
      </c>
    </row>
    <row r="525" spans="1:12" x14ac:dyDescent="0.45">
      <c r="A525">
        <v>555</v>
      </c>
      <c r="B525">
        <v>2008</v>
      </c>
      <c r="C525" t="s">
        <v>108</v>
      </c>
      <c r="D525">
        <v>8</v>
      </c>
      <c r="E525">
        <v>16</v>
      </c>
      <c r="F525">
        <v>8</v>
      </c>
      <c r="G525">
        <v>8</v>
      </c>
      <c r="H525">
        <v>0</v>
      </c>
      <c r="I525">
        <v>0.5</v>
      </c>
      <c r="J525">
        <v>265</v>
      </c>
      <c r="K525">
        <v>296</v>
      </c>
      <c r="L525">
        <v>-31</v>
      </c>
    </row>
    <row r="526" spans="1:12" x14ac:dyDescent="0.45">
      <c r="A526">
        <v>554</v>
      </c>
      <c r="B526">
        <v>2008</v>
      </c>
      <c r="C526" t="s">
        <v>975</v>
      </c>
      <c r="D526">
        <v>8</v>
      </c>
      <c r="E526">
        <v>16</v>
      </c>
      <c r="F526">
        <v>8</v>
      </c>
      <c r="G526">
        <v>8</v>
      </c>
      <c r="H526">
        <v>0</v>
      </c>
      <c r="I526">
        <v>0.5</v>
      </c>
      <c r="J526">
        <v>439</v>
      </c>
      <c r="K526">
        <v>347</v>
      </c>
      <c r="L526">
        <v>92</v>
      </c>
    </row>
    <row r="527" spans="1:12" x14ac:dyDescent="0.45">
      <c r="A527">
        <v>553</v>
      </c>
      <c r="B527">
        <v>2008</v>
      </c>
      <c r="C527" t="s">
        <v>978</v>
      </c>
      <c r="D527">
        <v>8</v>
      </c>
      <c r="E527">
        <v>16</v>
      </c>
      <c r="F527">
        <v>8</v>
      </c>
      <c r="G527">
        <v>8</v>
      </c>
      <c r="H527">
        <v>0</v>
      </c>
      <c r="I527">
        <v>0.5</v>
      </c>
      <c r="J527">
        <v>463</v>
      </c>
      <c r="K527">
        <v>393</v>
      </c>
      <c r="L527">
        <v>70</v>
      </c>
    </row>
    <row r="528" spans="1:12" x14ac:dyDescent="0.45">
      <c r="A528">
        <v>552</v>
      </c>
      <c r="B528">
        <v>2008</v>
      </c>
      <c r="C528" t="s">
        <v>154</v>
      </c>
      <c r="D528">
        <v>8</v>
      </c>
      <c r="E528">
        <v>16</v>
      </c>
      <c r="F528">
        <v>8</v>
      </c>
      <c r="G528">
        <v>8</v>
      </c>
      <c r="H528">
        <v>0</v>
      </c>
      <c r="I528">
        <v>0.5</v>
      </c>
      <c r="J528">
        <v>366</v>
      </c>
      <c r="K528">
        <v>394</v>
      </c>
      <c r="L528">
        <v>-28</v>
      </c>
    </row>
    <row r="529" spans="1:12" x14ac:dyDescent="0.45">
      <c r="A529">
        <v>551</v>
      </c>
      <c r="B529">
        <v>2008</v>
      </c>
      <c r="C529" t="s">
        <v>60</v>
      </c>
      <c r="D529">
        <v>8</v>
      </c>
      <c r="E529">
        <v>16</v>
      </c>
      <c r="F529">
        <v>8</v>
      </c>
      <c r="G529">
        <v>8</v>
      </c>
      <c r="H529">
        <v>0</v>
      </c>
      <c r="I529">
        <v>0.5</v>
      </c>
      <c r="J529">
        <v>370</v>
      </c>
      <c r="K529">
        <v>448</v>
      </c>
      <c r="L529">
        <v>-78</v>
      </c>
    </row>
    <row r="530" spans="1:12" x14ac:dyDescent="0.45">
      <c r="A530">
        <v>430</v>
      </c>
      <c r="B530">
        <v>2008</v>
      </c>
      <c r="C530" t="s">
        <v>977</v>
      </c>
      <c r="D530">
        <v>9</v>
      </c>
      <c r="E530">
        <v>16</v>
      </c>
      <c r="F530">
        <v>9</v>
      </c>
      <c r="G530">
        <v>7</v>
      </c>
      <c r="H530">
        <v>0</v>
      </c>
      <c r="I530">
        <v>0.56299999999999994</v>
      </c>
      <c r="J530">
        <v>361</v>
      </c>
      <c r="K530">
        <v>323</v>
      </c>
      <c r="L530">
        <v>38</v>
      </c>
    </row>
    <row r="531" spans="1:12" x14ac:dyDescent="0.45">
      <c r="A531">
        <v>429</v>
      </c>
      <c r="B531">
        <v>2008</v>
      </c>
      <c r="C531" t="s">
        <v>92</v>
      </c>
      <c r="D531">
        <v>9</v>
      </c>
      <c r="E531">
        <v>16</v>
      </c>
      <c r="F531">
        <v>9</v>
      </c>
      <c r="G531">
        <v>6</v>
      </c>
      <c r="H531">
        <v>1</v>
      </c>
      <c r="I531">
        <v>0.59399999999999997</v>
      </c>
      <c r="J531">
        <v>416</v>
      </c>
      <c r="K531">
        <v>289</v>
      </c>
      <c r="L531">
        <v>127</v>
      </c>
    </row>
    <row r="532" spans="1:12" x14ac:dyDescent="0.45">
      <c r="A532">
        <v>428</v>
      </c>
      <c r="B532">
        <v>2008</v>
      </c>
      <c r="C532" t="s">
        <v>88</v>
      </c>
      <c r="D532">
        <v>9</v>
      </c>
      <c r="E532">
        <v>16</v>
      </c>
      <c r="F532">
        <v>9</v>
      </c>
      <c r="G532">
        <v>7</v>
      </c>
      <c r="H532">
        <v>0</v>
      </c>
      <c r="I532">
        <v>0.56299999999999994</v>
      </c>
      <c r="J532">
        <v>405</v>
      </c>
      <c r="K532">
        <v>356</v>
      </c>
      <c r="L532">
        <v>49</v>
      </c>
    </row>
    <row r="533" spans="1:12" x14ac:dyDescent="0.45">
      <c r="A533">
        <v>427</v>
      </c>
      <c r="B533">
        <v>2008</v>
      </c>
      <c r="C533" t="s">
        <v>57</v>
      </c>
      <c r="D533">
        <v>9</v>
      </c>
      <c r="E533">
        <v>16</v>
      </c>
      <c r="F533">
        <v>9</v>
      </c>
      <c r="G533">
        <v>7</v>
      </c>
      <c r="H533">
        <v>0</v>
      </c>
      <c r="I533">
        <v>0.56299999999999994</v>
      </c>
      <c r="J533">
        <v>362</v>
      </c>
      <c r="K533">
        <v>365</v>
      </c>
      <c r="L533">
        <v>-3</v>
      </c>
    </row>
    <row r="534" spans="1:12" x14ac:dyDescent="0.45">
      <c r="A534">
        <v>426</v>
      </c>
      <c r="B534">
        <v>2008</v>
      </c>
      <c r="C534" t="s">
        <v>33</v>
      </c>
      <c r="D534">
        <v>9</v>
      </c>
      <c r="E534">
        <v>16</v>
      </c>
      <c r="F534">
        <v>9</v>
      </c>
      <c r="G534">
        <v>7</v>
      </c>
      <c r="H534">
        <v>0</v>
      </c>
      <c r="I534">
        <v>0.56299999999999994</v>
      </c>
      <c r="J534">
        <v>427</v>
      </c>
      <c r="K534">
        <v>426</v>
      </c>
      <c r="L534">
        <v>1</v>
      </c>
    </row>
    <row r="535" spans="1:12" x14ac:dyDescent="0.45">
      <c r="A535">
        <v>425</v>
      </c>
      <c r="B535">
        <v>2008</v>
      </c>
      <c r="C535" t="s">
        <v>50</v>
      </c>
      <c r="D535">
        <v>9</v>
      </c>
      <c r="E535">
        <v>16</v>
      </c>
      <c r="F535">
        <v>9</v>
      </c>
      <c r="G535">
        <v>7</v>
      </c>
      <c r="H535">
        <v>0</v>
      </c>
      <c r="I535">
        <v>0.56299999999999994</v>
      </c>
      <c r="J535">
        <v>375</v>
      </c>
      <c r="K535">
        <v>350</v>
      </c>
      <c r="L535">
        <v>25</v>
      </c>
    </row>
    <row r="536" spans="1:12" x14ac:dyDescent="0.45">
      <c r="A536">
        <v>309</v>
      </c>
      <c r="B536">
        <v>2008</v>
      </c>
      <c r="C536" t="s">
        <v>79</v>
      </c>
      <c r="D536">
        <v>10</v>
      </c>
      <c r="E536">
        <v>16</v>
      </c>
      <c r="F536">
        <v>10</v>
      </c>
      <c r="G536">
        <v>6</v>
      </c>
      <c r="H536">
        <v>0</v>
      </c>
      <c r="I536">
        <v>0.625</v>
      </c>
      <c r="J536">
        <v>379</v>
      </c>
      <c r="K536">
        <v>333</v>
      </c>
      <c r="L536">
        <v>46</v>
      </c>
    </row>
    <row r="537" spans="1:12" x14ac:dyDescent="0.45">
      <c r="A537">
        <v>207</v>
      </c>
      <c r="B537">
        <v>2008</v>
      </c>
      <c r="C537" t="s">
        <v>40</v>
      </c>
      <c r="D537">
        <v>11</v>
      </c>
      <c r="E537">
        <v>16</v>
      </c>
      <c r="F537">
        <v>11</v>
      </c>
      <c r="G537">
        <v>5</v>
      </c>
      <c r="H537">
        <v>0</v>
      </c>
      <c r="I537">
        <v>0.68799999999999994</v>
      </c>
      <c r="J537">
        <v>385</v>
      </c>
      <c r="K537">
        <v>244</v>
      </c>
      <c r="L537">
        <v>141</v>
      </c>
    </row>
    <row r="538" spans="1:12" x14ac:dyDescent="0.45">
      <c r="A538">
        <v>206</v>
      </c>
      <c r="B538">
        <v>2008</v>
      </c>
      <c r="C538" t="s">
        <v>972</v>
      </c>
      <c r="D538">
        <v>11</v>
      </c>
      <c r="E538">
        <v>16</v>
      </c>
      <c r="F538">
        <v>11</v>
      </c>
      <c r="G538">
        <v>5</v>
      </c>
      <c r="H538">
        <v>0</v>
      </c>
      <c r="I538">
        <v>0.68799999999999994</v>
      </c>
      <c r="J538">
        <v>410</v>
      </c>
      <c r="K538">
        <v>309</v>
      </c>
      <c r="L538">
        <v>101</v>
      </c>
    </row>
    <row r="539" spans="1:12" x14ac:dyDescent="0.45">
      <c r="A539">
        <v>205</v>
      </c>
      <c r="B539">
        <v>2008</v>
      </c>
      <c r="C539" t="s">
        <v>76</v>
      </c>
      <c r="D539">
        <v>11</v>
      </c>
      <c r="E539">
        <v>16</v>
      </c>
      <c r="F539">
        <v>11</v>
      </c>
      <c r="G539">
        <v>5</v>
      </c>
      <c r="H539">
        <v>0</v>
      </c>
      <c r="I539">
        <v>0.68799999999999994</v>
      </c>
      <c r="J539">
        <v>345</v>
      </c>
      <c r="K539">
        <v>317</v>
      </c>
      <c r="L539">
        <v>28</v>
      </c>
    </row>
    <row r="540" spans="1:12" x14ac:dyDescent="0.45">
      <c r="A540">
        <v>204</v>
      </c>
      <c r="B540">
        <v>2008</v>
      </c>
      <c r="C540" t="s">
        <v>37</v>
      </c>
      <c r="D540">
        <v>11</v>
      </c>
      <c r="E540">
        <v>16</v>
      </c>
      <c r="F540">
        <v>11</v>
      </c>
      <c r="G540">
        <v>5</v>
      </c>
      <c r="H540">
        <v>0</v>
      </c>
      <c r="I540">
        <v>0.68799999999999994</v>
      </c>
      <c r="J540">
        <v>391</v>
      </c>
      <c r="K540">
        <v>325</v>
      </c>
      <c r="L540">
        <v>66</v>
      </c>
    </row>
    <row r="541" spans="1:12" x14ac:dyDescent="0.45">
      <c r="A541">
        <v>127</v>
      </c>
      <c r="B541">
        <v>2008</v>
      </c>
      <c r="C541" t="s">
        <v>94</v>
      </c>
      <c r="D541">
        <v>12</v>
      </c>
      <c r="E541">
        <v>16</v>
      </c>
      <c r="F541">
        <v>12</v>
      </c>
      <c r="G541">
        <v>4</v>
      </c>
      <c r="H541">
        <v>0</v>
      </c>
      <c r="I541">
        <v>0.75</v>
      </c>
      <c r="J541">
        <v>347</v>
      </c>
      <c r="K541">
        <v>223</v>
      </c>
      <c r="L541">
        <v>124</v>
      </c>
    </row>
    <row r="542" spans="1:12" x14ac:dyDescent="0.45">
      <c r="A542">
        <v>126</v>
      </c>
      <c r="B542">
        <v>2008</v>
      </c>
      <c r="C542" t="s">
        <v>86</v>
      </c>
      <c r="D542">
        <v>12</v>
      </c>
      <c r="E542">
        <v>16</v>
      </c>
      <c r="F542">
        <v>12</v>
      </c>
      <c r="G542">
        <v>4</v>
      </c>
      <c r="H542">
        <v>0</v>
      </c>
      <c r="I542">
        <v>0.75</v>
      </c>
      <c r="J542">
        <v>427</v>
      </c>
      <c r="K542">
        <v>294</v>
      </c>
      <c r="L542">
        <v>133</v>
      </c>
    </row>
    <row r="543" spans="1:12" x14ac:dyDescent="0.45">
      <c r="A543">
        <v>125</v>
      </c>
      <c r="B543">
        <v>2008</v>
      </c>
      <c r="C543" t="s">
        <v>68</v>
      </c>
      <c r="D543">
        <v>12</v>
      </c>
      <c r="E543">
        <v>16</v>
      </c>
      <c r="F543">
        <v>12</v>
      </c>
      <c r="G543">
        <v>4</v>
      </c>
      <c r="H543">
        <v>0</v>
      </c>
      <c r="I543">
        <v>0.75</v>
      </c>
      <c r="J543">
        <v>377</v>
      </c>
      <c r="K543">
        <v>298</v>
      </c>
      <c r="L543">
        <v>79</v>
      </c>
    </row>
    <row r="544" spans="1:12" x14ac:dyDescent="0.45">
      <c r="A544">
        <v>124</v>
      </c>
      <c r="B544">
        <v>2008</v>
      </c>
      <c r="C544" t="s">
        <v>48</v>
      </c>
      <c r="D544">
        <v>12</v>
      </c>
      <c r="E544">
        <v>16</v>
      </c>
      <c r="F544">
        <v>12</v>
      </c>
      <c r="G544">
        <v>4</v>
      </c>
      <c r="H544">
        <v>0</v>
      </c>
      <c r="I544">
        <v>0.75</v>
      </c>
      <c r="J544">
        <v>414</v>
      </c>
      <c r="K544">
        <v>329</v>
      </c>
      <c r="L544">
        <v>85</v>
      </c>
    </row>
    <row r="545" spans="1:12" x14ac:dyDescent="0.45">
      <c r="A545">
        <v>58</v>
      </c>
      <c r="B545">
        <v>2008</v>
      </c>
      <c r="C545" t="s">
        <v>106</v>
      </c>
      <c r="D545">
        <v>13</v>
      </c>
      <c r="E545">
        <v>16</v>
      </c>
      <c r="F545">
        <v>13</v>
      </c>
      <c r="G545">
        <v>3</v>
      </c>
      <c r="H545">
        <v>0</v>
      </c>
      <c r="I545">
        <v>0.81299999999999994</v>
      </c>
      <c r="J545">
        <v>375</v>
      </c>
      <c r="K545">
        <v>234</v>
      </c>
      <c r="L545">
        <v>141</v>
      </c>
    </row>
    <row r="546" spans="1:12" x14ac:dyDescent="0.45">
      <c r="A546">
        <v>1082</v>
      </c>
      <c r="B546">
        <v>2007</v>
      </c>
      <c r="C546" t="s">
        <v>76</v>
      </c>
      <c r="D546">
        <v>1</v>
      </c>
      <c r="E546">
        <v>16</v>
      </c>
      <c r="F546">
        <v>1</v>
      </c>
      <c r="G546">
        <v>15</v>
      </c>
      <c r="H546">
        <v>0</v>
      </c>
      <c r="I546">
        <v>6.3E-2</v>
      </c>
      <c r="J546">
        <v>267</v>
      </c>
      <c r="K546">
        <v>437</v>
      </c>
      <c r="L546">
        <v>-170</v>
      </c>
    </row>
    <row r="547" spans="1:12" x14ac:dyDescent="0.45">
      <c r="A547">
        <v>1033</v>
      </c>
      <c r="B547">
        <v>2007</v>
      </c>
      <c r="C547" t="s">
        <v>102</v>
      </c>
      <c r="D547">
        <v>3</v>
      </c>
      <c r="E547">
        <v>16</v>
      </c>
      <c r="F547">
        <v>3</v>
      </c>
      <c r="G547">
        <v>13</v>
      </c>
      <c r="H547">
        <v>0</v>
      </c>
      <c r="I547">
        <v>0.188</v>
      </c>
      <c r="J547">
        <v>263</v>
      </c>
      <c r="K547">
        <v>438</v>
      </c>
      <c r="L547">
        <v>-175</v>
      </c>
    </row>
    <row r="548" spans="1:12" x14ac:dyDescent="0.45">
      <c r="A548">
        <v>975</v>
      </c>
      <c r="B548">
        <v>2007</v>
      </c>
      <c r="C548" t="s">
        <v>90</v>
      </c>
      <c r="D548">
        <v>4</v>
      </c>
      <c r="E548">
        <v>16</v>
      </c>
      <c r="F548">
        <v>4</v>
      </c>
      <c r="G548">
        <v>12</v>
      </c>
      <c r="H548">
        <v>0</v>
      </c>
      <c r="I548">
        <v>0.25</v>
      </c>
      <c r="J548">
        <v>283</v>
      </c>
      <c r="K548">
        <v>398</v>
      </c>
      <c r="L548">
        <v>-115</v>
      </c>
    </row>
    <row r="549" spans="1:12" x14ac:dyDescent="0.45">
      <c r="A549">
        <v>974</v>
      </c>
      <c r="B549">
        <v>2007</v>
      </c>
      <c r="C549" t="s">
        <v>88</v>
      </c>
      <c r="D549">
        <v>4</v>
      </c>
      <c r="E549">
        <v>16</v>
      </c>
      <c r="F549">
        <v>4</v>
      </c>
      <c r="G549">
        <v>12</v>
      </c>
      <c r="H549">
        <v>0</v>
      </c>
      <c r="I549">
        <v>0.25</v>
      </c>
      <c r="J549">
        <v>268</v>
      </c>
      <c r="K549">
        <v>355</v>
      </c>
      <c r="L549">
        <v>-87</v>
      </c>
    </row>
    <row r="550" spans="1:12" x14ac:dyDescent="0.45">
      <c r="A550">
        <v>973</v>
      </c>
      <c r="B550">
        <v>2007</v>
      </c>
      <c r="C550" t="s">
        <v>973</v>
      </c>
      <c r="D550">
        <v>4</v>
      </c>
      <c r="E550">
        <v>16</v>
      </c>
      <c r="F550">
        <v>4</v>
      </c>
      <c r="G550">
        <v>12</v>
      </c>
      <c r="H550">
        <v>0</v>
      </c>
      <c r="I550">
        <v>0.25</v>
      </c>
      <c r="J550">
        <v>226</v>
      </c>
      <c r="K550">
        <v>335</v>
      </c>
      <c r="L550">
        <v>-109</v>
      </c>
    </row>
    <row r="551" spans="1:12" x14ac:dyDescent="0.45">
      <c r="A551">
        <v>972</v>
      </c>
      <c r="B551">
        <v>2007</v>
      </c>
      <c r="C551" t="s">
        <v>37</v>
      </c>
      <c r="D551">
        <v>4</v>
      </c>
      <c r="E551">
        <v>16</v>
      </c>
      <c r="F551">
        <v>4</v>
      </c>
      <c r="G551">
        <v>12</v>
      </c>
      <c r="H551">
        <v>0</v>
      </c>
      <c r="I551">
        <v>0.25</v>
      </c>
      <c r="J551">
        <v>259</v>
      </c>
      <c r="K551">
        <v>414</v>
      </c>
      <c r="L551">
        <v>-155</v>
      </c>
    </row>
    <row r="552" spans="1:12" x14ac:dyDescent="0.45">
      <c r="A552">
        <v>885</v>
      </c>
      <c r="B552">
        <v>2007</v>
      </c>
      <c r="C552" t="s">
        <v>976</v>
      </c>
      <c r="D552">
        <v>5</v>
      </c>
      <c r="E552">
        <v>16</v>
      </c>
      <c r="F552">
        <v>5</v>
      </c>
      <c r="G552">
        <v>11</v>
      </c>
      <c r="H552">
        <v>0</v>
      </c>
      <c r="I552">
        <v>0.313</v>
      </c>
      <c r="J552">
        <v>219</v>
      </c>
      <c r="K552">
        <v>364</v>
      </c>
      <c r="L552">
        <v>-145</v>
      </c>
    </row>
    <row r="553" spans="1:12" x14ac:dyDescent="0.45">
      <c r="A553">
        <v>884</v>
      </c>
      <c r="B553">
        <v>2007</v>
      </c>
      <c r="C553" t="s">
        <v>40</v>
      </c>
      <c r="D553">
        <v>5</v>
      </c>
      <c r="E553">
        <v>16</v>
      </c>
      <c r="F553">
        <v>5</v>
      </c>
      <c r="G553">
        <v>11</v>
      </c>
      <c r="H553">
        <v>0</v>
      </c>
      <c r="I553">
        <v>0.313</v>
      </c>
      <c r="J553">
        <v>275</v>
      </c>
      <c r="K553">
        <v>384</v>
      </c>
      <c r="L553">
        <v>-109</v>
      </c>
    </row>
    <row r="554" spans="1:12" x14ac:dyDescent="0.45">
      <c r="A554">
        <v>691</v>
      </c>
      <c r="B554">
        <v>2007</v>
      </c>
      <c r="C554" t="s">
        <v>978</v>
      </c>
      <c r="D554">
        <v>7</v>
      </c>
      <c r="E554">
        <v>16</v>
      </c>
      <c r="F554">
        <v>7</v>
      </c>
      <c r="G554">
        <v>9</v>
      </c>
      <c r="H554">
        <v>0</v>
      </c>
      <c r="I554">
        <v>0.438</v>
      </c>
      <c r="J554">
        <v>379</v>
      </c>
      <c r="K554">
        <v>388</v>
      </c>
      <c r="L554">
        <v>-9</v>
      </c>
    </row>
    <row r="555" spans="1:12" x14ac:dyDescent="0.45">
      <c r="A555">
        <v>690</v>
      </c>
      <c r="B555">
        <v>2007</v>
      </c>
      <c r="C555" t="s">
        <v>64</v>
      </c>
      <c r="D555">
        <v>7</v>
      </c>
      <c r="E555">
        <v>16</v>
      </c>
      <c r="F555">
        <v>7</v>
      </c>
      <c r="G555">
        <v>9</v>
      </c>
      <c r="H555">
        <v>0</v>
      </c>
      <c r="I555">
        <v>0.438</v>
      </c>
      <c r="J555">
        <v>346</v>
      </c>
      <c r="K555">
        <v>444</v>
      </c>
      <c r="L555">
        <v>-98</v>
      </c>
    </row>
    <row r="556" spans="1:12" x14ac:dyDescent="0.45">
      <c r="A556">
        <v>689</v>
      </c>
      <c r="B556">
        <v>2007</v>
      </c>
      <c r="C556" t="s">
        <v>60</v>
      </c>
      <c r="D556">
        <v>7</v>
      </c>
      <c r="E556">
        <v>16</v>
      </c>
      <c r="F556">
        <v>7</v>
      </c>
      <c r="G556">
        <v>9</v>
      </c>
      <c r="H556">
        <v>0</v>
      </c>
      <c r="I556">
        <v>0.438</v>
      </c>
      <c r="J556">
        <v>320</v>
      </c>
      <c r="K556">
        <v>409</v>
      </c>
      <c r="L556">
        <v>-89</v>
      </c>
    </row>
    <row r="557" spans="1:12" x14ac:dyDescent="0.45">
      <c r="A557">
        <v>688</v>
      </c>
      <c r="B557">
        <v>2007</v>
      </c>
      <c r="C557" t="s">
        <v>53</v>
      </c>
      <c r="D557">
        <v>7</v>
      </c>
      <c r="E557">
        <v>16</v>
      </c>
      <c r="F557">
        <v>7</v>
      </c>
      <c r="G557">
        <v>9</v>
      </c>
      <c r="H557">
        <v>0</v>
      </c>
      <c r="I557">
        <v>0.438</v>
      </c>
      <c r="J557">
        <v>380</v>
      </c>
      <c r="K557">
        <v>385</v>
      </c>
      <c r="L557">
        <v>-5</v>
      </c>
    </row>
    <row r="558" spans="1:12" x14ac:dyDescent="0.45">
      <c r="A558">
        <v>687</v>
      </c>
      <c r="B558">
        <v>2007</v>
      </c>
      <c r="C558" t="s">
        <v>50</v>
      </c>
      <c r="D558">
        <v>7</v>
      </c>
      <c r="E558">
        <v>16</v>
      </c>
      <c r="F558">
        <v>7</v>
      </c>
      <c r="G558">
        <v>9</v>
      </c>
      <c r="H558">
        <v>0</v>
      </c>
      <c r="I558">
        <v>0.438</v>
      </c>
      <c r="J558">
        <v>334</v>
      </c>
      <c r="K558">
        <v>348</v>
      </c>
      <c r="L558">
        <v>-14</v>
      </c>
    </row>
    <row r="559" spans="1:12" x14ac:dyDescent="0.45">
      <c r="A559">
        <v>686</v>
      </c>
      <c r="B559">
        <v>2007</v>
      </c>
      <c r="C559" t="s">
        <v>48</v>
      </c>
      <c r="D559">
        <v>7</v>
      </c>
      <c r="E559">
        <v>16</v>
      </c>
      <c r="F559">
        <v>7</v>
      </c>
      <c r="G559">
        <v>9</v>
      </c>
      <c r="H559">
        <v>0</v>
      </c>
      <c r="I559">
        <v>0.438</v>
      </c>
      <c r="J559">
        <v>267</v>
      </c>
      <c r="K559">
        <v>347</v>
      </c>
      <c r="L559">
        <v>-80</v>
      </c>
    </row>
    <row r="560" spans="1:12" x14ac:dyDescent="0.45">
      <c r="A560">
        <v>685</v>
      </c>
      <c r="B560">
        <v>2007</v>
      </c>
      <c r="C560" t="s">
        <v>45</v>
      </c>
      <c r="D560">
        <v>7</v>
      </c>
      <c r="E560">
        <v>16</v>
      </c>
      <c r="F560">
        <v>7</v>
      </c>
      <c r="G560">
        <v>9</v>
      </c>
      <c r="H560">
        <v>0</v>
      </c>
      <c r="I560">
        <v>0.438</v>
      </c>
      <c r="J560">
        <v>252</v>
      </c>
      <c r="K560">
        <v>354</v>
      </c>
      <c r="L560">
        <v>-102</v>
      </c>
    </row>
    <row r="561" spans="1:12" x14ac:dyDescent="0.45">
      <c r="A561">
        <v>559</v>
      </c>
      <c r="B561">
        <v>2007</v>
      </c>
      <c r="C561" t="s">
        <v>92</v>
      </c>
      <c r="D561">
        <v>8</v>
      </c>
      <c r="E561">
        <v>16</v>
      </c>
      <c r="F561">
        <v>8</v>
      </c>
      <c r="G561">
        <v>8</v>
      </c>
      <c r="H561">
        <v>0</v>
      </c>
      <c r="I561">
        <v>0.5</v>
      </c>
      <c r="J561">
        <v>336</v>
      </c>
      <c r="K561">
        <v>300</v>
      </c>
      <c r="L561">
        <v>36</v>
      </c>
    </row>
    <row r="562" spans="1:12" x14ac:dyDescent="0.45">
      <c r="A562">
        <v>558</v>
      </c>
      <c r="B562">
        <v>2007</v>
      </c>
      <c r="C562" t="s">
        <v>79</v>
      </c>
      <c r="D562">
        <v>8</v>
      </c>
      <c r="E562">
        <v>16</v>
      </c>
      <c r="F562">
        <v>8</v>
      </c>
      <c r="G562">
        <v>8</v>
      </c>
      <c r="H562">
        <v>0</v>
      </c>
      <c r="I562">
        <v>0.5</v>
      </c>
      <c r="J562">
        <v>365</v>
      </c>
      <c r="K562">
        <v>311</v>
      </c>
      <c r="L562">
        <v>54</v>
      </c>
    </row>
    <row r="563" spans="1:12" x14ac:dyDescent="0.45">
      <c r="A563">
        <v>557</v>
      </c>
      <c r="B563">
        <v>2007</v>
      </c>
      <c r="C563" t="s">
        <v>154</v>
      </c>
      <c r="D563">
        <v>8</v>
      </c>
      <c r="E563">
        <v>16</v>
      </c>
      <c r="F563">
        <v>8</v>
      </c>
      <c r="G563">
        <v>8</v>
      </c>
      <c r="H563">
        <v>0</v>
      </c>
      <c r="I563">
        <v>0.5</v>
      </c>
      <c r="J563">
        <v>379</v>
      </c>
      <c r="K563">
        <v>384</v>
      </c>
      <c r="L563">
        <v>-5</v>
      </c>
    </row>
    <row r="564" spans="1:12" x14ac:dyDescent="0.45">
      <c r="A564">
        <v>556</v>
      </c>
      <c r="B564">
        <v>2007</v>
      </c>
      <c r="C564" t="s">
        <v>33</v>
      </c>
      <c r="D564">
        <v>8</v>
      </c>
      <c r="E564">
        <v>16</v>
      </c>
      <c r="F564">
        <v>8</v>
      </c>
      <c r="G564">
        <v>8</v>
      </c>
      <c r="H564">
        <v>0</v>
      </c>
      <c r="I564">
        <v>0.5</v>
      </c>
      <c r="J564">
        <v>404</v>
      </c>
      <c r="K564">
        <v>399</v>
      </c>
      <c r="L564">
        <v>5</v>
      </c>
    </row>
    <row r="565" spans="1:12" x14ac:dyDescent="0.45">
      <c r="A565">
        <v>432</v>
      </c>
      <c r="B565">
        <v>2007</v>
      </c>
      <c r="C565" t="s">
        <v>108</v>
      </c>
      <c r="D565">
        <v>9</v>
      </c>
      <c r="E565">
        <v>16</v>
      </c>
      <c r="F565">
        <v>9</v>
      </c>
      <c r="G565">
        <v>7</v>
      </c>
      <c r="H565">
        <v>0</v>
      </c>
      <c r="I565">
        <v>0.56299999999999994</v>
      </c>
      <c r="J565">
        <v>334</v>
      </c>
      <c r="K565">
        <v>310</v>
      </c>
      <c r="L565">
        <v>24</v>
      </c>
    </row>
    <row r="566" spans="1:12" x14ac:dyDescent="0.45">
      <c r="A566">
        <v>431</v>
      </c>
      <c r="B566">
        <v>2007</v>
      </c>
      <c r="C566" t="s">
        <v>977</v>
      </c>
      <c r="D566">
        <v>9</v>
      </c>
      <c r="E566">
        <v>16</v>
      </c>
      <c r="F566">
        <v>9</v>
      </c>
      <c r="G566">
        <v>7</v>
      </c>
      <c r="H566">
        <v>0</v>
      </c>
      <c r="I566">
        <v>0.56299999999999994</v>
      </c>
      <c r="J566">
        <v>334</v>
      </c>
      <c r="K566">
        <v>270</v>
      </c>
      <c r="L566">
        <v>64</v>
      </c>
    </row>
    <row r="567" spans="1:12" x14ac:dyDescent="0.45">
      <c r="A567">
        <v>314</v>
      </c>
      <c r="B567">
        <v>2007</v>
      </c>
      <c r="C567" t="s">
        <v>98</v>
      </c>
      <c r="D567">
        <v>10</v>
      </c>
      <c r="E567">
        <v>16</v>
      </c>
      <c r="F567">
        <v>10</v>
      </c>
      <c r="G567">
        <v>6</v>
      </c>
      <c r="H567">
        <v>0</v>
      </c>
      <c r="I567">
        <v>0.625</v>
      </c>
      <c r="J567">
        <v>393</v>
      </c>
      <c r="K567">
        <v>291</v>
      </c>
      <c r="L567">
        <v>102</v>
      </c>
    </row>
    <row r="568" spans="1:12" x14ac:dyDescent="0.45">
      <c r="A568">
        <v>313</v>
      </c>
      <c r="B568">
        <v>2007</v>
      </c>
      <c r="C568" t="s">
        <v>94</v>
      </c>
      <c r="D568">
        <v>10</v>
      </c>
      <c r="E568">
        <v>16</v>
      </c>
      <c r="F568">
        <v>10</v>
      </c>
      <c r="G568">
        <v>6</v>
      </c>
      <c r="H568">
        <v>0</v>
      </c>
      <c r="I568">
        <v>0.625</v>
      </c>
      <c r="J568">
        <v>393</v>
      </c>
      <c r="K568">
        <v>269</v>
      </c>
      <c r="L568">
        <v>124</v>
      </c>
    </row>
    <row r="569" spans="1:12" x14ac:dyDescent="0.45">
      <c r="A569">
        <v>312</v>
      </c>
      <c r="B569">
        <v>2007</v>
      </c>
      <c r="C569" t="s">
        <v>106</v>
      </c>
      <c r="D569">
        <v>10</v>
      </c>
      <c r="E569">
        <v>16</v>
      </c>
      <c r="F569">
        <v>10</v>
      </c>
      <c r="G569">
        <v>6</v>
      </c>
      <c r="H569">
        <v>0</v>
      </c>
      <c r="I569">
        <v>0.625</v>
      </c>
      <c r="J569">
        <v>301</v>
      </c>
      <c r="K569">
        <v>297</v>
      </c>
      <c r="L569">
        <v>4</v>
      </c>
    </row>
    <row r="570" spans="1:12" x14ac:dyDescent="0.45">
      <c r="A570">
        <v>311</v>
      </c>
      <c r="B570">
        <v>2007</v>
      </c>
      <c r="C570" t="s">
        <v>86</v>
      </c>
      <c r="D570">
        <v>10</v>
      </c>
      <c r="E570">
        <v>16</v>
      </c>
      <c r="F570">
        <v>10</v>
      </c>
      <c r="G570">
        <v>6</v>
      </c>
      <c r="H570">
        <v>0</v>
      </c>
      <c r="I570">
        <v>0.625</v>
      </c>
      <c r="J570">
        <v>373</v>
      </c>
      <c r="K570">
        <v>351</v>
      </c>
      <c r="L570">
        <v>22</v>
      </c>
    </row>
    <row r="571" spans="1:12" x14ac:dyDescent="0.45">
      <c r="A571">
        <v>310</v>
      </c>
      <c r="B571">
        <v>2007</v>
      </c>
      <c r="C571" t="s">
        <v>55</v>
      </c>
      <c r="D571">
        <v>10</v>
      </c>
      <c r="E571">
        <v>16</v>
      </c>
      <c r="F571">
        <v>10</v>
      </c>
      <c r="G571">
        <v>6</v>
      </c>
      <c r="H571">
        <v>0</v>
      </c>
      <c r="I571">
        <v>0.625</v>
      </c>
      <c r="J571">
        <v>402</v>
      </c>
      <c r="K571">
        <v>382</v>
      </c>
      <c r="L571">
        <v>20</v>
      </c>
    </row>
    <row r="572" spans="1:12" x14ac:dyDescent="0.45">
      <c r="A572">
        <v>209</v>
      </c>
      <c r="B572">
        <v>2007</v>
      </c>
      <c r="C572" t="s">
        <v>975</v>
      </c>
      <c r="D572">
        <v>11</v>
      </c>
      <c r="E572">
        <v>16</v>
      </c>
      <c r="F572">
        <v>11</v>
      </c>
      <c r="G572">
        <v>5</v>
      </c>
      <c r="H572">
        <v>0</v>
      </c>
      <c r="I572">
        <v>0.68799999999999994</v>
      </c>
      <c r="J572">
        <v>412</v>
      </c>
      <c r="K572">
        <v>284</v>
      </c>
      <c r="L572">
        <v>128</v>
      </c>
    </row>
    <row r="573" spans="1:12" x14ac:dyDescent="0.45">
      <c r="A573">
        <v>208</v>
      </c>
      <c r="B573">
        <v>2007</v>
      </c>
      <c r="C573" t="s">
        <v>72</v>
      </c>
      <c r="D573">
        <v>11</v>
      </c>
      <c r="E573">
        <v>16</v>
      </c>
      <c r="F573">
        <v>11</v>
      </c>
      <c r="G573">
        <v>5</v>
      </c>
      <c r="H573">
        <v>0</v>
      </c>
      <c r="I573">
        <v>0.68799999999999994</v>
      </c>
      <c r="J573">
        <v>411</v>
      </c>
      <c r="K573">
        <v>304</v>
      </c>
      <c r="L573">
        <v>107</v>
      </c>
    </row>
    <row r="574" spans="1:12" x14ac:dyDescent="0.45">
      <c r="A574">
        <v>61</v>
      </c>
      <c r="B574">
        <v>2007</v>
      </c>
      <c r="C574" t="s">
        <v>68</v>
      </c>
      <c r="D574">
        <v>13</v>
      </c>
      <c r="E574">
        <v>16</v>
      </c>
      <c r="F574">
        <v>13</v>
      </c>
      <c r="G574">
        <v>3</v>
      </c>
      <c r="H574">
        <v>0</v>
      </c>
      <c r="I574">
        <v>0.81299999999999994</v>
      </c>
      <c r="J574">
        <v>450</v>
      </c>
      <c r="K574">
        <v>262</v>
      </c>
      <c r="L574">
        <v>188</v>
      </c>
    </row>
    <row r="575" spans="1:12" x14ac:dyDescent="0.45">
      <c r="A575">
        <v>60</v>
      </c>
      <c r="B575">
        <v>2007</v>
      </c>
      <c r="C575" t="s">
        <v>57</v>
      </c>
      <c r="D575">
        <v>13</v>
      </c>
      <c r="E575">
        <v>16</v>
      </c>
      <c r="F575">
        <v>13</v>
      </c>
      <c r="G575">
        <v>3</v>
      </c>
      <c r="H575">
        <v>0</v>
      </c>
      <c r="I575">
        <v>0.81299999999999994</v>
      </c>
      <c r="J575">
        <v>455</v>
      </c>
      <c r="K575">
        <v>325</v>
      </c>
      <c r="L575">
        <v>130</v>
      </c>
    </row>
    <row r="576" spans="1:12" x14ac:dyDescent="0.45">
      <c r="A576">
        <v>59</v>
      </c>
      <c r="B576">
        <v>2007</v>
      </c>
      <c r="C576" t="s">
        <v>974</v>
      </c>
      <c r="D576">
        <v>13</v>
      </c>
      <c r="E576">
        <v>16</v>
      </c>
      <c r="F576">
        <v>13</v>
      </c>
      <c r="G576">
        <v>3</v>
      </c>
      <c r="H576">
        <v>0</v>
      </c>
      <c r="I576">
        <v>0.81299999999999994</v>
      </c>
      <c r="J576">
        <v>435</v>
      </c>
      <c r="K576">
        <v>291</v>
      </c>
      <c r="L576">
        <v>144</v>
      </c>
    </row>
    <row r="577" spans="1:12" x14ac:dyDescent="0.45">
      <c r="A577">
        <v>1</v>
      </c>
      <c r="B577">
        <v>2007</v>
      </c>
      <c r="C577" t="s">
        <v>972</v>
      </c>
      <c r="D577">
        <v>16</v>
      </c>
      <c r="E577">
        <v>16</v>
      </c>
      <c r="F577">
        <v>16</v>
      </c>
      <c r="G577">
        <v>0</v>
      </c>
      <c r="H577">
        <v>0</v>
      </c>
      <c r="I577">
        <v>1</v>
      </c>
      <c r="J577">
        <v>589</v>
      </c>
      <c r="K577">
        <v>274</v>
      </c>
      <c r="L577">
        <v>315</v>
      </c>
    </row>
    <row r="578" spans="1:12" x14ac:dyDescent="0.45">
      <c r="A578">
        <v>1070</v>
      </c>
      <c r="B578">
        <v>2006</v>
      </c>
      <c r="C578" t="s">
        <v>90</v>
      </c>
      <c r="D578">
        <v>2</v>
      </c>
      <c r="E578">
        <v>16</v>
      </c>
      <c r="F578">
        <v>2</v>
      </c>
      <c r="G578">
        <v>14</v>
      </c>
      <c r="H578">
        <v>0</v>
      </c>
      <c r="I578">
        <v>0.125</v>
      </c>
      <c r="J578">
        <v>168</v>
      </c>
      <c r="K578">
        <v>332</v>
      </c>
      <c r="L578">
        <v>-164</v>
      </c>
    </row>
    <row r="579" spans="1:12" x14ac:dyDescent="0.45">
      <c r="A579">
        <v>1034</v>
      </c>
      <c r="B579">
        <v>2006</v>
      </c>
      <c r="C579" t="s">
        <v>64</v>
      </c>
      <c r="D579">
        <v>3</v>
      </c>
      <c r="E579">
        <v>16</v>
      </c>
      <c r="F579">
        <v>3</v>
      </c>
      <c r="G579">
        <v>13</v>
      </c>
      <c r="H579">
        <v>0</v>
      </c>
      <c r="I579">
        <v>0.188</v>
      </c>
      <c r="J579">
        <v>305</v>
      </c>
      <c r="K579">
        <v>398</v>
      </c>
      <c r="L579">
        <v>-93</v>
      </c>
    </row>
    <row r="580" spans="1:12" x14ac:dyDescent="0.45">
      <c r="A580">
        <v>977</v>
      </c>
      <c r="B580">
        <v>2006</v>
      </c>
      <c r="C580" t="s">
        <v>977</v>
      </c>
      <c r="D580">
        <v>4</v>
      </c>
      <c r="E580">
        <v>16</v>
      </c>
      <c r="F580">
        <v>4</v>
      </c>
      <c r="G580">
        <v>12</v>
      </c>
      <c r="H580">
        <v>0</v>
      </c>
      <c r="I580">
        <v>0.25</v>
      </c>
      <c r="J580">
        <v>211</v>
      </c>
      <c r="K580">
        <v>353</v>
      </c>
      <c r="L580">
        <v>-142</v>
      </c>
    </row>
    <row r="581" spans="1:12" x14ac:dyDescent="0.45">
      <c r="A581">
        <v>976</v>
      </c>
      <c r="B581">
        <v>2006</v>
      </c>
      <c r="C581" t="s">
        <v>55</v>
      </c>
      <c r="D581">
        <v>4</v>
      </c>
      <c r="E581">
        <v>16</v>
      </c>
      <c r="F581">
        <v>4</v>
      </c>
      <c r="G581">
        <v>12</v>
      </c>
      <c r="H581">
        <v>0</v>
      </c>
      <c r="I581">
        <v>0.25</v>
      </c>
      <c r="J581">
        <v>238</v>
      </c>
      <c r="K581">
        <v>356</v>
      </c>
      <c r="L581">
        <v>-118</v>
      </c>
    </row>
    <row r="582" spans="1:12" x14ac:dyDescent="0.45">
      <c r="A582">
        <v>887</v>
      </c>
      <c r="B582">
        <v>2006</v>
      </c>
      <c r="C582" t="s">
        <v>108</v>
      </c>
      <c r="D582">
        <v>5</v>
      </c>
      <c r="E582">
        <v>16</v>
      </c>
      <c r="F582">
        <v>5</v>
      </c>
      <c r="G582">
        <v>11</v>
      </c>
      <c r="H582">
        <v>0</v>
      </c>
      <c r="I582">
        <v>0.313</v>
      </c>
      <c r="J582">
        <v>307</v>
      </c>
      <c r="K582">
        <v>376</v>
      </c>
      <c r="L582">
        <v>-69</v>
      </c>
    </row>
    <row r="583" spans="1:12" x14ac:dyDescent="0.45">
      <c r="A583">
        <v>886</v>
      </c>
      <c r="B583">
        <v>2006</v>
      </c>
      <c r="C583" t="s">
        <v>33</v>
      </c>
      <c r="D583">
        <v>5</v>
      </c>
      <c r="E583">
        <v>16</v>
      </c>
      <c r="F583">
        <v>5</v>
      </c>
      <c r="G583">
        <v>11</v>
      </c>
      <c r="H583">
        <v>0</v>
      </c>
      <c r="I583">
        <v>0.313</v>
      </c>
      <c r="J583">
        <v>314</v>
      </c>
      <c r="K583">
        <v>389</v>
      </c>
      <c r="L583">
        <v>-75</v>
      </c>
    </row>
    <row r="584" spans="1:12" x14ac:dyDescent="0.45">
      <c r="A584">
        <v>790</v>
      </c>
      <c r="B584">
        <v>2006</v>
      </c>
      <c r="C584" t="s">
        <v>79</v>
      </c>
      <c r="D584">
        <v>6</v>
      </c>
      <c r="E584">
        <v>16</v>
      </c>
      <c r="F584">
        <v>6</v>
      </c>
      <c r="G584">
        <v>10</v>
      </c>
      <c r="H584">
        <v>0</v>
      </c>
      <c r="I584">
        <v>0.375</v>
      </c>
      <c r="J584">
        <v>282</v>
      </c>
      <c r="K584">
        <v>327</v>
      </c>
      <c r="L584">
        <v>-45</v>
      </c>
    </row>
    <row r="585" spans="1:12" x14ac:dyDescent="0.45">
      <c r="A585">
        <v>789</v>
      </c>
      <c r="B585">
        <v>2006</v>
      </c>
      <c r="C585" t="s">
        <v>76</v>
      </c>
      <c r="D585">
        <v>6</v>
      </c>
      <c r="E585">
        <v>16</v>
      </c>
      <c r="F585">
        <v>6</v>
      </c>
      <c r="G585">
        <v>10</v>
      </c>
      <c r="H585">
        <v>0</v>
      </c>
      <c r="I585">
        <v>0.375</v>
      </c>
      <c r="J585">
        <v>260</v>
      </c>
      <c r="K585">
        <v>283</v>
      </c>
      <c r="L585">
        <v>-23</v>
      </c>
    </row>
    <row r="586" spans="1:12" x14ac:dyDescent="0.45">
      <c r="A586">
        <v>788</v>
      </c>
      <c r="B586">
        <v>2006</v>
      </c>
      <c r="C586" t="s">
        <v>154</v>
      </c>
      <c r="D586">
        <v>6</v>
      </c>
      <c r="E586">
        <v>16</v>
      </c>
      <c r="F586">
        <v>6</v>
      </c>
      <c r="G586">
        <v>10</v>
      </c>
      <c r="H586">
        <v>0</v>
      </c>
      <c r="I586">
        <v>0.375</v>
      </c>
      <c r="J586">
        <v>267</v>
      </c>
      <c r="K586">
        <v>366</v>
      </c>
      <c r="L586">
        <v>-99</v>
      </c>
    </row>
    <row r="587" spans="1:12" x14ac:dyDescent="0.45">
      <c r="A587">
        <v>694</v>
      </c>
      <c r="B587">
        <v>2006</v>
      </c>
      <c r="C587" t="s">
        <v>976</v>
      </c>
      <c r="D587">
        <v>7</v>
      </c>
      <c r="E587">
        <v>16</v>
      </c>
      <c r="F587">
        <v>7</v>
      </c>
      <c r="G587">
        <v>9</v>
      </c>
      <c r="H587">
        <v>0</v>
      </c>
      <c r="I587">
        <v>0.438</v>
      </c>
      <c r="J587">
        <v>298</v>
      </c>
      <c r="K587">
        <v>412</v>
      </c>
      <c r="L587">
        <v>-114</v>
      </c>
    </row>
    <row r="588" spans="1:12" x14ac:dyDescent="0.45">
      <c r="A588">
        <v>693</v>
      </c>
      <c r="B588">
        <v>2006</v>
      </c>
      <c r="C588" t="s">
        <v>45</v>
      </c>
      <c r="D588">
        <v>7</v>
      </c>
      <c r="E588">
        <v>16</v>
      </c>
      <c r="F588">
        <v>7</v>
      </c>
      <c r="G588">
        <v>9</v>
      </c>
      <c r="H588">
        <v>0</v>
      </c>
      <c r="I588">
        <v>0.438</v>
      </c>
      <c r="J588">
        <v>300</v>
      </c>
      <c r="K588">
        <v>311</v>
      </c>
      <c r="L588">
        <v>-11</v>
      </c>
    </row>
    <row r="589" spans="1:12" x14ac:dyDescent="0.45">
      <c r="A589">
        <v>692</v>
      </c>
      <c r="B589">
        <v>2006</v>
      </c>
      <c r="C589" t="s">
        <v>37</v>
      </c>
      <c r="D589">
        <v>7</v>
      </c>
      <c r="E589">
        <v>16</v>
      </c>
      <c r="F589">
        <v>7</v>
      </c>
      <c r="G589">
        <v>9</v>
      </c>
      <c r="H589">
        <v>0</v>
      </c>
      <c r="I589">
        <v>0.438</v>
      </c>
      <c r="J589">
        <v>292</v>
      </c>
      <c r="K589">
        <v>328</v>
      </c>
      <c r="L589">
        <v>-36</v>
      </c>
    </row>
    <row r="590" spans="1:12" x14ac:dyDescent="0.45">
      <c r="A590">
        <v>567</v>
      </c>
      <c r="B590">
        <v>2006</v>
      </c>
      <c r="C590" t="s">
        <v>102</v>
      </c>
      <c r="D590">
        <v>8</v>
      </c>
      <c r="E590">
        <v>16</v>
      </c>
      <c r="F590">
        <v>8</v>
      </c>
      <c r="G590">
        <v>8</v>
      </c>
      <c r="H590">
        <v>0</v>
      </c>
      <c r="I590">
        <v>0.5</v>
      </c>
      <c r="J590">
        <v>367</v>
      </c>
      <c r="K590">
        <v>381</v>
      </c>
      <c r="L590">
        <v>-14</v>
      </c>
    </row>
    <row r="591" spans="1:12" x14ac:dyDescent="0.45">
      <c r="A591">
        <v>566</v>
      </c>
      <c r="B591">
        <v>2006</v>
      </c>
      <c r="C591" t="s">
        <v>94</v>
      </c>
      <c r="D591">
        <v>8</v>
      </c>
      <c r="E591">
        <v>16</v>
      </c>
      <c r="F591">
        <v>8</v>
      </c>
      <c r="G591">
        <v>8</v>
      </c>
      <c r="H591">
        <v>0</v>
      </c>
      <c r="I591">
        <v>0.5</v>
      </c>
      <c r="J591">
        <v>353</v>
      </c>
      <c r="K591">
        <v>315</v>
      </c>
      <c r="L591">
        <v>38</v>
      </c>
    </row>
    <row r="592" spans="1:12" x14ac:dyDescent="0.45">
      <c r="A592">
        <v>565</v>
      </c>
      <c r="B592">
        <v>2006</v>
      </c>
      <c r="C592" t="s">
        <v>106</v>
      </c>
      <c r="D592">
        <v>8</v>
      </c>
      <c r="E592">
        <v>16</v>
      </c>
      <c r="F592">
        <v>8</v>
      </c>
      <c r="G592">
        <v>8</v>
      </c>
      <c r="H592">
        <v>0</v>
      </c>
      <c r="I592">
        <v>0.5</v>
      </c>
      <c r="J592">
        <v>324</v>
      </c>
      <c r="K592">
        <v>400</v>
      </c>
      <c r="L592">
        <v>-76</v>
      </c>
    </row>
    <row r="593" spans="1:12" x14ac:dyDescent="0.45">
      <c r="A593">
        <v>564</v>
      </c>
      <c r="B593">
        <v>2006</v>
      </c>
      <c r="C593" t="s">
        <v>86</v>
      </c>
      <c r="D593">
        <v>8</v>
      </c>
      <c r="E593">
        <v>16</v>
      </c>
      <c r="F593">
        <v>8</v>
      </c>
      <c r="G593">
        <v>8</v>
      </c>
      <c r="H593">
        <v>0</v>
      </c>
      <c r="I593">
        <v>0.5</v>
      </c>
      <c r="J593">
        <v>355</v>
      </c>
      <c r="K593">
        <v>362</v>
      </c>
      <c r="L593">
        <v>-7</v>
      </c>
    </row>
    <row r="594" spans="1:12" x14ac:dyDescent="0.45">
      <c r="A594">
        <v>563</v>
      </c>
      <c r="B594">
        <v>2006</v>
      </c>
      <c r="C594" t="s">
        <v>72</v>
      </c>
      <c r="D594">
        <v>8</v>
      </c>
      <c r="E594">
        <v>16</v>
      </c>
      <c r="F594">
        <v>8</v>
      </c>
      <c r="G594">
        <v>8</v>
      </c>
      <c r="H594">
        <v>0</v>
      </c>
      <c r="I594">
        <v>0.5</v>
      </c>
      <c r="J594">
        <v>371</v>
      </c>
      <c r="K594">
        <v>274</v>
      </c>
      <c r="L594">
        <v>97</v>
      </c>
    </row>
    <row r="595" spans="1:12" x14ac:dyDescent="0.45">
      <c r="A595">
        <v>562</v>
      </c>
      <c r="B595">
        <v>2006</v>
      </c>
      <c r="C595" t="s">
        <v>974</v>
      </c>
      <c r="D595">
        <v>8</v>
      </c>
      <c r="E595">
        <v>16</v>
      </c>
      <c r="F595">
        <v>8</v>
      </c>
      <c r="G595">
        <v>8</v>
      </c>
      <c r="H595">
        <v>0</v>
      </c>
      <c r="I595">
        <v>0.5</v>
      </c>
      <c r="J595">
        <v>301</v>
      </c>
      <c r="K595">
        <v>366</v>
      </c>
      <c r="L595">
        <v>-65</v>
      </c>
    </row>
    <row r="596" spans="1:12" x14ac:dyDescent="0.45">
      <c r="A596">
        <v>561</v>
      </c>
      <c r="B596">
        <v>2006</v>
      </c>
      <c r="C596" t="s">
        <v>53</v>
      </c>
      <c r="D596">
        <v>8</v>
      </c>
      <c r="E596">
        <v>16</v>
      </c>
      <c r="F596">
        <v>8</v>
      </c>
      <c r="G596">
        <v>8</v>
      </c>
      <c r="H596">
        <v>0</v>
      </c>
      <c r="I596">
        <v>0.5</v>
      </c>
      <c r="J596">
        <v>373</v>
      </c>
      <c r="K596">
        <v>331</v>
      </c>
      <c r="L596">
        <v>42</v>
      </c>
    </row>
    <row r="597" spans="1:12" x14ac:dyDescent="0.45">
      <c r="A597">
        <v>560</v>
      </c>
      <c r="B597">
        <v>2006</v>
      </c>
      <c r="C597" t="s">
        <v>48</v>
      </c>
      <c r="D597">
        <v>8</v>
      </c>
      <c r="E597">
        <v>16</v>
      </c>
      <c r="F597">
        <v>8</v>
      </c>
      <c r="G597">
        <v>8</v>
      </c>
      <c r="H597">
        <v>0</v>
      </c>
      <c r="I597">
        <v>0.5</v>
      </c>
      <c r="J597">
        <v>270</v>
      </c>
      <c r="K597">
        <v>305</v>
      </c>
      <c r="L597">
        <v>-35</v>
      </c>
    </row>
    <row r="598" spans="1:12" x14ac:dyDescent="0.45">
      <c r="A598">
        <v>436</v>
      </c>
      <c r="B598">
        <v>2006</v>
      </c>
      <c r="C598" t="s">
        <v>98</v>
      </c>
      <c r="D598">
        <v>9</v>
      </c>
      <c r="E598">
        <v>16</v>
      </c>
      <c r="F598">
        <v>9</v>
      </c>
      <c r="G598">
        <v>7</v>
      </c>
      <c r="H598">
        <v>0</v>
      </c>
      <c r="I598">
        <v>0.56299999999999994</v>
      </c>
      <c r="J598">
        <v>335</v>
      </c>
      <c r="K598">
        <v>341</v>
      </c>
      <c r="L598">
        <v>-6</v>
      </c>
    </row>
    <row r="599" spans="1:12" x14ac:dyDescent="0.45">
      <c r="A599">
        <v>435</v>
      </c>
      <c r="B599">
        <v>2006</v>
      </c>
      <c r="C599" t="s">
        <v>973</v>
      </c>
      <c r="D599">
        <v>9</v>
      </c>
      <c r="E599">
        <v>16</v>
      </c>
      <c r="F599">
        <v>9</v>
      </c>
      <c r="G599">
        <v>7</v>
      </c>
      <c r="H599">
        <v>0</v>
      </c>
      <c r="I599">
        <v>0.56299999999999994</v>
      </c>
      <c r="J599">
        <v>331</v>
      </c>
      <c r="K599">
        <v>315</v>
      </c>
      <c r="L599">
        <v>16</v>
      </c>
    </row>
    <row r="600" spans="1:12" x14ac:dyDescent="0.45">
      <c r="A600">
        <v>434</v>
      </c>
      <c r="B600">
        <v>2006</v>
      </c>
      <c r="C600" t="s">
        <v>60</v>
      </c>
      <c r="D600">
        <v>9</v>
      </c>
      <c r="E600">
        <v>16</v>
      </c>
      <c r="F600">
        <v>9</v>
      </c>
      <c r="G600">
        <v>7</v>
      </c>
      <c r="H600">
        <v>0</v>
      </c>
      <c r="I600">
        <v>0.56299999999999994</v>
      </c>
      <c r="J600">
        <v>319</v>
      </c>
      <c r="K600">
        <v>305</v>
      </c>
      <c r="L600">
        <v>14</v>
      </c>
    </row>
    <row r="601" spans="1:12" x14ac:dyDescent="0.45">
      <c r="A601">
        <v>433</v>
      </c>
      <c r="B601">
        <v>2006</v>
      </c>
      <c r="C601" t="s">
        <v>57</v>
      </c>
      <c r="D601">
        <v>9</v>
      </c>
      <c r="E601">
        <v>16</v>
      </c>
      <c r="F601">
        <v>9</v>
      </c>
      <c r="G601">
        <v>7</v>
      </c>
      <c r="H601">
        <v>0</v>
      </c>
      <c r="I601">
        <v>0.56299999999999994</v>
      </c>
      <c r="J601">
        <v>425</v>
      </c>
      <c r="K601">
        <v>350</v>
      </c>
      <c r="L601">
        <v>75</v>
      </c>
    </row>
    <row r="602" spans="1:12" x14ac:dyDescent="0.45">
      <c r="A602">
        <v>317</v>
      </c>
      <c r="B602">
        <v>2006</v>
      </c>
      <c r="C602" t="s">
        <v>978</v>
      </c>
      <c r="D602">
        <v>10</v>
      </c>
      <c r="E602">
        <v>16</v>
      </c>
      <c r="F602">
        <v>10</v>
      </c>
      <c r="G602">
        <v>6</v>
      </c>
      <c r="H602">
        <v>0</v>
      </c>
      <c r="I602">
        <v>0.625</v>
      </c>
      <c r="J602">
        <v>413</v>
      </c>
      <c r="K602">
        <v>322</v>
      </c>
      <c r="L602">
        <v>91</v>
      </c>
    </row>
    <row r="603" spans="1:12" x14ac:dyDescent="0.45">
      <c r="A603">
        <v>316</v>
      </c>
      <c r="B603">
        <v>2006</v>
      </c>
      <c r="C603" t="s">
        <v>92</v>
      </c>
      <c r="D603">
        <v>10</v>
      </c>
      <c r="E603">
        <v>16</v>
      </c>
      <c r="F603">
        <v>10</v>
      </c>
      <c r="G603">
        <v>6</v>
      </c>
      <c r="H603">
        <v>0</v>
      </c>
      <c r="I603">
        <v>0.625</v>
      </c>
      <c r="J603">
        <v>398</v>
      </c>
      <c r="K603">
        <v>328</v>
      </c>
      <c r="L603">
        <v>70</v>
      </c>
    </row>
    <row r="604" spans="1:12" x14ac:dyDescent="0.45">
      <c r="A604">
        <v>315</v>
      </c>
      <c r="B604">
        <v>2006</v>
      </c>
      <c r="C604" t="s">
        <v>88</v>
      </c>
      <c r="D604">
        <v>10</v>
      </c>
      <c r="E604">
        <v>16</v>
      </c>
      <c r="F604">
        <v>10</v>
      </c>
      <c r="G604">
        <v>6</v>
      </c>
      <c r="H604">
        <v>0</v>
      </c>
      <c r="I604">
        <v>0.625</v>
      </c>
      <c r="J604">
        <v>316</v>
      </c>
      <c r="K604">
        <v>295</v>
      </c>
      <c r="L604">
        <v>21</v>
      </c>
    </row>
    <row r="605" spans="1:12" x14ac:dyDescent="0.45">
      <c r="A605">
        <v>129</v>
      </c>
      <c r="B605">
        <v>2006</v>
      </c>
      <c r="C605" t="s">
        <v>68</v>
      </c>
      <c r="D605">
        <v>12</v>
      </c>
      <c r="E605">
        <v>16</v>
      </c>
      <c r="F605">
        <v>12</v>
      </c>
      <c r="G605">
        <v>4</v>
      </c>
      <c r="H605">
        <v>0</v>
      </c>
      <c r="I605">
        <v>0.75</v>
      </c>
      <c r="J605">
        <v>427</v>
      </c>
      <c r="K605">
        <v>360</v>
      </c>
      <c r="L605">
        <v>67</v>
      </c>
    </row>
    <row r="606" spans="1:12" x14ac:dyDescent="0.45">
      <c r="A606">
        <v>128</v>
      </c>
      <c r="B606">
        <v>2006</v>
      </c>
      <c r="C606" t="s">
        <v>972</v>
      </c>
      <c r="D606">
        <v>12</v>
      </c>
      <c r="E606">
        <v>16</v>
      </c>
      <c r="F606">
        <v>12</v>
      </c>
      <c r="G606">
        <v>4</v>
      </c>
      <c r="H606">
        <v>0</v>
      </c>
      <c r="I606">
        <v>0.75</v>
      </c>
      <c r="J606">
        <v>385</v>
      </c>
      <c r="K606">
        <v>237</v>
      </c>
      <c r="L606">
        <v>148</v>
      </c>
    </row>
    <row r="607" spans="1:12" x14ac:dyDescent="0.45">
      <c r="A607">
        <v>63</v>
      </c>
      <c r="B607">
        <v>2006</v>
      </c>
      <c r="C607" t="s">
        <v>50</v>
      </c>
      <c r="D607">
        <v>13</v>
      </c>
      <c r="E607">
        <v>16</v>
      </c>
      <c r="F607">
        <v>13</v>
      </c>
      <c r="G607">
        <v>3</v>
      </c>
      <c r="H607">
        <v>0</v>
      </c>
      <c r="I607">
        <v>0.81299999999999994</v>
      </c>
      <c r="J607">
        <v>427</v>
      </c>
      <c r="K607">
        <v>255</v>
      </c>
      <c r="L607">
        <v>172</v>
      </c>
    </row>
    <row r="608" spans="1:12" x14ac:dyDescent="0.45">
      <c r="A608">
        <v>62</v>
      </c>
      <c r="B608">
        <v>2006</v>
      </c>
      <c r="C608" t="s">
        <v>40</v>
      </c>
      <c r="D608">
        <v>13</v>
      </c>
      <c r="E608">
        <v>16</v>
      </c>
      <c r="F608">
        <v>13</v>
      </c>
      <c r="G608">
        <v>3</v>
      </c>
      <c r="H608">
        <v>0</v>
      </c>
      <c r="I608">
        <v>0.81299999999999994</v>
      </c>
      <c r="J608">
        <v>353</v>
      </c>
      <c r="K608">
        <v>201</v>
      </c>
      <c r="L608">
        <v>152</v>
      </c>
    </row>
    <row r="609" spans="1:12" x14ac:dyDescent="0.45">
      <c r="A609">
        <v>17</v>
      </c>
      <c r="B609">
        <v>2006</v>
      </c>
      <c r="C609" t="s">
        <v>975</v>
      </c>
      <c r="D609">
        <v>14</v>
      </c>
      <c r="E609">
        <v>16</v>
      </c>
      <c r="F609">
        <v>14</v>
      </c>
      <c r="G609">
        <v>2</v>
      </c>
      <c r="H609">
        <v>0</v>
      </c>
      <c r="I609">
        <v>0.875</v>
      </c>
      <c r="J609">
        <v>492</v>
      </c>
      <c r="K609">
        <v>303</v>
      </c>
      <c r="L609">
        <v>189</v>
      </c>
    </row>
    <row r="610" spans="1:12" x14ac:dyDescent="0.45">
      <c r="A610">
        <v>1071</v>
      </c>
      <c r="B610">
        <v>2005</v>
      </c>
      <c r="C610" t="s">
        <v>154</v>
      </c>
      <c r="D610">
        <v>2</v>
      </c>
      <c r="E610">
        <v>16</v>
      </c>
      <c r="F610">
        <v>2</v>
      </c>
      <c r="G610">
        <v>14</v>
      </c>
      <c r="H610">
        <v>0</v>
      </c>
      <c r="I610">
        <v>0.125</v>
      </c>
      <c r="J610">
        <v>260</v>
      </c>
      <c r="K610">
        <v>431</v>
      </c>
      <c r="L610">
        <v>-171</v>
      </c>
    </row>
    <row r="611" spans="1:12" x14ac:dyDescent="0.45">
      <c r="A611">
        <v>1035</v>
      </c>
      <c r="B611">
        <v>2005</v>
      </c>
      <c r="C611" t="s">
        <v>978</v>
      </c>
      <c r="D611">
        <v>3</v>
      </c>
      <c r="E611">
        <v>16</v>
      </c>
      <c r="F611">
        <v>3</v>
      </c>
      <c r="G611">
        <v>13</v>
      </c>
      <c r="H611">
        <v>0</v>
      </c>
      <c r="I611">
        <v>0.188</v>
      </c>
      <c r="J611">
        <v>235</v>
      </c>
      <c r="K611">
        <v>398</v>
      </c>
      <c r="L611">
        <v>-163</v>
      </c>
    </row>
    <row r="612" spans="1:12" x14ac:dyDescent="0.45">
      <c r="A612">
        <v>982</v>
      </c>
      <c r="B612">
        <v>2005</v>
      </c>
      <c r="C612" t="s">
        <v>976</v>
      </c>
      <c r="D612">
        <v>4</v>
      </c>
      <c r="E612">
        <v>16</v>
      </c>
      <c r="F612">
        <v>4</v>
      </c>
      <c r="G612">
        <v>12</v>
      </c>
      <c r="H612">
        <v>0</v>
      </c>
      <c r="I612">
        <v>0.25</v>
      </c>
      <c r="J612">
        <v>239</v>
      </c>
      <c r="K612">
        <v>428</v>
      </c>
      <c r="L612">
        <v>-189</v>
      </c>
    </row>
    <row r="613" spans="1:12" x14ac:dyDescent="0.45">
      <c r="A613">
        <v>981</v>
      </c>
      <c r="B613">
        <v>2005</v>
      </c>
      <c r="C613" t="s">
        <v>90</v>
      </c>
      <c r="D613">
        <v>4</v>
      </c>
      <c r="E613">
        <v>16</v>
      </c>
      <c r="F613">
        <v>4</v>
      </c>
      <c r="G613">
        <v>12</v>
      </c>
      <c r="H613">
        <v>0</v>
      </c>
      <c r="I613">
        <v>0.25</v>
      </c>
      <c r="J613">
        <v>290</v>
      </c>
      <c r="K613">
        <v>383</v>
      </c>
      <c r="L613">
        <v>-93</v>
      </c>
    </row>
    <row r="614" spans="1:12" x14ac:dyDescent="0.45">
      <c r="A614">
        <v>980</v>
      </c>
      <c r="B614">
        <v>2005</v>
      </c>
      <c r="C614" t="s">
        <v>106</v>
      </c>
      <c r="D614">
        <v>4</v>
      </c>
      <c r="E614">
        <v>16</v>
      </c>
      <c r="F614">
        <v>4</v>
      </c>
      <c r="G614">
        <v>12</v>
      </c>
      <c r="H614">
        <v>0</v>
      </c>
      <c r="I614">
        <v>0.25</v>
      </c>
      <c r="J614">
        <v>299</v>
      </c>
      <c r="K614">
        <v>421</v>
      </c>
      <c r="L614">
        <v>-122</v>
      </c>
    </row>
    <row r="615" spans="1:12" x14ac:dyDescent="0.45">
      <c r="A615">
        <v>979</v>
      </c>
      <c r="B615">
        <v>2005</v>
      </c>
      <c r="C615" t="s">
        <v>88</v>
      </c>
      <c r="D615">
        <v>4</v>
      </c>
      <c r="E615">
        <v>16</v>
      </c>
      <c r="F615">
        <v>4</v>
      </c>
      <c r="G615">
        <v>12</v>
      </c>
      <c r="H615">
        <v>0</v>
      </c>
      <c r="I615">
        <v>0.25</v>
      </c>
      <c r="J615">
        <v>240</v>
      </c>
      <c r="K615">
        <v>355</v>
      </c>
      <c r="L615">
        <v>-115</v>
      </c>
    </row>
    <row r="616" spans="1:12" x14ac:dyDescent="0.45">
      <c r="A616">
        <v>978</v>
      </c>
      <c r="B616">
        <v>2005</v>
      </c>
      <c r="C616" t="s">
        <v>974</v>
      </c>
      <c r="D616">
        <v>4</v>
      </c>
      <c r="E616">
        <v>16</v>
      </c>
      <c r="F616">
        <v>4</v>
      </c>
      <c r="G616">
        <v>12</v>
      </c>
      <c r="H616">
        <v>0</v>
      </c>
      <c r="I616">
        <v>0.25</v>
      </c>
      <c r="J616">
        <v>298</v>
      </c>
      <c r="K616">
        <v>344</v>
      </c>
      <c r="L616">
        <v>-46</v>
      </c>
    </row>
    <row r="617" spans="1:12" x14ac:dyDescent="0.45">
      <c r="A617">
        <v>890</v>
      </c>
      <c r="B617">
        <v>2005</v>
      </c>
      <c r="C617" t="s">
        <v>64</v>
      </c>
      <c r="D617">
        <v>5</v>
      </c>
      <c r="E617">
        <v>16</v>
      </c>
      <c r="F617">
        <v>5</v>
      </c>
      <c r="G617">
        <v>11</v>
      </c>
      <c r="H617">
        <v>0</v>
      </c>
      <c r="I617">
        <v>0.313</v>
      </c>
      <c r="J617">
        <v>254</v>
      </c>
      <c r="K617">
        <v>345</v>
      </c>
      <c r="L617">
        <v>-91</v>
      </c>
    </row>
    <row r="618" spans="1:12" x14ac:dyDescent="0.45">
      <c r="A618">
        <v>889</v>
      </c>
      <c r="B618">
        <v>2005</v>
      </c>
      <c r="C618" t="s">
        <v>33</v>
      </c>
      <c r="D618">
        <v>5</v>
      </c>
      <c r="E618">
        <v>16</v>
      </c>
      <c r="F618">
        <v>5</v>
      </c>
      <c r="G618">
        <v>11</v>
      </c>
      <c r="H618">
        <v>0</v>
      </c>
      <c r="I618">
        <v>0.313</v>
      </c>
      <c r="J618">
        <v>311</v>
      </c>
      <c r="K618">
        <v>387</v>
      </c>
      <c r="L618">
        <v>-76</v>
      </c>
    </row>
    <row r="619" spans="1:12" x14ac:dyDescent="0.45">
      <c r="A619">
        <v>888</v>
      </c>
      <c r="B619">
        <v>2005</v>
      </c>
      <c r="C619" t="s">
        <v>45</v>
      </c>
      <c r="D619">
        <v>5</v>
      </c>
      <c r="E619">
        <v>16</v>
      </c>
      <c r="F619">
        <v>5</v>
      </c>
      <c r="G619">
        <v>11</v>
      </c>
      <c r="H619">
        <v>0</v>
      </c>
      <c r="I619">
        <v>0.313</v>
      </c>
      <c r="J619">
        <v>271</v>
      </c>
      <c r="K619">
        <v>367</v>
      </c>
      <c r="L619">
        <v>-96</v>
      </c>
    </row>
    <row r="620" spans="1:12" x14ac:dyDescent="0.45">
      <c r="A620">
        <v>794</v>
      </c>
      <c r="B620">
        <v>2005</v>
      </c>
      <c r="C620" t="s">
        <v>40</v>
      </c>
      <c r="D620">
        <v>6</v>
      </c>
      <c r="E620">
        <v>16</v>
      </c>
      <c r="F620">
        <v>6</v>
      </c>
      <c r="G620">
        <v>10</v>
      </c>
      <c r="H620">
        <v>0</v>
      </c>
      <c r="I620">
        <v>0.375</v>
      </c>
      <c r="J620">
        <v>265</v>
      </c>
      <c r="K620">
        <v>299</v>
      </c>
      <c r="L620">
        <v>-34</v>
      </c>
    </row>
    <row r="621" spans="1:12" x14ac:dyDescent="0.45">
      <c r="A621">
        <v>793</v>
      </c>
      <c r="B621">
        <v>2005</v>
      </c>
      <c r="C621" t="s">
        <v>102</v>
      </c>
      <c r="D621">
        <v>6</v>
      </c>
      <c r="E621">
        <v>16</v>
      </c>
      <c r="F621">
        <v>6</v>
      </c>
      <c r="G621">
        <v>10</v>
      </c>
      <c r="H621">
        <v>0</v>
      </c>
      <c r="I621">
        <v>0.375</v>
      </c>
      <c r="J621">
        <v>363</v>
      </c>
      <c r="K621">
        <v>429</v>
      </c>
      <c r="L621">
        <v>-66</v>
      </c>
    </row>
    <row r="622" spans="1:12" x14ac:dyDescent="0.45">
      <c r="A622">
        <v>792</v>
      </c>
      <c r="B622">
        <v>2005</v>
      </c>
      <c r="C622" t="s">
        <v>92</v>
      </c>
      <c r="D622">
        <v>6</v>
      </c>
      <c r="E622">
        <v>16</v>
      </c>
      <c r="F622">
        <v>6</v>
      </c>
      <c r="G622">
        <v>10</v>
      </c>
      <c r="H622">
        <v>0</v>
      </c>
      <c r="I622">
        <v>0.375</v>
      </c>
      <c r="J622">
        <v>310</v>
      </c>
      <c r="K622">
        <v>388</v>
      </c>
      <c r="L622">
        <v>-78</v>
      </c>
    </row>
    <row r="623" spans="1:12" x14ac:dyDescent="0.45">
      <c r="A623">
        <v>791</v>
      </c>
      <c r="B623">
        <v>2005</v>
      </c>
      <c r="C623" t="s">
        <v>55</v>
      </c>
      <c r="D623">
        <v>6</v>
      </c>
      <c r="E623">
        <v>16</v>
      </c>
      <c r="F623">
        <v>6</v>
      </c>
      <c r="G623">
        <v>10</v>
      </c>
      <c r="H623">
        <v>0</v>
      </c>
      <c r="I623">
        <v>0.375</v>
      </c>
      <c r="J623">
        <v>232</v>
      </c>
      <c r="K623">
        <v>301</v>
      </c>
      <c r="L623">
        <v>-69</v>
      </c>
    </row>
    <row r="624" spans="1:12" x14ac:dyDescent="0.45">
      <c r="A624">
        <v>568</v>
      </c>
      <c r="B624">
        <v>2005</v>
      </c>
      <c r="C624" t="s">
        <v>37</v>
      </c>
      <c r="D624">
        <v>8</v>
      </c>
      <c r="E624">
        <v>16</v>
      </c>
      <c r="F624">
        <v>8</v>
      </c>
      <c r="G624">
        <v>8</v>
      </c>
      <c r="H624">
        <v>0</v>
      </c>
      <c r="I624">
        <v>0.5</v>
      </c>
      <c r="J624">
        <v>351</v>
      </c>
      <c r="K624">
        <v>341</v>
      </c>
      <c r="L624">
        <v>10</v>
      </c>
    </row>
    <row r="625" spans="1:12" x14ac:dyDescent="0.45">
      <c r="A625">
        <v>440</v>
      </c>
      <c r="B625">
        <v>2005</v>
      </c>
      <c r="C625" t="s">
        <v>975</v>
      </c>
      <c r="D625">
        <v>9</v>
      </c>
      <c r="E625">
        <v>16</v>
      </c>
      <c r="F625">
        <v>9</v>
      </c>
      <c r="G625">
        <v>7</v>
      </c>
      <c r="H625">
        <v>0</v>
      </c>
      <c r="I625">
        <v>0.56299999999999994</v>
      </c>
      <c r="J625">
        <v>418</v>
      </c>
      <c r="K625">
        <v>312</v>
      </c>
      <c r="L625">
        <v>106</v>
      </c>
    </row>
    <row r="626" spans="1:12" x14ac:dyDescent="0.45">
      <c r="A626">
        <v>439</v>
      </c>
      <c r="B626">
        <v>2005</v>
      </c>
      <c r="C626" t="s">
        <v>79</v>
      </c>
      <c r="D626">
        <v>9</v>
      </c>
      <c r="E626">
        <v>16</v>
      </c>
      <c r="F626">
        <v>9</v>
      </c>
      <c r="G626">
        <v>7</v>
      </c>
      <c r="H626">
        <v>0</v>
      </c>
      <c r="I626">
        <v>0.56299999999999994</v>
      </c>
      <c r="J626">
        <v>306</v>
      </c>
      <c r="K626">
        <v>344</v>
      </c>
      <c r="L626">
        <v>-38</v>
      </c>
    </row>
    <row r="627" spans="1:12" x14ac:dyDescent="0.45">
      <c r="A627">
        <v>438</v>
      </c>
      <c r="B627">
        <v>2005</v>
      </c>
      <c r="C627" t="s">
        <v>76</v>
      </c>
      <c r="D627">
        <v>9</v>
      </c>
      <c r="E627">
        <v>16</v>
      </c>
      <c r="F627">
        <v>9</v>
      </c>
      <c r="G627">
        <v>7</v>
      </c>
      <c r="H627">
        <v>0</v>
      </c>
      <c r="I627">
        <v>0.56299999999999994</v>
      </c>
      <c r="J627">
        <v>318</v>
      </c>
      <c r="K627">
        <v>317</v>
      </c>
      <c r="L627">
        <v>1</v>
      </c>
    </row>
    <row r="628" spans="1:12" x14ac:dyDescent="0.45">
      <c r="A628">
        <v>437</v>
      </c>
      <c r="B628">
        <v>2005</v>
      </c>
      <c r="C628" t="s">
        <v>57</v>
      </c>
      <c r="D628">
        <v>9</v>
      </c>
      <c r="E628">
        <v>16</v>
      </c>
      <c r="F628">
        <v>9</v>
      </c>
      <c r="G628">
        <v>7</v>
      </c>
      <c r="H628">
        <v>0</v>
      </c>
      <c r="I628">
        <v>0.56299999999999994</v>
      </c>
      <c r="J628">
        <v>325</v>
      </c>
      <c r="K628">
        <v>308</v>
      </c>
      <c r="L628">
        <v>17</v>
      </c>
    </row>
    <row r="629" spans="1:12" x14ac:dyDescent="0.45">
      <c r="A629">
        <v>320</v>
      </c>
      <c r="B629">
        <v>2005</v>
      </c>
      <c r="C629" t="s">
        <v>973</v>
      </c>
      <c r="D629">
        <v>10</v>
      </c>
      <c r="E629">
        <v>16</v>
      </c>
      <c r="F629">
        <v>10</v>
      </c>
      <c r="G629">
        <v>6</v>
      </c>
      <c r="H629">
        <v>0</v>
      </c>
      <c r="I629">
        <v>0.625</v>
      </c>
      <c r="J629">
        <v>403</v>
      </c>
      <c r="K629">
        <v>325</v>
      </c>
      <c r="L629">
        <v>78</v>
      </c>
    </row>
    <row r="630" spans="1:12" x14ac:dyDescent="0.45">
      <c r="A630">
        <v>319</v>
      </c>
      <c r="B630">
        <v>2005</v>
      </c>
      <c r="C630" t="s">
        <v>972</v>
      </c>
      <c r="D630">
        <v>10</v>
      </c>
      <c r="E630">
        <v>16</v>
      </c>
      <c r="F630">
        <v>10</v>
      </c>
      <c r="G630">
        <v>6</v>
      </c>
      <c r="H630">
        <v>0</v>
      </c>
      <c r="I630">
        <v>0.625</v>
      </c>
      <c r="J630">
        <v>379</v>
      </c>
      <c r="K630">
        <v>338</v>
      </c>
      <c r="L630">
        <v>41</v>
      </c>
    </row>
    <row r="631" spans="1:12" x14ac:dyDescent="0.45">
      <c r="A631">
        <v>318</v>
      </c>
      <c r="B631">
        <v>2005</v>
      </c>
      <c r="C631" t="s">
        <v>108</v>
      </c>
      <c r="D631">
        <v>10</v>
      </c>
      <c r="E631">
        <v>16</v>
      </c>
      <c r="F631">
        <v>10</v>
      </c>
      <c r="G631">
        <v>6</v>
      </c>
      <c r="H631">
        <v>0</v>
      </c>
      <c r="I631">
        <v>0.625</v>
      </c>
      <c r="J631">
        <v>359</v>
      </c>
      <c r="K631">
        <v>293</v>
      </c>
      <c r="L631">
        <v>66</v>
      </c>
    </row>
    <row r="632" spans="1:12" x14ac:dyDescent="0.45">
      <c r="A632">
        <v>215</v>
      </c>
      <c r="B632">
        <v>2005</v>
      </c>
      <c r="C632" t="s">
        <v>48</v>
      </c>
      <c r="D632">
        <v>11</v>
      </c>
      <c r="E632">
        <v>16</v>
      </c>
      <c r="F632">
        <v>11</v>
      </c>
      <c r="G632">
        <v>5</v>
      </c>
      <c r="H632">
        <v>0</v>
      </c>
      <c r="I632">
        <v>0.68799999999999994</v>
      </c>
      <c r="J632">
        <v>391</v>
      </c>
      <c r="K632">
        <v>259</v>
      </c>
      <c r="L632">
        <v>132</v>
      </c>
    </row>
    <row r="633" spans="1:12" x14ac:dyDescent="0.45">
      <c r="A633">
        <v>214</v>
      </c>
      <c r="B633">
        <v>2005</v>
      </c>
      <c r="C633" t="s">
        <v>50</v>
      </c>
      <c r="D633">
        <v>11</v>
      </c>
      <c r="E633">
        <v>16</v>
      </c>
      <c r="F633">
        <v>11</v>
      </c>
      <c r="G633">
        <v>5</v>
      </c>
      <c r="H633">
        <v>0</v>
      </c>
      <c r="I633">
        <v>0.68799999999999994</v>
      </c>
      <c r="J633">
        <v>260</v>
      </c>
      <c r="K633">
        <v>202</v>
      </c>
      <c r="L633">
        <v>58</v>
      </c>
    </row>
    <row r="634" spans="1:12" x14ac:dyDescent="0.45">
      <c r="A634">
        <v>213</v>
      </c>
      <c r="B634">
        <v>2005</v>
      </c>
      <c r="C634" t="s">
        <v>53</v>
      </c>
      <c r="D634">
        <v>11</v>
      </c>
      <c r="E634">
        <v>16</v>
      </c>
      <c r="F634">
        <v>11</v>
      </c>
      <c r="G634">
        <v>5</v>
      </c>
      <c r="H634">
        <v>0</v>
      </c>
      <c r="I634">
        <v>0.68799999999999994</v>
      </c>
      <c r="J634">
        <v>421</v>
      </c>
      <c r="K634">
        <v>350</v>
      </c>
      <c r="L634">
        <v>71</v>
      </c>
    </row>
    <row r="635" spans="1:12" x14ac:dyDescent="0.45">
      <c r="A635">
        <v>212</v>
      </c>
      <c r="B635">
        <v>2005</v>
      </c>
      <c r="C635" t="s">
        <v>86</v>
      </c>
      <c r="D635">
        <v>11</v>
      </c>
      <c r="E635">
        <v>16</v>
      </c>
      <c r="F635">
        <v>11</v>
      </c>
      <c r="G635">
        <v>5</v>
      </c>
      <c r="H635">
        <v>0</v>
      </c>
      <c r="I635">
        <v>0.68799999999999994</v>
      </c>
      <c r="J635">
        <v>422</v>
      </c>
      <c r="K635">
        <v>314</v>
      </c>
      <c r="L635">
        <v>108</v>
      </c>
    </row>
    <row r="636" spans="1:12" x14ac:dyDescent="0.45">
      <c r="A636">
        <v>211</v>
      </c>
      <c r="B636">
        <v>2005</v>
      </c>
      <c r="C636" t="s">
        <v>94</v>
      </c>
      <c r="D636">
        <v>11</v>
      </c>
      <c r="E636">
        <v>16</v>
      </c>
      <c r="F636">
        <v>11</v>
      </c>
      <c r="G636">
        <v>5</v>
      </c>
      <c r="H636">
        <v>0</v>
      </c>
      <c r="I636">
        <v>0.68799999999999994</v>
      </c>
      <c r="J636">
        <v>389</v>
      </c>
      <c r="K636">
        <v>258</v>
      </c>
      <c r="L636">
        <v>131</v>
      </c>
    </row>
    <row r="637" spans="1:12" x14ac:dyDescent="0.45">
      <c r="A637">
        <v>210</v>
      </c>
      <c r="B637">
        <v>2005</v>
      </c>
      <c r="C637" t="s">
        <v>977</v>
      </c>
      <c r="D637">
        <v>11</v>
      </c>
      <c r="E637">
        <v>16</v>
      </c>
      <c r="F637">
        <v>11</v>
      </c>
      <c r="G637">
        <v>5</v>
      </c>
      <c r="H637">
        <v>0</v>
      </c>
      <c r="I637">
        <v>0.68799999999999994</v>
      </c>
      <c r="J637">
        <v>300</v>
      </c>
      <c r="K637">
        <v>274</v>
      </c>
      <c r="L637">
        <v>26</v>
      </c>
    </row>
    <row r="638" spans="1:12" x14ac:dyDescent="0.45">
      <c r="A638">
        <v>130</v>
      </c>
      <c r="B638">
        <v>2005</v>
      </c>
      <c r="C638" t="s">
        <v>72</v>
      </c>
      <c r="D638">
        <v>12</v>
      </c>
      <c r="E638">
        <v>16</v>
      </c>
      <c r="F638">
        <v>12</v>
      </c>
      <c r="G638">
        <v>4</v>
      </c>
      <c r="H638">
        <v>0</v>
      </c>
      <c r="I638">
        <v>0.75</v>
      </c>
      <c r="J638">
        <v>361</v>
      </c>
      <c r="K638">
        <v>269</v>
      </c>
      <c r="L638">
        <v>92</v>
      </c>
    </row>
    <row r="639" spans="1:12" x14ac:dyDescent="0.45">
      <c r="A639">
        <v>65</v>
      </c>
      <c r="B639">
        <v>2005</v>
      </c>
      <c r="C639" t="s">
        <v>60</v>
      </c>
      <c r="D639">
        <v>13</v>
      </c>
      <c r="E639">
        <v>16</v>
      </c>
      <c r="F639">
        <v>13</v>
      </c>
      <c r="G639">
        <v>3</v>
      </c>
      <c r="H639">
        <v>0</v>
      </c>
      <c r="I639">
        <v>0.81299999999999994</v>
      </c>
      <c r="J639">
        <v>395</v>
      </c>
      <c r="K639">
        <v>258</v>
      </c>
      <c r="L639">
        <v>137</v>
      </c>
    </row>
    <row r="640" spans="1:12" x14ac:dyDescent="0.45">
      <c r="A640">
        <v>64</v>
      </c>
      <c r="B640">
        <v>2005</v>
      </c>
      <c r="C640" t="s">
        <v>98</v>
      </c>
      <c r="D640">
        <v>13</v>
      </c>
      <c r="E640">
        <v>16</v>
      </c>
      <c r="F640">
        <v>13</v>
      </c>
      <c r="G640">
        <v>3</v>
      </c>
      <c r="H640">
        <v>0</v>
      </c>
      <c r="I640">
        <v>0.81299999999999994</v>
      </c>
      <c r="J640">
        <v>452</v>
      </c>
      <c r="K640">
        <v>271</v>
      </c>
      <c r="L640">
        <v>181</v>
      </c>
    </row>
    <row r="641" spans="1:12" x14ac:dyDescent="0.45">
      <c r="A641">
        <v>18</v>
      </c>
      <c r="B641">
        <v>2005</v>
      </c>
      <c r="C641" t="s">
        <v>68</v>
      </c>
      <c r="D641">
        <v>14</v>
      </c>
      <c r="E641">
        <v>16</v>
      </c>
      <c r="F641">
        <v>14</v>
      </c>
      <c r="G641">
        <v>2</v>
      </c>
      <c r="H641">
        <v>0</v>
      </c>
      <c r="I641">
        <v>0.875</v>
      </c>
      <c r="J641">
        <v>439</v>
      </c>
      <c r="K641">
        <v>247</v>
      </c>
      <c r="L641">
        <v>192</v>
      </c>
    </row>
    <row r="642" spans="1:12" x14ac:dyDescent="0.45">
      <c r="A642">
        <v>1072</v>
      </c>
      <c r="B642">
        <v>2004</v>
      </c>
      <c r="C642" t="s">
        <v>976</v>
      </c>
      <c r="D642">
        <v>2</v>
      </c>
      <c r="E642">
        <v>16</v>
      </c>
      <c r="F642">
        <v>2</v>
      </c>
      <c r="G642">
        <v>14</v>
      </c>
      <c r="H642">
        <v>0</v>
      </c>
      <c r="I642">
        <v>0.125</v>
      </c>
      <c r="J642">
        <v>259</v>
      </c>
      <c r="K642">
        <v>452</v>
      </c>
      <c r="L642">
        <v>-193</v>
      </c>
    </row>
    <row r="643" spans="1:12" x14ac:dyDescent="0.45">
      <c r="A643">
        <v>984</v>
      </c>
      <c r="B643">
        <v>2004</v>
      </c>
      <c r="C643" t="s">
        <v>76</v>
      </c>
      <c r="D643">
        <v>4</v>
      </c>
      <c r="E643">
        <v>16</v>
      </c>
      <c r="F643">
        <v>4</v>
      </c>
      <c r="G643">
        <v>12</v>
      </c>
      <c r="H643">
        <v>0</v>
      </c>
      <c r="I643">
        <v>0.25</v>
      </c>
      <c r="J643">
        <v>275</v>
      </c>
      <c r="K643">
        <v>354</v>
      </c>
      <c r="L643">
        <v>-79</v>
      </c>
    </row>
    <row r="644" spans="1:12" x14ac:dyDescent="0.45">
      <c r="A644">
        <v>983</v>
      </c>
      <c r="B644">
        <v>2004</v>
      </c>
      <c r="C644" t="s">
        <v>55</v>
      </c>
      <c r="D644">
        <v>4</v>
      </c>
      <c r="E644">
        <v>16</v>
      </c>
      <c r="F644">
        <v>4</v>
      </c>
      <c r="G644">
        <v>12</v>
      </c>
      <c r="H644">
        <v>0</v>
      </c>
      <c r="I644">
        <v>0.25</v>
      </c>
      <c r="J644">
        <v>276</v>
      </c>
      <c r="K644">
        <v>390</v>
      </c>
      <c r="L644">
        <v>-114</v>
      </c>
    </row>
    <row r="645" spans="1:12" x14ac:dyDescent="0.45">
      <c r="A645">
        <v>894</v>
      </c>
      <c r="B645">
        <v>2004</v>
      </c>
      <c r="C645" t="s">
        <v>977</v>
      </c>
      <c r="D645">
        <v>5</v>
      </c>
      <c r="E645">
        <v>16</v>
      </c>
      <c r="F645">
        <v>5</v>
      </c>
      <c r="G645">
        <v>11</v>
      </c>
      <c r="H645">
        <v>0</v>
      </c>
      <c r="I645">
        <v>0.313</v>
      </c>
      <c r="J645">
        <v>301</v>
      </c>
      <c r="K645">
        <v>304</v>
      </c>
      <c r="L645">
        <v>-3</v>
      </c>
    </row>
    <row r="646" spans="1:12" x14ac:dyDescent="0.45">
      <c r="A646">
        <v>893</v>
      </c>
      <c r="B646">
        <v>2004</v>
      </c>
      <c r="C646" t="s">
        <v>90</v>
      </c>
      <c r="D646">
        <v>5</v>
      </c>
      <c r="E646">
        <v>16</v>
      </c>
      <c r="F646">
        <v>5</v>
      </c>
      <c r="G646">
        <v>11</v>
      </c>
      <c r="H646">
        <v>0</v>
      </c>
      <c r="I646">
        <v>0.313</v>
      </c>
      <c r="J646">
        <v>320</v>
      </c>
      <c r="K646">
        <v>442</v>
      </c>
      <c r="L646">
        <v>-122</v>
      </c>
    </row>
    <row r="647" spans="1:12" x14ac:dyDescent="0.45">
      <c r="A647">
        <v>892</v>
      </c>
      <c r="B647">
        <v>2004</v>
      </c>
      <c r="C647" t="s">
        <v>106</v>
      </c>
      <c r="D647">
        <v>5</v>
      </c>
      <c r="E647">
        <v>16</v>
      </c>
      <c r="F647">
        <v>5</v>
      </c>
      <c r="G647">
        <v>11</v>
      </c>
      <c r="H647">
        <v>0</v>
      </c>
      <c r="I647">
        <v>0.313</v>
      </c>
      <c r="J647">
        <v>344</v>
      </c>
      <c r="K647">
        <v>439</v>
      </c>
      <c r="L647">
        <v>-95</v>
      </c>
    </row>
    <row r="648" spans="1:12" x14ac:dyDescent="0.45">
      <c r="A648">
        <v>891</v>
      </c>
      <c r="B648">
        <v>2004</v>
      </c>
      <c r="C648" t="s">
        <v>50</v>
      </c>
      <c r="D648">
        <v>5</v>
      </c>
      <c r="E648">
        <v>16</v>
      </c>
      <c r="F648">
        <v>5</v>
      </c>
      <c r="G648">
        <v>11</v>
      </c>
      <c r="H648">
        <v>0</v>
      </c>
      <c r="I648">
        <v>0.313</v>
      </c>
      <c r="J648">
        <v>231</v>
      </c>
      <c r="K648">
        <v>331</v>
      </c>
      <c r="L648">
        <v>-100</v>
      </c>
    </row>
    <row r="649" spans="1:12" x14ac:dyDescent="0.45">
      <c r="A649">
        <v>799</v>
      </c>
      <c r="B649">
        <v>2004</v>
      </c>
      <c r="C649" t="s">
        <v>108</v>
      </c>
      <c r="D649">
        <v>6</v>
      </c>
      <c r="E649">
        <v>16</v>
      </c>
      <c r="F649">
        <v>6</v>
      </c>
      <c r="G649">
        <v>10</v>
      </c>
      <c r="H649">
        <v>0</v>
      </c>
      <c r="I649">
        <v>0.375</v>
      </c>
      <c r="J649">
        <v>240</v>
      </c>
      <c r="K649">
        <v>265</v>
      </c>
      <c r="L649">
        <v>-25</v>
      </c>
    </row>
    <row r="650" spans="1:12" x14ac:dyDescent="0.45">
      <c r="A650">
        <v>798</v>
      </c>
      <c r="B650">
        <v>2004</v>
      </c>
      <c r="C650" t="s">
        <v>86</v>
      </c>
      <c r="D650">
        <v>6</v>
      </c>
      <c r="E650">
        <v>16</v>
      </c>
      <c r="F650">
        <v>6</v>
      </c>
      <c r="G650">
        <v>10</v>
      </c>
      <c r="H650">
        <v>0</v>
      </c>
      <c r="I650">
        <v>0.375</v>
      </c>
      <c r="J650">
        <v>303</v>
      </c>
      <c r="K650">
        <v>347</v>
      </c>
      <c r="L650">
        <v>-44</v>
      </c>
    </row>
    <row r="651" spans="1:12" x14ac:dyDescent="0.45">
      <c r="A651">
        <v>797</v>
      </c>
      <c r="B651">
        <v>2004</v>
      </c>
      <c r="C651" t="s">
        <v>64</v>
      </c>
      <c r="D651">
        <v>6</v>
      </c>
      <c r="E651">
        <v>16</v>
      </c>
      <c r="F651">
        <v>6</v>
      </c>
      <c r="G651">
        <v>10</v>
      </c>
      <c r="H651">
        <v>0</v>
      </c>
      <c r="I651">
        <v>0.375</v>
      </c>
      <c r="J651">
        <v>296</v>
      </c>
      <c r="K651">
        <v>350</v>
      </c>
      <c r="L651">
        <v>-54</v>
      </c>
    </row>
    <row r="652" spans="1:12" x14ac:dyDescent="0.45">
      <c r="A652">
        <v>796</v>
      </c>
      <c r="B652">
        <v>2004</v>
      </c>
      <c r="C652" t="s">
        <v>57</v>
      </c>
      <c r="D652">
        <v>6</v>
      </c>
      <c r="E652">
        <v>16</v>
      </c>
      <c r="F652">
        <v>6</v>
      </c>
      <c r="G652">
        <v>10</v>
      </c>
      <c r="H652">
        <v>0</v>
      </c>
      <c r="I652">
        <v>0.375</v>
      </c>
      <c r="J652">
        <v>293</v>
      </c>
      <c r="K652">
        <v>405</v>
      </c>
      <c r="L652">
        <v>-112</v>
      </c>
    </row>
    <row r="653" spans="1:12" x14ac:dyDescent="0.45">
      <c r="A653">
        <v>795</v>
      </c>
      <c r="B653">
        <v>2004</v>
      </c>
      <c r="C653" t="s">
        <v>33</v>
      </c>
      <c r="D653">
        <v>6</v>
      </c>
      <c r="E653">
        <v>16</v>
      </c>
      <c r="F653">
        <v>6</v>
      </c>
      <c r="G653">
        <v>10</v>
      </c>
      <c r="H653">
        <v>0</v>
      </c>
      <c r="I653">
        <v>0.375</v>
      </c>
      <c r="J653">
        <v>284</v>
      </c>
      <c r="K653">
        <v>322</v>
      </c>
      <c r="L653">
        <v>-38</v>
      </c>
    </row>
    <row r="654" spans="1:12" x14ac:dyDescent="0.45">
      <c r="A654">
        <v>697</v>
      </c>
      <c r="B654">
        <v>2004</v>
      </c>
      <c r="C654" t="s">
        <v>973</v>
      </c>
      <c r="D654">
        <v>7</v>
      </c>
      <c r="E654">
        <v>16</v>
      </c>
      <c r="F654">
        <v>7</v>
      </c>
      <c r="G654">
        <v>9</v>
      </c>
      <c r="H654">
        <v>0</v>
      </c>
      <c r="I654">
        <v>0.438</v>
      </c>
      <c r="J654">
        <v>483</v>
      </c>
      <c r="K654">
        <v>435</v>
      </c>
      <c r="L654">
        <v>48</v>
      </c>
    </row>
    <row r="655" spans="1:12" x14ac:dyDescent="0.45">
      <c r="A655">
        <v>696</v>
      </c>
      <c r="B655">
        <v>2004</v>
      </c>
      <c r="C655" t="s">
        <v>154</v>
      </c>
      <c r="D655">
        <v>7</v>
      </c>
      <c r="E655">
        <v>16</v>
      </c>
      <c r="F655">
        <v>7</v>
      </c>
      <c r="G655">
        <v>9</v>
      </c>
      <c r="H655">
        <v>0</v>
      </c>
      <c r="I655">
        <v>0.438</v>
      </c>
      <c r="J655">
        <v>309</v>
      </c>
      <c r="K655">
        <v>339</v>
      </c>
      <c r="L655">
        <v>-30</v>
      </c>
    </row>
    <row r="656" spans="1:12" x14ac:dyDescent="0.45">
      <c r="A656">
        <v>695</v>
      </c>
      <c r="B656">
        <v>2004</v>
      </c>
      <c r="C656" t="s">
        <v>48</v>
      </c>
      <c r="D656">
        <v>7</v>
      </c>
      <c r="E656">
        <v>16</v>
      </c>
      <c r="F656">
        <v>7</v>
      </c>
      <c r="G656">
        <v>9</v>
      </c>
      <c r="H656">
        <v>0</v>
      </c>
      <c r="I656">
        <v>0.438</v>
      </c>
      <c r="J656">
        <v>355</v>
      </c>
      <c r="K656">
        <v>339</v>
      </c>
      <c r="L656">
        <v>16</v>
      </c>
    </row>
    <row r="657" spans="1:12" x14ac:dyDescent="0.45">
      <c r="A657">
        <v>572</v>
      </c>
      <c r="B657">
        <v>2004</v>
      </c>
      <c r="C657" t="s">
        <v>102</v>
      </c>
      <c r="D657">
        <v>8</v>
      </c>
      <c r="E657">
        <v>16</v>
      </c>
      <c r="F657">
        <v>8</v>
      </c>
      <c r="G657">
        <v>8</v>
      </c>
      <c r="H657">
        <v>0</v>
      </c>
      <c r="I657">
        <v>0.5</v>
      </c>
      <c r="J657">
        <v>319</v>
      </c>
      <c r="K657">
        <v>392</v>
      </c>
      <c r="L657">
        <v>-73</v>
      </c>
    </row>
    <row r="658" spans="1:12" x14ac:dyDescent="0.45">
      <c r="A658">
        <v>571</v>
      </c>
      <c r="B658">
        <v>2004</v>
      </c>
      <c r="C658" t="s">
        <v>978</v>
      </c>
      <c r="D658">
        <v>8</v>
      </c>
      <c r="E658">
        <v>16</v>
      </c>
      <c r="F658">
        <v>8</v>
      </c>
      <c r="G658">
        <v>8</v>
      </c>
      <c r="H658">
        <v>0</v>
      </c>
      <c r="I658">
        <v>0.5</v>
      </c>
      <c r="J658">
        <v>348</v>
      </c>
      <c r="K658">
        <v>405</v>
      </c>
      <c r="L658">
        <v>-57</v>
      </c>
    </row>
    <row r="659" spans="1:12" x14ac:dyDescent="0.45">
      <c r="A659">
        <v>570</v>
      </c>
      <c r="B659">
        <v>2004</v>
      </c>
      <c r="C659" t="s">
        <v>79</v>
      </c>
      <c r="D659">
        <v>8</v>
      </c>
      <c r="E659">
        <v>16</v>
      </c>
      <c r="F659">
        <v>8</v>
      </c>
      <c r="G659">
        <v>8</v>
      </c>
      <c r="H659">
        <v>0</v>
      </c>
      <c r="I659">
        <v>0.5</v>
      </c>
      <c r="J659">
        <v>405</v>
      </c>
      <c r="K659">
        <v>395</v>
      </c>
      <c r="L659">
        <v>10</v>
      </c>
    </row>
    <row r="660" spans="1:12" x14ac:dyDescent="0.45">
      <c r="A660">
        <v>569</v>
      </c>
      <c r="B660">
        <v>2004</v>
      </c>
      <c r="C660" t="s">
        <v>53</v>
      </c>
      <c r="D660">
        <v>8</v>
      </c>
      <c r="E660">
        <v>16</v>
      </c>
      <c r="F660">
        <v>8</v>
      </c>
      <c r="G660">
        <v>8</v>
      </c>
      <c r="H660">
        <v>0</v>
      </c>
      <c r="I660">
        <v>0.5</v>
      </c>
      <c r="J660">
        <v>374</v>
      </c>
      <c r="K660">
        <v>372</v>
      </c>
      <c r="L660">
        <v>2</v>
      </c>
    </row>
    <row r="661" spans="1:12" x14ac:dyDescent="0.45">
      <c r="A661">
        <v>444</v>
      </c>
      <c r="B661">
        <v>2004</v>
      </c>
      <c r="C661" t="s">
        <v>98</v>
      </c>
      <c r="D661">
        <v>9</v>
      </c>
      <c r="E661">
        <v>16</v>
      </c>
      <c r="F661">
        <v>9</v>
      </c>
      <c r="G661">
        <v>7</v>
      </c>
      <c r="H661">
        <v>0</v>
      </c>
      <c r="I661">
        <v>0.56299999999999994</v>
      </c>
      <c r="J661">
        <v>371</v>
      </c>
      <c r="K661">
        <v>373</v>
      </c>
      <c r="L661">
        <v>-2</v>
      </c>
    </row>
    <row r="662" spans="1:12" x14ac:dyDescent="0.45">
      <c r="A662">
        <v>443</v>
      </c>
      <c r="B662">
        <v>2004</v>
      </c>
      <c r="C662" t="s">
        <v>40</v>
      </c>
      <c r="D662">
        <v>9</v>
      </c>
      <c r="E662">
        <v>16</v>
      </c>
      <c r="F662">
        <v>9</v>
      </c>
      <c r="G662">
        <v>7</v>
      </c>
      <c r="H662">
        <v>0</v>
      </c>
      <c r="I662">
        <v>0.56299999999999994</v>
      </c>
      <c r="J662">
        <v>317</v>
      </c>
      <c r="K662">
        <v>268</v>
      </c>
      <c r="L662">
        <v>49</v>
      </c>
    </row>
    <row r="663" spans="1:12" x14ac:dyDescent="0.45">
      <c r="A663">
        <v>442</v>
      </c>
      <c r="B663">
        <v>2004</v>
      </c>
      <c r="C663" t="s">
        <v>72</v>
      </c>
      <c r="D663">
        <v>9</v>
      </c>
      <c r="E663">
        <v>16</v>
      </c>
      <c r="F663">
        <v>9</v>
      </c>
      <c r="G663">
        <v>7</v>
      </c>
      <c r="H663">
        <v>0</v>
      </c>
      <c r="I663">
        <v>0.56299999999999994</v>
      </c>
      <c r="J663">
        <v>261</v>
      </c>
      <c r="K663">
        <v>280</v>
      </c>
      <c r="L663">
        <v>-19</v>
      </c>
    </row>
    <row r="664" spans="1:12" x14ac:dyDescent="0.45">
      <c r="A664">
        <v>441</v>
      </c>
      <c r="B664">
        <v>2004</v>
      </c>
      <c r="C664" t="s">
        <v>45</v>
      </c>
      <c r="D664">
        <v>9</v>
      </c>
      <c r="E664">
        <v>16</v>
      </c>
      <c r="F664">
        <v>9</v>
      </c>
      <c r="G664">
        <v>7</v>
      </c>
      <c r="H664">
        <v>0</v>
      </c>
      <c r="I664">
        <v>0.56299999999999994</v>
      </c>
      <c r="J664">
        <v>395</v>
      </c>
      <c r="K664">
        <v>284</v>
      </c>
      <c r="L664">
        <v>111</v>
      </c>
    </row>
    <row r="665" spans="1:12" x14ac:dyDescent="0.45">
      <c r="A665">
        <v>323</v>
      </c>
      <c r="B665">
        <v>2004</v>
      </c>
      <c r="C665" t="s">
        <v>60</v>
      </c>
      <c r="D665">
        <v>10</v>
      </c>
      <c r="E665">
        <v>16</v>
      </c>
      <c r="F665">
        <v>10</v>
      </c>
      <c r="G665">
        <v>6</v>
      </c>
      <c r="H665">
        <v>0</v>
      </c>
      <c r="I665">
        <v>0.625</v>
      </c>
      <c r="J665">
        <v>381</v>
      </c>
      <c r="K665">
        <v>304</v>
      </c>
      <c r="L665">
        <v>77</v>
      </c>
    </row>
    <row r="666" spans="1:12" x14ac:dyDescent="0.45">
      <c r="A666">
        <v>322</v>
      </c>
      <c r="B666">
        <v>2004</v>
      </c>
      <c r="C666" t="s">
        <v>974</v>
      </c>
      <c r="D666">
        <v>10</v>
      </c>
      <c r="E666">
        <v>16</v>
      </c>
      <c r="F666">
        <v>10</v>
      </c>
      <c r="G666">
        <v>6</v>
      </c>
      <c r="H666">
        <v>0</v>
      </c>
      <c r="I666">
        <v>0.625</v>
      </c>
      <c r="J666">
        <v>424</v>
      </c>
      <c r="K666">
        <v>380</v>
      </c>
      <c r="L666">
        <v>44</v>
      </c>
    </row>
    <row r="667" spans="1:12" x14ac:dyDescent="0.45">
      <c r="A667">
        <v>321</v>
      </c>
      <c r="B667">
        <v>2004</v>
      </c>
      <c r="C667" t="s">
        <v>88</v>
      </c>
      <c r="D667">
        <v>10</v>
      </c>
      <c r="E667">
        <v>16</v>
      </c>
      <c r="F667">
        <v>10</v>
      </c>
      <c r="G667">
        <v>6</v>
      </c>
      <c r="H667">
        <v>0</v>
      </c>
      <c r="I667">
        <v>0.625</v>
      </c>
      <c r="J667">
        <v>333</v>
      </c>
      <c r="K667">
        <v>261</v>
      </c>
      <c r="L667">
        <v>72</v>
      </c>
    </row>
    <row r="668" spans="1:12" x14ac:dyDescent="0.45">
      <c r="A668">
        <v>216</v>
      </c>
      <c r="B668">
        <v>2004</v>
      </c>
      <c r="C668" t="s">
        <v>37</v>
      </c>
      <c r="D668">
        <v>11</v>
      </c>
      <c r="E668">
        <v>16</v>
      </c>
      <c r="F668">
        <v>11</v>
      </c>
      <c r="G668">
        <v>5</v>
      </c>
      <c r="H668">
        <v>0</v>
      </c>
      <c r="I668">
        <v>0.68799999999999994</v>
      </c>
      <c r="J668">
        <v>340</v>
      </c>
      <c r="K668">
        <v>337</v>
      </c>
      <c r="L668">
        <v>3</v>
      </c>
    </row>
    <row r="669" spans="1:12" x14ac:dyDescent="0.45">
      <c r="A669">
        <v>132</v>
      </c>
      <c r="B669">
        <v>2004</v>
      </c>
      <c r="C669" t="s">
        <v>68</v>
      </c>
      <c r="D669">
        <v>12</v>
      </c>
      <c r="E669">
        <v>16</v>
      </c>
      <c r="F669">
        <v>12</v>
      </c>
      <c r="G669">
        <v>4</v>
      </c>
      <c r="H669">
        <v>0</v>
      </c>
      <c r="I669">
        <v>0.75</v>
      </c>
      <c r="J669">
        <v>522</v>
      </c>
      <c r="K669">
        <v>351</v>
      </c>
      <c r="L669">
        <v>171</v>
      </c>
    </row>
    <row r="670" spans="1:12" x14ac:dyDescent="0.45">
      <c r="A670">
        <v>131</v>
      </c>
      <c r="B670">
        <v>2004</v>
      </c>
      <c r="C670" t="s">
        <v>975</v>
      </c>
      <c r="D670">
        <v>12</v>
      </c>
      <c r="E670">
        <v>16</v>
      </c>
      <c r="F670">
        <v>12</v>
      </c>
      <c r="G670">
        <v>4</v>
      </c>
      <c r="H670">
        <v>0</v>
      </c>
      <c r="I670">
        <v>0.75</v>
      </c>
      <c r="J670">
        <v>446</v>
      </c>
      <c r="K670">
        <v>313</v>
      </c>
      <c r="L670">
        <v>133</v>
      </c>
    </row>
    <row r="671" spans="1:12" x14ac:dyDescent="0.45">
      <c r="A671">
        <v>66</v>
      </c>
      <c r="B671">
        <v>2004</v>
      </c>
      <c r="C671" t="s">
        <v>92</v>
      </c>
      <c r="D671">
        <v>13</v>
      </c>
      <c r="E671">
        <v>16</v>
      </c>
      <c r="F671">
        <v>13</v>
      </c>
      <c r="G671">
        <v>3</v>
      </c>
      <c r="H671">
        <v>0</v>
      </c>
      <c r="I671">
        <v>0.81299999999999994</v>
      </c>
      <c r="J671">
        <v>386</v>
      </c>
      <c r="K671">
        <v>260</v>
      </c>
      <c r="L671">
        <v>126</v>
      </c>
    </row>
    <row r="672" spans="1:12" x14ac:dyDescent="0.45">
      <c r="A672">
        <v>19</v>
      </c>
      <c r="B672">
        <v>2004</v>
      </c>
      <c r="C672" t="s">
        <v>972</v>
      </c>
      <c r="D672">
        <v>14</v>
      </c>
      <c r="E672">
        <v>16</v>
      </c>
      <c r="F672">
        <v>14</v>
      </c>
      <c r="G672">
        <v>2</v>
      </c>
      <c r="H672">
        <v>0</v>
      </c>
      <c r="I672">
        <v>0.875</v>
      </c>
      <c r="J672">
        <v>437</v>
      </c>
      <c r="K672">
        <v>260</v>
      </c>
      <c r="L672">
        <v>177</v>
      </c>
    </row>
    <row r="673" spans="1:12" x14ac:dyDescent="0.45">
      <c r="A673">
        <v>6</v>
      </c>
      <c r="B673">
        <v>2004</v>
      </c>
      <c r="C673" t="s">
        <v>94</v>
      </c>
      <c r="D673">
        <v>15</v>
      </c>
      <c r="E673">
        <v>16</v>
      </c>
      <c r="F673">
        <v>15</v>
      </c>
      <c r="G673">
        <v>1</v>
      </c>
      <c r="H673">
        <v>0</v>
      </c>
      <c r="I673">
        <v>0.93799999999999994</v>
      </c>
      <c r="J673">
        <v>372</v>
      </c>
      <c r="K673">
        <v>251</v>
      </c>
      <c r="L673">
        <v>121</v>
      </c>
    </row>
    <row r="674" spans="1:12" x14ac:dyDescent="0.45">
      <c r="A674">
        <v>988</v>
      </c>
      <c r="B674">
        <v>2003</v>
      </c>
      <c r="C674" t="s">
        <v>975</v>
      </c>
      <c r="D674">
        <v>4</v>
      </c>
      <c r="E674">
        <v>16</v>
      </c>
      <c r="F674">
        <v>4</v>
      </c>
      <c r="G674">
        <v>12</v>
      </c>
      <c r="H674">
        <v>0</v>
      </c>
      <c r="I674">
        <v>0.25</v>
      </c>
      <c r="J674">
        <v>313</v>
      </c>
      <c r="K674">
        <v>441</v>
      </c>
      <c r="L674">
        <v>-128</v>
      </c>
    </row>
    <row r="675" spans="1:12" x14ac:dyDescent="0.45">
      <c r="A675">
        <v>987</v>
      </c>
      <c r="B675">
        <v>2003</v>
      </c>
      <c r="C675" t="s">
        <v>90</v>
      </c>
      <c r="D675">
        <v>4</v>
      </c>
      <c r="E675">
        <v>16</v>
      </c>
      <c r="F675">
        <v>4</v>
      </c>
      <c r="G675">
        <v>12</v>
      </c>
      <c r="H675">
        <v>0</v>
      </c>
      <c r="I675">
        <v>0.25</v>
      </c>
      <c r="J675">
        <v>270</v>
      </c>
      <c r="K675">
        <v>379</v>
      </c>
      <c r="L675">
        <v>-109</v>
      </c>
    </row>
    <row r="676" spans="1:12" x14ac:dyDescent="0.45">
      <c r="A676">
        <v>986</v>
      </c>
      <c r="B676">
        <v>2003</v>
      </c>
      <c r="C676" t="s">
        <v>86</v>
      </c>
      <c r="D676">
        <v>4</v>
      </c>
      <c r="E676">
        <v>16</v>
      </c>
      <c r="F676">
        <v>4</v>
      </c>
      <c r="G676">
        <v>12</v>
      </c>
      <c r="H676">
        <v>0</v>
      </c>
      <c r="I676">
        <v>0.25</v>
      </c>
      <c r="J676">
        <v>243</v>
      </c>
      <c r="K676">
        <v>387</v>
      </c>
      <c r="L676">
        <v>-144</v>
      </c>
    </row>
    <row r="677" spans="1:12" x14ac:dyDescent="0.45">
      <c r="A677">
        <v>985</v>
      </c>
      <c r="B677">
        <v>2003</v>
      </c>
      <c r="C677" t="s">
        <v>33</v>
      </c>
      <c r="D677">
        <v>4</v>
      </c>
      <c r="E677">
        <v>16</v>
      </c>
      <c r="F677">
        <v>4</v>
      </c>
      <c r="G677">
        <v>12</v>
      </c>
      <c r="H677">
        <v>0</v>
      </c>
      <c r="I677">
        <v>0.25</v>
      </c>
      <c r="J677">
        <v>225</v>
      </c>
      <c r="K677">
        <v>452</v>
      </c>
      <c r="L677">
        <v>-227</v>
      </c>
    </row>
    <row r="678" spans="1:12" x14ac:dyDescent="0.45">
      <c r="A678">
        <v>900</v>
      </c>
      <c r="B678">
        <v>2003</v>
      </c>
      <c r="C678" t="s">
        <v>108</v>
      </c>
      <c r="D678">
        <v>5</v>
      </c>
      <c r="E678">
        <v>16</v>
      </c>
      <c r="F678">
        <v>5</v>
      </c>
      <c r="G678">
        <v>11</v>
      </c>
      <c r="H678">
        <v>0</v>
      </c>
      <c r="I678">
        <v>0.313</v>
      </c>
      <c r="J678">
        <v>287</v>
      </c>
      <c r="K678">
        <v>372</v>
      </c>
      <c r="L678">
        <v>-85</v>
      </c>
    </row>
    <row r="679" spans="1:12" x14ac:dyDescent="0.45">
      <c r="A679">
        <v>899</v>
      </c>
      <c r="B679">
        <v>2003</v>
      </c>
      <c r="C679" t="s">
        <v>72</v>
      </c>
      <c r="D679">
        <v>5</v>
      </c>
      <c r="E679">
        <v>16</v>
      </c>
      <c r="F679">
        <v>5</v>
      </c>
      <c r="G679">
        <v>11</v>
      </c>
      <c r="H679">
        <v>0</v>
      </c>
      <c r="I679">
        <v>0.313</v>
      </c>
      <c r="J679">
        <v>276</v>
      </c>
      <c r="K679">
        <v>331</v>
      </c>
      <c r="L679">
        <v>-55</v>
      </c>
    </row>
    <row r="680" spans="1:12" x14ac:dyDescent="0.45">
      <c r="A680">
        <v>898</v>
      </c>
      <c r="B680">
        <v>2003</v>
      </c>
      <c r="C680" t="s">
        <v>154</v>
      </c>
      <c r="D680">
        <v>5</v>
      </c>
      <c r="E680">
        <v>16</v>
      </c>
      <c r="F680">
        <v>5</v>
      </c>
      <c r="G680">
        <v>11</v>
      </c>
      <c r="H680">
        <v>0</v>
      </c>
      <c r="I680">
        <v>0.313</v>
      </c>
      <c r="J680">
        <v>255</v>
      </c>
      <c r="K680">
        <v>380</v>
      </c>
      <c r="L680">
        <v>-125</v>
      </c>
    </row>
    <row r="681" spans="1:12" x14ac:dyDescent="0.45">
      <c r="A681">
        <v>897</v>
      </c>
      <c r="B681">
        <v>2003</v>
      </c>
      <c r="C681" t="s">
        <v>64</v>
      </c>
      <c r="D681">
        <v>5</v>
      </c>
      <c r="E681">
        <v>16</v>
      </c>
      <c r="F681">
        <v>5</v>
      </c>
      <c r="G681">
        <v>11</v>
      </c>
      <c r="H681">
        <v>0</v>
      </c>
      <c r="I681">
        <v>0.313</v>
      </c>
      <c r="J681">
        <v>270</v>
      </c>
      <c r="K681">
        <v>379</v>
      </c>
      <c r="L681">
        <v>-109</v>
      </c>
    </row>
    <row r="682" spans="1:12" x14ac:dyDescent="0.45">
      <c r="A682">
        <v>896</v>
      </c>
      <c r="B682">
        <v>2003</v>
      </c>
      <c r="C682" t="s">
        <v>55</v>
      </c>
      <c r="D682">
        <v>5</v>
      </c>
      <c r="E682">
        <v>16</v>
      </c>
      <c r="F682">
        <v>5</v>
      </c>
      <c r="G682">
        <v>11</v>
      </c>
      <c r="H682">
        <v>0</v>
      </c>
      <c r="I682">
        <v>0.313</v>
      </c>
      <c r="J682">
        <v>254</v>
      </c>
      <c r="K682">
        <v>322</v>
      </c>
      <c r="L682">
        <v>-68</v>
      </c>
    </row>
    <row r="683" spans="1:12" x14ac:dyDescent="0.45">
      <c r="A683">
        <v>895</v>
      </c>
      <c r="B683">
        <v>2003</v>
      </c>
      <c r="C683" t="s">
        <v>37</v>
      </c>
      <c r="D683">
        <v>5</v>
      </c>
      <c r="E683">
        <v>16</v>
      </c>
      <c r="F683">
        <v>5</v>
      </c>
      <c r="G683">
        <v>11</v>
      </c>
      <c r="H683">
        <v>0</v>
      </c>
      <c r="I683">
        <v>0.313</v>
      </c>
      <c r="J683">
        <v>299</v>
      </c>
      <c r="K683">
        <v>422</v>
      </c>
      <c r="L683">
        <v>-123</v>
      </c>
    </row>
    <row r="684" spans="1:12" x14ac:dyDescent="0.45">
      <c r="A684">
        <v>802</v>
      </c>
      <c r="B684">
        <v>2003</v>
      </c>
      <c r="C684" t="s">
        <v>94</v>
      </c>
      <c r="D684">
        <v>6</v>
      </c>
      <c r="E684">
        <v>16</v>
      </c>
      <c r="F684">
        <v>6</v>
      </c>
      <c r="G684">
        <v>10</v>
      </c>
      <c r="H684">
        <v>0</v>
      </c>
      <c r="I684">
        <v>0.375</v>
      </c>
      <c r="J684">
        <v>300</v>
      </c>
      <c r="K684">
        <v>327</v>
      </c>
      <c r="L684">
        <v>-27</v>
      </c>
    </row>
    <row r="685" spans="1:12" x14ac:dyDescent="0.45">
      <c r="A685">
        <v>801</v>
      </c>
      <c r="B685">
        <v>2003</v>
      </c>
      <c r="C685" t="s">
        <v>88</v>
      </c>
      <c r="D685">
        <v>6</v>
      </c>
      <c r="E685">
        <v>16</v>
      </c>
      <c r="F685">
        <v>6</v>
      </c>
      <c r="G685">
        <v>10</v>
      </c>
      <c r="H685">
        <v>0</v>
      </c>
      <c r="I685">
        <v>0.375</v>
      </c>
      <c r="J685">
        <v>283</v>
      </c>
      <c r="K685">
        <v>299</v>
      </c>
      <c r="L685">
        <v>-16</v>
      </c>
    </row>
    <row r="686" spans="1:12" x14ac:dyDescent="0.45">
      <c r="A686">
        <v>800</v>
      </c>
      <c r="B686">
        <v>2003</v>
      </c>
      <c r="C686" t="s">
        <v>45</v>
      </c>
      <c r="D686">
        <v>6</v>
      </c>
      <c r="E686">
        <v>16</v>
      </c>
      <c r="F686">
        <v>6</v>
      </c>
      <c r="G686">
        <v>10</v>
      </c>
      <c r="H686">
        <v>0</v>
      </c>
      <c r="I686">
        <v>0.375</v>
      </c>
      <c r="J686">
        <v>243</v>
      </c>
      <c r="K686">
        <v>279</v>
      </c>
      <c r="L686">
        <v>-36</v>
      </c>
    </row>
    <row r="687" spans="1:12" x14ac:dyDescent="0.45">
      <c r="A687">
        <v>700</v>
      </c>
      <c r="B687">
        <v>2003</v>
      </c>
      <c r="C687" t="s">
        <v>977</v>
      </c>
      <c r="D687">
        <v>7</v>
      </c>
      <c r="E687">
        <v>16</v>
      </c>
      <c r="F687">
        <v>7</v>
      </c>
      <c r="G687">
        <v>9</v>
      </c>
      <c r="H687">
        <v>0</v>
      </c>
      <c r="I687">
        <v>0.438</v>
      </c>
      <c r="J687">
        <v>301</v>
      </c>
      <c r="K687">
        <v>264</v>
      </c>
      <c r="L687">
        <v>37</v>
      </c>
    </row>
    <row r="688" spans="1:12" x14ac:dyDescent="0.45">
      <c r="A688">
        <v>699</v>
      </c>
      <c r="B688">
        <v>2003</v>
      </c>
      <c r="C688" t="s">
        <v>976</v>
      </c>
      <c r="D688">
        <v>7</v>
      </c>
      <c r="E688">
        <v>16</v>
      </c>
      <c r="F688">
        <v>7</v>
      </c>
      <c r="G688">
        <v>9</v>
      </c>
      <c r="H688">
        <v>0</v>
      </c>
      <c r="I688">
        <v>0.438</v>
      </c>
      <c r="J688">
        <v>384</v>
      </c>
      <c r="K688">
        <v>337</v>
      </c>
      <c r="L688">
        <v>47</v>
      </c>
    </row>
    <row r="689" spans="1:12" x14ac:dyDescent="0.45">
      <c r="A689">
        <v>698</v>
      </c>
      <c r="B689">
        <v>2003</v>
      </c>
      <c r="C689" t="s">
        <v>50</v>
      </c>
      <c r="D689">
        <v>7</v>
      </c>
      <c r="E689">
        <v>16</v>
      </c>
      <c r="F689">
        <v>7</v>
      </c>
      <c r="G689">
        <v>9</v>
      </c>
      <c r="H689">
        <v>0</v>
      </c>
      <c r="I689">
        <v>0.438</v>
      </c>
      <c r="J689">
        <v>283</v>
      </c>
      <c r="K689">
        <v>346</v>
      </c>
      <c r="L689">
        <v>-63</v>
      </c>
    </row>
    <row r="690" spans="1:12" x14ac:dyDescent="0.45">
      <c r="A690">
        <v>574</v>
      </c>
      <c r="B690">
        <v>2003</v>
      </c>
      <c r="C690" t="s">
        <v>978</v>
      </c>
      <c r="D690">
        <v>8</v>
      </c>
      <c r="E690">
        <v>16</v>
      </c>
      <c r="F690">
        <v>8</v>
      </c>
      <c r="G690">
        <v>8</v>
      </c>
      <c r="H690">
        <v>0</v>
      </c>
      <c r="I690">
        <v>0.5</v>
      </c>
      <c r="J690">
        <v>340</v>
      </c>
      <c r="K690">
        <v>326</v>
      </c>
      <c r="L690">
        <v>14</v>
      </c>
    </row>
    <row r="691" spans="1:12" x14ac:dyDescent="0.45">
      <c r="A691">
        <v>573</v>
      </c>
      <c r="B691">
        <v>2003</v>
      </c>
      <c r="C691" t="s">
        <v>53</v>
      </c>
      <c r="D691">
        <v>8</v>
      </c>
      <c r="E691">
        <v>16</v>
      </c>
      <c r="F691">
        <v>8</v>
      </c>
      <c r="G691">
        <v>8</v>
      </c>
      <c r="H691">
        <v>0</v>
      </c>
      <c r="I691">
        <v>0.5</v>
      </c>
      <c r="J691">
        <v>346</v>
      </c>
      <c r="K691">
        <v>384</v>
      </c>
      <c r="L691">
        <v>-38</v>
      </c>
    </row>
    <row r="692" spans="1:12" x14ac:dyDescent="0.45">
      <c r="A692">
        <v>445</v>
      </c>
      <c r="B692">
        <v>2003</v>
      </c>
      <c r="C692" t="s">
        <v>79</v>
      </c>
      <c r="D692">
        <v>9</v>
      </c>
      <c r="E692">
        <v>16</v>
      </c>
      <c r="F692">
        <v>9</v>
      </c>
      <c r="G692">
        <v>7</v>
      </c>
      <c r="H692">
        <v>0</v>
      </c>
      <c r="I692">
        <v>0.56299999999999994</v>
      </c>
      <c r="J692">
        <v>416</v>
      </c>
      <c r="K692">
        <v>353</v>
      </c>
      <c r="L692">
        <v>63</v>
      </c>
    </row>
    <row r="693" spans="1:12" x14ac:dyDescent="0.45">
      <c r="A693">
        <v>329</v>
      </c>
      <c r="B693">
        <v>2003</v>
      </c>
      <c r="C693" t="s">
        <v>57</v>
      </c>
      <c r="D693">
        <v>10</v>
      </c>
      <c r="E693">
        <v>16</v>
      </c>
      <c r="F693">
        <v>10</v>
      </c>
      <c r="G693">
        <v>6</v>
      </c>
      <c r="H693">
        <v>0</v>
      </c>
      <c r="I693">
        <v>0.625</v>
      </c>
      <c r="J693">
        <v>289</v>
      </c>
      <c r="K693">
        <v>260</v>
      </c>
      <c r="L693">
        <v>29</v>
      </c>
    </row>
    <row r="694" spans="1:12" x14ac:dyDescent="0.45">
      <c r="A694">
        <v>328</v>
      </c>
      <c r="B694">
        <v>2003</v>
      </c>
      <c r="C694" t="s">
        <v>60</v>
      </c>
      <c r="D694">
        <v>10</v>
      </c>
      <c r="E694">
        <v>16</v>
      </c>
      <c r="F694">
        <v>10</v>
      </c>
      <c r="G694">
        <v>6</v>
      </c>
      <c r="H694">
        <v>0</v>
      </c>
      <c r="I694">
        <v>0.625</v>
      </c>
      <c r="J694">
        <v>381</v>
      </c>
      <c r="K694">
        <v>301</v>
      </c>
      <c r="L694">
        <v>80</v>
      </c>
    </row>
    <row r="695" spans="1:12" x14ac:dyDescent="0.45">
      <c r="A695">
        <v>327</v>
      </c>
      <c r="B695">
        <v>2003</v>
      </c>
      <c r="C695" t="s">
        <v>974</v>
      </c>
      <c r="D695">
        <v>10</v>
      </c>
      <c r="E695">
        <v>16</v>
      </c>
      <c r="F695">
        <v>10</v>
      </c>
      <c r="G695">
        <v>6</v>
      </c>
      <c r="H695">
        <v>0</v>
      </c>
      <c r="I695">
        <v>0.625</v>
      </c>
      <c r="J695">
        <v>442</v>
      </c>
      <c r="K695">
        <v>307</v>
      </c>
      <c r="L695">
        <v>135</v>
      </c>
    </row>
    <row r="696" spans="1:12" x14ac:dyDescent="0.45">
      <c r="A696">
        <v>326</v>
      </c>
      <c r="B696">
        <v>2003</v>
      </c>
      <c r="C696" t="s">
        <v>76</v>
      </c>
      <c r="D696">
        <v>10</v>
      </c>
      <c r="E696">
        <v>16</v>
      </c>
      <c r="F696">
        <v>10</v>
      </c>
      <c r="G696">
        <v>6</v>
      </c>
      <c r="H696">
        <v>0</v>
      </c>
      <c r="I696">
        <v>0.625</v>
      </c>
      <c r="J696">
        <v>311</v>
      </c>
      <c r="K696">
        <v>261</v>
      </c>
      <c r="L696">
        <v>50</v>
      </c>
    </row>
    <row r="697" spans="1:12" x14ac:dyDescent="0.45">
      <c r="A697">
        <v>325</v>
      </c>
      <c r="B697">
        <v>2003</v>
      </c>
      <c r="C697" t="s">
        <v>40</v>
      </c>
      <c r="D697">
        <v>10</v>
      </c>
      <c r="E697">
        <v>16</v>
      </c>
      <c r="F697">
        <v>10</v>
      </c>
      <c r="G697">
        <v>6</v>
      </c>
      <c r="H697">
        <v>0</v>
      </c>
      <c r="I697">
        <v>0.625</v>
      </c>
      <c r="J697">
        <v>391</v>
      </c>
      <c r="K697">
        <v>281</v>
      </c>
      <c r="L697">
        <v>110</v>
      </c>
    </row>
    <row r="698" spans="1:12" x14ac:dyDescent="0.45">
      <c r="A698">
        <v>324</v>
      </c>
      <c r="B698">
        <v>2003</v>
      </c>
      <c r="C698" t="s">
        <v>98</v>
      </c>
      <c r="D698">
        <v>10</v>
      </c>
      <c r="E698">
        <v>16</v>
      </c>
      <c r="F698">
        <v>10</v>
      </c>
      <c r="G698">
        <v>6</v>
      </c>
      <c r="H698">
        <v>0</v>
      </c>
      <c r="I698">
        <v>0.625</v>
      </c>
      <c r="J698">
        <v>404</v>
      </c>
      <c r="K698">
        <v>327</v>
      </c>
      <c r="L698">
        <v>77</v>
      </c>
    </row>
    <row r="699" spans="1:12" x14ac:dyDescent="0.45">
      <c r="A699">
        <v>217</v>
      </c>
      <c r="B699">
        <v>2003</v>
      </c>
      <c r="C699" t="s">
        <v>48</v>
      </c>
      <c r="D699">
        <v>11</v>
      </c>
      <c r="E699">
        <v>16</v>
      </c>
      <c r="F699">
        <v>11</v>
      </c>
      <c r="G699">
        <v>5</v>
      </c>
      <c r="H699">
        <v>0</v>
      </c>
      <c r="I699">
        <v>0.68799999999999994</v>
      </c>
      <c r="J699">
        <v>325</v>
      </c>
      <c r="K699">
        <v>304</v>
      </c>
      <c r="L699">
        <v>21</v>
      </c>
    </row>
    <row r="700" spans="1:12" x14ac:dyDescent="0.45">
      <c r="A700">
        <v>136</v>
      </c>
      <c r="B700">
        <v>2003</v>
      </c>
      <c r="C700" t="s">
        <v>68</v>
      </c>
      <c r="D700">
        <v>12</v>
      </c>
      <c r="E700">
        <v>16</v>
      </c>
      <c r="F700">
        <v>12</v>
      </c>
      <c r="G700">
        <v>4</v>
      </c>
      <c r="H700">
        <v>0</v>
      </c>
      <c r="I700">
        <v>0.75</v>
      </c>
      <c r="J700">
        <v>447</v>
      </c>
      <c r="K700">
        <v>336</v>
      </c>
      <c r="L700">
        <v>111</v>
      </c>
    </row>
    <row r="701" spans="1:12" x14ac:dyDescent="0.45">
      <c r="A701">
        <v>135</v>
      </c>
      <c r="B701">
        <v>2003</v>
      </c>
      <c r="C701" t="s">
        <v>106</v>
      </c>
      <c r="D701">
        <v>12</v>
      </c>
      <c r="E701">
        <v>16</v>
      </c>
      <c r="F701">
        <v>12</v>
      </c>
      <c r="G701">
        <v>4</v>
      </c>
      <c r="H701">
        <v>0</v>
      </c>
      <c r="I701">
        <v>0.75</v>
      </c>
      <c r="J701">
        <v>435</v>
      </c>
      <c r="K701">
        <v>324</v>
      </c>
      <c r="L701">
        <v>111</v>
      </c>
    </row>
    <row r="702" spans="1:12" x14ac:dyDescent="0.45">
      <c r="A702">
        <v>134</v>
      </c>
      <c r="B702">
        <v>2003</v>
      </c>
      <c r="C702" t="s">
        <v>92</v>
      </c>
      <c r="D702">
        <v>12</v>
      </c>
      <c r="E702">
        <v>16</v>
      </c>
      <c r="F702">
        <v>12</v>
      </c>
      <c r="G702">
        <v>4</v>
      </c>
      <c r="H702">
        <v>0</v>
      </c>
      <c r="I702">
        <v>0.75</v>
      </c>
      <c r="J702">
        <v>374</v>
      </c>
      <c r="K702">
        <v>287</v>
      </c>
      <c r="L702">
        <v>87</v>
      </c>
    </row>
    <row r="703" spans="1:12" x14ac:dyDescent="0.45">
      <c r="A703">
        <v>133</v>
      </c>
      <c r="B703">
        <v>2003</v>
      </c>
      <c r="C703" t="s">
        <v>102</v>
      </c>
      <c r="D703">
        <v>12</v>
      </c>
      <c r="E703">
        <v>16</v>
      </c>
      <c r="F703">
        <v>12</v>
      </c>
      <c r="G703">
        <v>4</v>
      </c>
      <c r="H703">
        <v>0</v>
      </c>
      <c r="I703">
        <v>0.75</v>
      </c>
      <c r="J703">
        <v>447</v>
      </c>
      <c r="K703">
        <v>328</v>
      </c>
      <c r="L703">
        <v>119</v>
      </c>
    </row>
    <row r="704" spans="1:12" x14ac:dyDescent="0.45">
      <c r="A704">
        <v>67</v>
      </c>
      <c r="B704">
        <v>2003</v>
      </c>
      <c r="C704" t="s">
        <v>973</v>
      </c>
      <c r="D704">
        <v>13</v>
      </c>
      <c r="E704">
        <v>16</v>
      </c>
      <c r="F704">
        <v>13</v>
      </c>
      <c r="G704">
        <v>3</v>
      </c>
      <c r="H704">
        <v>0</v>
      </c>
      <c r="I704">
        <v>0.81299999999999994</v>
      </c>
      <c r="J704">
        <v>484</v>
      </c>
      <c r="K704">
        <v>332</v>
      </c>
      <c r="L704">
        <v>152</v>
      </c>
    </row>
    <row r="705" spans="1:12" x14ac:dyDescent="0.45">
      <c r="A705">
        <v>20</v>
      </c>
      <c r="B705">
        <v>2003</v>
      </c>
      <c r="C705" t="s">
        <v>972</v>
      </c>
      <c r="D705">
        <v>14</v>
      </c>
      <c r="E705">
        <v>16</v>
      </c>
      <c r="F705">
        <v>14</v>
      </c>
      <c r="G705">
        <v>2</v>
      </c>
      <c r="H705">
        <v>0</v>
      </c>
      <c r="I705">
        <v>0.875</v>
      </c>
      <c r="J705">
        <v>348</v>
      </c>
      <c r="K705">
        <v>238</v>
      </c>
      <c r="L705">
        <v>110</v>
      </c>
    </row>
    <row r="706" spans="1:12" x14ac:dyDescent="0.45">
      <c r="A706">
        <v>1073</v>
      </c>
      <c r="B706">
        <v>2002</v>
      </c>
      <c r="C706" t="s">
        <v>53</v>
      </c>
      <c r="D706">
        <v>2</v>
      </c>
      <c r="E706">
        <v>16</v>
      </c>
      <c r="F706">
        <v>2</v>
      </c>
      <c r="G706">
        <v>14</v>
      </c>
      <c r="H706">
        <v>0</v>
      </c>
      <c r="I706">
        <v>0.125</v>
      </c>
      <c r="J706">
        <v>279</v>
      </c>
      <c r="K706">
        <v>456</v>
      </c>
      <c r="L706">
        <v>-177</v>
      </c>
    </row>
    <row r="707" spans="1:12" x14ac:dyDescent="0.45">
      <c r="A707">
        <v>1036</v>
      </c>
      <c r="B707">
        <v>2002</v>
      </c>
      <c r="C707" t="s">
        <v>64</v>
      </c>
      <c r="D707">
        <v>3</v>
      </c>
      <c r="E707">
        <v>16</v>
      </c>
      <c r="F707">
        <v>3</v>
      </c>
      <c r="G707">
        <v>13</v>
      </c>
      <c r="H707">
        <v>0</v>
      </c>
      <c r="I707">
        <v>0.188</v>
      </c>
      <c r="J707">
        <v>306</v>
      </c>
      <c r="K707">
        <v>451</v>
      </c>
      <c r="L707">
        <v>-145</v>
      </c>
    </row>
    <row r="708" spans="1:12" x14ac:dyDescent="0.45">
      <c r="A708">
        <v>990</v>
      </c>
      <c r="B708">
        <v>2002</v>
      </c>
      <c r="C708" t="s">
        <v>154</v>
      </c>
      <c r="D708">
        <v>4</v>
      </c>
      <c r="E708">
        <v>16</v>
      </c>
      <c r="F708">
        <v>4</v>
      </c>
      <c r="G708">
        <v>12</v>
      </c>
      <c r="H708">
        <v>0</v>
      </c>
      <c r="I708">
        <v>0.25</v>
      </c>
      <c r="J708">
        <v>213</v>
      </c>
      <c r="K708">
        <v>356</v>
      </c>
      <c r="L708">
        <v>-143</v>
      </c>
    </row>
    <row r="709" spans="1:12" x14ac:dyDescent="0.45">
      <c r="A709">
        <v>989</v>
      </c>
      <c r="B709">
        <v>2002</v>
      </c>
      <c r="C709" t="s">
        <v>50</v>
      </c>
      <c r="D709">
        <v>4</v>
      </c>
      <c r="E709">
        <v>16</v>
      </c>
      <c r="F709">
        <v>4</v>
      </c>
      <c r="G709">
        <v>12</v>
      </c>
      <c r="H709">
        <v>0</v>
      </c>
      <c r="I709">
        <v>0.25</v>
      </c>
      <c r="J709">
        <v>281</v>
      </c>
      <c r="K709">
        <v>379</v>
      </c>
      <c r="L709">
        <v>-98</v>
      </c>
    </row>
    <row r="710" spans="1:12" x14ac:dyDescent="0.45">
      <c r="A710">
        <v>902</v>
      </c>
      <c r="B710">
        <v>2002</v>
      </c>
      <c r="C710" t="s">
        <v>57</v>
      </c>
      <c r="D710">
        <v>5</v>
      </c>
      <c r="E710">
        <v>16</v>
      </c>
      <c r="F710">
        <v>5</v>
      </c>
      <c r="G710">
        <v>11</v>
      </c>
      <c r="H710">
        <v>0</v>
      </c>
      <c r="I710">
        <v>0.313</v>
      </c>
      <c r="J710">
        <v>217</v>
      </c>
      <c r="K710">
        <v>329</v>
      </c>
      <c r="L710">
        <v>-112</v>
      </c>
    </row>
    <row r="711" spans="1:12" x14ac:dyDescent="0.45">
      <c r="A711">
        <v>901</v>
      </c>
      <c r="B711">
        <v>2002</v>
      </c>
      <c r="C711" t="s">
        <v>33</v>
      </c>
      <c r="D711">
        <v>5</v>
      </c>
      <c r="E711">
        <v>16</v>
      </c>
      <c r="F711">
        <v>5</v>
      </c>
      <c r="G711">
        <v>11</v>
      </c>
      <c r="H711">
        <v>0</v>
      </c>
      <c r="I711">
        <v>0.313</v>
      </c>
      <c r="J711">
        <v>262</v>
      </c>
      <c r="K711">
        <v>417</v>
      </c>
      <c r="L711">
        <v>-155</v>
      </c>
    </row>
    <row r="712" spans="1:12" x14ac:dyDescent="0.45">
      <c r="A712">
        <v>804</v>
      </c>
      <c r="B712">
        <v>2002</v>
      </c>
      <c r="C712" t="s">
        <v>79</v>
      </c>
      <c r="D712">
        <v>6</v>
      </c>
      <c r="E712">
        <v>16</v>
      </c>
      <c r="F712">
        <v>6</v>
      </c>
      <c r="G712">
        <v>10</v>
      </c>
      <c r="H712">
        <v>0</v>
      </c>
      <c r="I712">
        <v>0.375</v>
      </c>
      <c r="J712">
        <v>390</v>
      </c>
      <c r="K712">
        <v>442</v>
      </c>
      <c r="L712">
        <v>-52</v>
      </c>
    </row>
    <row r="713" spans="1:12" x14ac:dyDescent="0.45">
      <c r="A713">
        <v>803</v>
      </c>
      <c r="B713">
        <v>2002</v>
      </c>
      <c r="C713" t="s">
        <v>72</v>
      </c>
      <c r="D713">
        <v>6</v>
      </c>
      <c r="E713">
        <v>16</v>
      </c>
      <c r="F713">
        <v>6</v>
      </c>
      <c r="G713">
        <v>10</v>
      </c>
      <c r="H713">
        <v>0</v>
      </c>
      <c r="I713">
        <v>0.375</v>
      </c>
      <c r="J713">
        <v>328</v>
      </c>
      <c r="K713">
        <v>315</v>
      </c>
      <c r="L713">
        <v>13</v>
      </c>
    </row>
    <row r="714" spans="1:12" x14ac:dyDescent="0.45">
      <c r="A714">
        <v>705</v>
      </c>
      <c r="B714">
        <v>2002</v>
      </c>
      <c r="C714" t="s">
        <v>108</v>
      </c>
      <c r="D714">
        <v>7</v>
      </c>
      <c r="E714">
        <v>16</v>
      </c>
      <c r="F714">
        <v>7</v>
      </c>
      <c r="G714">
        <v>9</v>
      </c>
      <c r="H714">
        <v>0</v>
      </c>
      <c r="I714">
        <v>0.438</v>
      </c>
      <c r="J714">
        <v>307</v>
      </c>
      <c r="K714">
        <v>365</v>
      </c>
      <c r="L714">
        <v>-58</v>
      </c>
    </row>
    <row r="715" spans="1:12" x14ac:dyDescent="0.45">
      <c r="A715">
        <v>704</v>
      </c>
      <c r="B715">
        <v>2002</v>
      </c>
      <c r="C715" t="s">
        <v>98</v>
      </c>
      <c r="D715">
        <v>7</v>
      </c>
      <c r="E715">
        <v>16</v>
      </c>
      <c r="F715">
        <v>7</v>
      </c>
      <c r="G715">
        <v>9</v>
      </c>
      <c r="H715">
        <v>0</v>
      </c>
      <c r="I715">
        <v>0.438</v>
      </c>
      <c r="J715">
        <v>355</v>
      </c>
      <c r="K715">
        <v>369</v>
      </c>
      <c r="L715">
        <v>-14</v>
      </c>
    </row>
    <row r="716" spans="1:12" x14ac:dyDescent="0.45">
      <c r="A716">
        <v>703</v>
      </c>
      <c r="B716">
        <v>2002</v>
      </c>
      <c r="C716" t="s">
        <v>40</v>
      </c>
      <c r="D716">
        <v>7</v>
      </c>
      <c r="E716">
        <v>16</v>
      </c>
      <c r="F716">
        <v>7</v>
      </c>
      <c r="G716">
        <v>9</v>
      </c>
      <c r="H716">
        <v>0</v>
      </c>
      <c r="I716">
        <v>0.438</v>
      </c>
      <c r="J716">
        <v>316</v>
      </c>
      <c r="K716">
        <v>354</v>
      </c>
      <c r="L716">
        <v>-38</v>
      </c>
    </row>
    <row r="717" spans="1:12" x14ac:dyDescent="0.45">
      <c r="A717">
        <v>702</v>
      </c>
      <c r="B717">
        <v>2002</v>
      </c>
      <c r="C717" t="s">
        <v>102</v>
      </c>
      <c r="D717">
        <v>7</v>
      </c>
      <c r="E717">
        <v>16</v>
      </c>
      <c r="F717">
        <v>7</v>
      </c>
      <c r="G717">
        <v>9</v>
      </c>
      <c r="H717">
        <v>0</v>
      </c>
      <c r="I717">
        <v>0.438</v>
      </c>
      <c r="J717">
        <v>316</v>
      </c>
      <c r="K717">
        <v>369</v>
      </c>
      <c r="L717">
        <v>-53</v>
      </c>
    </row>
    <row r="718" spans="1:12" x14ac:dyDescent="0.45">
      <c r="A718">
        <v>701</v>
      </c>
      <c r="B718">
        <v>2002</v>
      </c>
      <c r="C718" t="s">
        <v>48</v>
      </c>
      <c r="D718">
        <v>7</v>
      </c>
      <c r="E718">
        <v>16</v>
      </c>
      <c r="F718">
        <v>7</v>
      </c>
      <c r="G718">
        <v>9</v>
      </c>
      <c r="H718">
        <v>0</v>
      </c>
      <c r="I718">
        <v>0.438</v>
      </c>
      <c r="J718">
        <v>258</v>
      </c>
      <c r="K718">
        <v>302</v>
      </c>
      <c r="L718">
        <v>-44</v>
      </c>
    </row>
    <row r="719" spans="1:12" x14ac:dyDescent="0.45">
      <c r="A719">
        <v>577</v>
      </c>
      <c r="B719">
        <v>2002</v>
      </c>
      <c r="C719" t="s">
        <v>975</v>
      </c>
      <c r="D719">
        <v>8</v>
      </c>
      <c r="E719">
        <v>16</v>
      </c>
      <c r="F719">
        <v>8</v>
      </c>
      <c r="G719">
        <v>8</v>
      </c>
      <c r="H719">
        <v>0</v>
      </c>
      <c r="I719">
        <v>0.5</v>
      </c>
      <c r="J719">
        <v>333</v>
      </c>
      <c r="K719">
        <v>367</v>
      </c>
      <c r="L719">
        <v>-34</v>
      </c>
    </row>
    <row r="720" spans="1:12" x14ac:dyDescent="0.45">
      <c r="A720">
        <v>576</v>
      </c>
      <c r="B720">
        <v>2002</v>
      </c>
      <c r="C720" t="s">
        <v>973</v>
      </c>
      <c r="D720">
        <v>8</v>
      </c>
      <c r="E720">
        <v>16</v>
      </c>
      <c r="F720">
        <v>8</v>
      </c>
      <c r="G720">
        <v>8</v>
      </c>
      <c r="H720">
        <v>0</v>
      </c>
      <c r="I720">
        <v>0.5</v>
      </c>
      <c r="J720">
        <v>467</v>
      </c>
      <c r="K720">
        <v>399</v>
      </c>
      <c r="L720">
        <v>68</v>
      </c>
    </row>
    <row r="721" spans="1:12" x14ac:dyDescent="0.45">
      <c r="A721">
        <v>575</v>
      </c>
      <c r="B721">
        <v>2002</v>
      </c>
      <c r="C721" t="s">
        <v>45</v>
      </c>
      <c r="D721">
        <v>8</v>
      </c>
      <c r="E721">
        <v>16</v>
      </c>
      <c r="F721">
        <v>8</v>
      </c>
      <c r="G721">
        <v>8</v>
      </c>
      <c r="H721">
        <v>0</v>
      </c>
      <c r="I721">
        <v>0.5</v>
      </c>
      <c r="J721">
        <v>379</v>
      </c>
      <c r="K721">
        <v>397</v>
      </c>
      <c r="L721">
        <v>-18</v>
      </c>
    </row>
    <row r="722" spans="1:12" x14ac:dyDescent="0.45">
      <c r="A722">
        <v>452</v>
      </c>
      <c r="B722">
        <v>2002</v>
      </c>
      <c r="C722" t="s">
        <v>88</v>
      </c>
      <c r="D722">
        <v>9</v>
      </c>
      <c r="E722">
        <v>16</v>
      </c>
      <c r="F722">
        <v>9</v>
      </c>
      <c r="G722">
        <v>7</v>
      </c>
      <c r="H722">
        <v>0</v>
      </c>
      <c r="I722">
        <v>0.56299999999999994</v>
      </c>
      <c r="J722">
        <v>359</v>
      </c>
      <c r="K722">
        <v>336</v>
      </c>
      <c r="L722">
        <v>23</v>
      </c>
    </row>
    <row r="723" spans="1:12" x14ac:dyDescent="0.45">
      <c r="A723">
        <v>451</v>
      </c>
      <c r="B723">
        <v>2002</v>
      </c>
      <c r="C723" t="s">
        <v>972</v>
      </c>
      <c r="D723">
        <v>9</v>
      </c>
      <c r="E723">
        <v>16</v>
      </c>
      <c r="F723">
        <v>9</v>
      </c>
      <c r="G723">
        <v>7</v>
      </c>
      <c r="H723">
        <v>0</v>
      </c>
      <c r="I723">
        <v>0.56299999999999994</v>
      </c>
      <c r="J723">
        <v>381</v>
      </c>
      <c r="K723">
        <v>346</v>
      </c>
      <c r="L723">
        <v>35</v>
      </c>
    </row>
    <row r="724" spans="1:12" x14ac:dyDescent="0.45">
      <c r="A724">
        <v>450</v>
      </c>
      <c r="B724">
        <v>2002</v>
      </c>
      <c r="C724" t="s">
        <v>978</v>
      </c>
      <c r="D724">
        <v>9</v>
      </c>
      <c r="E724">
        <v>16</v>
      </c>
      <c r="F724">
        <v>9</v>
      </c>
      <c r="G724">
        <v>7</v>
      </c>
      <c r="H724">
        <v>0</v>
      </c>
      <c r="I724">
        <v>0.56299999999999994</v>
      </c>
      <c r="J724">
        <v>432</v>
      </c>
      <c r="K724">
        <v>388</v>
      </c>
      <c r="L724">
        <v>44</v>
      </c>
    </row>
    <row r="725" spans="1:12" x14ac:dyDescent="0.45">
      <c r="A725">
        <v>449</v>
      </c>
      <c r="B725">
        <v>2002</v>
      </c>
      <c r="C725" t="s">
        <v>76</v>
      </c>
      <c r="D725">
        <v>9</v>
      </c>
      <c r="E725">
        <v>16</v>
      </c>
      <c r="F725">
        <v>9</v>
      </c>
      <c r="G725">
        <v>7</v>
      </c>
      <c r="H725">
        <v>0</v>
      </c>
      <c r="I725">
        <v>0.56299999999999994</v>
      </c>
      <c r="J725">
        <v>378</v>
      </c>
      <c r="K725">
        <v>301</v>
      </c>
      <c r="L725">
        <v>77</v>
      </c>
    </row>
    <row r="726" spans="1:12" x14ac:dyDescent="0.45">
      <c r="A726">
        <v>448</v>
      </c>
      <c r="B726">
        <v>2002</v>
      </c>
      <c r="C726" t="s">
        <v>60</v>
      </c>
      <c r="D726">
        <v>9</v>
      </c>
      <c r="E726">
        <v>16</v>
      </c>
      <c r="F726">
        <v>9</v>
      </c>
      <c r="G726">
        <v>7</v>
      </c>
      <c r="H726">
        <v>0</v>
      </c>
      <c r="I726">
        <v>0.56299999999999994</v>
      </c>
      <c r="J726">
        <v>392</v>
      </c>
      <c r="K726">
        <v>344</v>
      </c>
      <c r="L726">
        <v>48</v>
      </c>
    </row>
    <row r="727" spans="1:12" x14ac:dyDescent="0.45">
      <c r="A727">
        <v>447</v>
      </c>
      <c r="B727">
        <v>2002</v>
      </c>
      <c r="C727" t="s">
        <v>55</v>
      </c>
      <c r="D727">
        <v>9</v>
      </c>
      <c r="E727">
        <v>16</v>
      </c>
      <c r="F727">
        <v>9</v>
      </c>
      <c r="G727">
        <v>7</v>
      </c>
      <c r="H727">
        <v>0</v>
      </c>
      <c r="I727">
        <v>0.56299999999999994</v>
      </c>
      <c r="J727">
        <v>344</v>
      </c>
      <c r="K727">
        <v>320</v>
      </c>
      <c r="L727">
        <v>24</v>
      </c>
    </row>
    <row r="728" spans="1:12" x14ac:dyDescent="0.45">
      <c r="A728">
        <v>446</v>
      </c>
      <c r="B728">
        <v>2002</v>
      </c>
      <c r="C728" t="s">
        <v>37</v>
      </c>
      <c r="D728">
        <v>9</v>
      </c>
      <c r="E728">
        <v>16</v>
      </c>
      <c r="F728">
        <v>9</v>
      </c>
      <c r="G728">
        <v>6</v>
      </c>
      <c r="H728">
        <v>1</v>
      </c>
      <c r="I728">
        <v>0.59399999999999997</v>
      </c>
      <c r="J728">
        <v>402</v>
      </c>
      <c r="K728">
        <v>314</v>
      </c>
      <c r="L728">
        <v>88</v>
      </c>
    </row>
    <row r="729" spans="1:12" x14ac:dyDescent="0.45">
      <c r="A729">
        <v>333</v>
      </c>
      <c r="B729">
        <v>2002</v>
      </c>
      <c r="C729" t="s">
        <v>976</v>
      </c>
      <c r="D729">
        <v>10</v>
      </c>
      <c r="E729">
        <v>16</v>
      </c>
      <c r="F729">
        <v>10</v>
      </c>
      <c r="G729">
        <v>6</v>
      </c>
      <c r="H729">
        <v>0</v>
      </c>
      <c r="I729">
        <v>0.625</v>
      </c>
      <c r="J729">
        <v>367</v>
      </c>
      <c r="K729">
        <v>351</v>
      </c>
      <c r="L729">
        <v>16</v>
      </c>
    </row>
    <row r="730" spans="1:12" x14ac:dyDescent="0.45">
      <c r="A730">
        <v>332</v>
      </c>
      <c r="B730">
        <v>2002</v>
      </c>
      <c r="C730" t="s">
        <v>94</v>
      </c>
      <c r="D730">
        <v>10</v>
      </c>
      <c r="E730">
        <v>16</v>
      </c>
      <c r="F730">
        <v>10</v>
      </c>
      <c r="G730">
        <v>5</v>
      </c>
      <c r="H730">
        <v>1</v>
      </c>
      <c r="I730">
        <v>0.65600000000000003</v>
      </c>
      <c r="J730">
        <v>390</v>
      </c>
      <c r="K730">
        <v>345</v>
      </c>
      <c r="L730">
        <v>45</v>
      </c>
    </row>
    <row r="731" spans="1:12" x14ac:dyDescent="0.45">
      <c r="A731">
        <v>331</v>
      </c>
      <c r="B731">
        <v>2002</v>
      </c>
      <c r="C731" t="s">
        <v>86</v>
      </c>
      <c r="D731">
        <v>10</v>
      </c>
      <c r="E731">
        <v>16</v>
      </c>
      <c r="F731">
        <v>10</v>
      </c>
      <c r="G731">
        <v>6</v>
      </c>
      <c r="H731">
        <v>0</v>
      </c>
      <c r="I731">
        <v>0.625</v>
      </c>
      <c r="J731">
        <v>320</v>
      </c>
      <c r="K731">
        <v>279</v>
      </c>
      <c r="L731">
        <v>41</v>
      </c>
    </row>
    <row r="732" spans="1:12" x14ac:dyDescent="0.45">
      <c r="A732">
        <v>330</v>
      </c>
      <c r="B732">
        <v>2002</v>
      </c>
      <c r="C732" t="s">
        <v>68</v>
      </c>
      <c r="D732">
        <v>10</v>
      </c>
      <c r="E732">
        <v>16</v>
      </c>
      <c r="F732">
        <v>10</v>
      </c>
      <c r="G732">
        <v>6</v>
      </c>
      <c r="H732">
        <v>0</v>
      </c>
      <c r="I732">
        <v>0.625</v>
      </c>
      <c r="J732">
        <v>349</v>
      </c>
      <c r="K732">
        <v>313</v>
      </c>
      <c r="L732">
        <v>36</v>
      </c>
    </row>
    <row r="733" spans="1:12" x14ac:dyDescent="0.45">
      <c r="A733">
        <v>219</v>
      </c>
      <c r="B733">
        <v>2002</v>
      </c>
      <c r="C733" t="s">
        <v>106</v>
      </c>
      <c r="D733">
        <v>11</v>
      </c>
      <c r="E733">
        <v>16</v>
      </c>
      <c r="F733">
        <v>11</v>
      </c>
      <c r="G733">
        <v>5</v>
      </c>
      <c r="H733">
        <v>0</v>
      </c>
      <c r="I733">
        <v>0.68799999999999994</v>
      </c>
      <c r="J733">
        <v>367</v>
      </c>
      <c r="K733">
        <v>324</v>
      </c>
      <c r="L733">
        <v>43</v>
      </c>
    </row>
    <row r="734" spans="1:12" x14ac:dyDescent="0.45">
      <c r="A734">
        <v>218</v>
      </c>
      <c r="B734">
        <v>2002</v>
      </c>
      <c r="C734" t="s">
        <v>90</v>
      </c>
      <c r="D734">
        <v>11</v>
      </c>
      <c r="E734">
        <v>16</v>
      </c>
      <c r="F734">
        <v>11</v>
      </c>
      <c r="G734">
        <v>5</v>
      </c>
      <c r="H734">
        <v>0</v>
      </c>
      <c r="I734">
        <v>0.68799999999999994</v>
      </c>
      <c r="J734">
        <v>450</v>
      </c>
      <c r="K734">
        <v>304</v>
      </c>
      <c r="L734">
        <v>146</v>
      </c>
    </row>
    <row r="735" spans="1:12" x14ac:dyDescent="0.45">
      <c r="A735">
        <v>139</v>
      </c>
      <c r="B735">
        <v>2002</v>
      </c>
      <c r="C735" t="s">
        <v>977</v>
      </c>
      <c r="D735">
        <v>12</v>
      </c>
      <c r="E735">
        <v>16</v>
      </c>
      <c r="F735">
        <v>12</v>
      </c>
      <c r="G735">
        <v>4</v>
      </c>
      <c r="H735">
        <v>0</v>
      </c>
      <c r="I735">
        <v>0.75</v>
      </c>
      <c r="J735">
        <v>346</v>
      </c>
      <c r="K735">
        <v>196</v>
      </c>
      <c r="L735">
        <v>150</v>
      </c>
    </row>
    <row r="736" spans="1:12" x14ac:dyDescent="0.45">
      <c r="A736">
        <v>138</v>
      </c>
      <c r="B736">
        <v>2002</v>
      </c>
      <c r="C736" t="s">
        <v>92</v>
      </c>
      <c r="D736">
        <v>12</v>
      </c>
      <c r="E736">
        <v>16</v>
      </c>
      <c r="F736">
        <v>12</v>
      </c>
      <c r="G736">
        <v>4</v>
      </c>
      <c r="H736">
        <v>0</v>
      </c>
      <c r="I736">
        <v>0.75</v>
      </c>
      <c r="J736">
        <v>415</v>
      </c>
      <c r="K736">
        <v>241</v>
      </c>
      <c r="L736">
        <v>174</v>
      </c>
    </row>
    <row r="737" spans="1:12" x14ac:dyDescent="0.45">
      <c r="A737">
        <v>137</v>
      </c>
      <c r="B737">
        <v>2002</v>
      </c>
      <c r="C737" t="s">
        <v>974</v>
      </c>
      <c r="D737">
        <v>12</v>
      </c>
      <c r="E737">
        <v>16</v>
      </c>
      <c r="F737">
        <v>12</v>
      </c>
      <c r="G737">
        <v>4</v>
      </c>
      <c r="H737">
        <v>0</v>
      </c>
      <c r="I737">
        <v>0.75</v>
      </c>
      <c r="J737">
        <v>398</v>
      </c>
      <c r="K737">
        <v>328</v>
      </c>
      <c r="L737">
        <v>70</v>
      </c>
    </row>
    <row r="738" spans="1:12" x14ac:dyDescent="0.45">
      <c r="A738">
        <v>1083</v>
      </c>
      <c r="B738">
        <v>2001</v>
      </c>
      <c r="C738" t="s">
        <v>48</v>
      </c>
      <c r="D738">
        <v>1</v>
      </c>
      <c r="E738">
        <v>16</v>
      </c>
      <c r="F738">
        <v>1</v>
      </c>
      <c r="G738">
        <v>15</v>
      </c>
      <c r="H738">
        <v>0</v>
      </c>
      <c r="I738">
        <v>6.3E-2</v>
      </c>
      <c r="J738">
        <v>253</v>
      </c>
      <c r="K738">
        <v>410</v>
      </c>
      <c r="L738">
        <v>-157</v>
      </c>
    </row>
    <row r="739" spans="1:12" x14ac:dyDescent="0.45">
      <c r="A739">
        <v>1074</v>
      </c>
      <c r="B739">
        <v>2001</v>
      </c>
      <c r="C739" t="s">
        <v>64</v>
      </c>
      <c r="D739">
        <v>2</v>
      </c>
      <c r="E739">
        <v>16</v>
      </c>
      <c r="F739">
        <v>2</v>
      </c>
      <c r="G739">
        <v>14</v>
      </c>
      <c r="H739">
        <v>0</v>
      </c>
      <c r="I739">
        <v>0.125</v>
      </c>
      <c r="J739">
        <v>270</v>
      </c>
      <c r="K739">
        <v>424</v>
      </c>
      <c r="L739">
        <v>-154</v>
      </c>
    </row>
    <row r="740" spans="1:12" x14ac:dyDescent="0.45">
      <c r="A740">
        <v>1037</v>
      </c>
      <c r="B740">
        <v>2001</v>
      </c>
      <c r="C740" t="s">
        <v>45</v>
      </c>
      <c r="D740">
        <v>3</v>
      </c>
      <c r="E740">
        <v>16</v>
      </c>
      <c r="F740">
        <v>3</v>
      </c>
      <c r="G740">
        <v>13</v>
      </c>
      <c r="H740">
        <v>0</v>
      </c>
      <c r="I740">
        <v>0.188</v>
      </c>
      <c r="J740">
        <v>265</v>
      </c>
      <c r="K740">
        <v>420</v>
      </c>
      <c r="L740">
        <v>-155</v>
      </c>
    </row>
    <row r="741" spans="1:12" x14ac:dyDescent="0.45">
      <c r="A741">
        <v>905</v>
      </c>
      <c r="B741">
        <v>2001</v>
      </c>
      <c r="C741" t="s">
        <v>975</v>
      </c>
      <c r="D741">
        <v>5</v>
      </c>
      <c r="E741">
        <v>16</v>
      </c>
      <c r="F741">
        <v>5</v>
      </c>
      <c r="G741">
        <v>11</v>
      </c>
      <c r="H741">
        <v>0</v>
      </c>
      <c r="I741">
        <v>0.313</v>
      </c>
      <c r="J741">
        <v>332</v>
      </c>
      <c r="K741">
        <v>321</v>
      </c>
      <c r="L741">
        <v>11</v>
      </c>
    </row>
    <row r="742" spans="1:12" x14ac:dyDescent="0.45">
      <c r="A742">
        <v>904</v>
      </c>
      <c r="B742">
        <v>2001</v>
      </c>
      <c r="C742" t="s">
        <v>79</v>
      </c>
      <c r="D742">
        <v>5</v>
      </c>
      <c r="E742">
        <v>16</v>
      </c>
      <c r="F742">
        <v>5</v>
      </c>
      <c r="G742">
        <v>11</v>
      </c>
      <c r="H742">
        <v>0</v>
      </c>
      <c r="I742">
        <v>0.313</v>
      </c>
      <c r="J742">
        <v>290</v>
      </c>
      <c r="K742">
        <v>390</v>
      </c>
      <c r="L742">
        <v>-100</v>
      </c>
    </row>
    <row r="743" spans="1:12" x14ac:dyDescent="0.45">
      <c r="A743">
        <v>903</v>
      </c>
      <c r="B743">
        <v>2001</v>
      </c>
      <c r="C743" t="s">
        <v>57</v>
      </c>
      <c r="D743">
        <v>5</v>
      </c>
      <c r="E743">
        <v>16</v>
      </c>
      <c r="F743">
        <v>5</v>
      </c>
      <c r="G743">
        <v>11</v>
      </c>
      <c r="H743">
        <v>0</v>
      </c>
      <c r="I743">
        <v>0.313</v>
      </c>
      <c r="J743">
        <v>246</v>
      </c>
      <c r="K743">
        <v>338</v>
      </c>
      <c r="L743">
        <v>-92</v>
      </c>
    </row>
    <row r="744" spans="1:12" x14ac:dyDescent="0.45">
      <c r="A744">
        <v>808</v>
      </c>
      <c r="B744">
        <v>2001</v>
      </c>
      <c r="C744" t="s">
        <v>973</v>
      </c>
      <c r="D744">
        <v>6</v>
      </c>
      <c r="E744">
        <v>16</v>
      </c>
      <c r="F744">
        <v>6</v>
      </c>
      <c r="G744">
        <v>10</v>
      </c>
      <c r="H744">
        <v>0</v>
      </c>
      <c r="I744">
        <v>0.375</v>
      </c>
      <c r="J744">
        <v>320</v>
      </c>
      <c r="K744">
        <v>344</v>
      </c>
      <c r="L744">
        <v>-24</v>
      </c>
    </row>
    <row r="745" spans="1:12" x14ac:dyDescent="0.45">
      <c r="A745">
        <v>807</v>
      </c>
      <c r="B745">
        <v>2001</v>
      </c>
      <c r="C745" t="s">
        <v>72</v>
      </c>
      <c r="D745">
        <v>6</v>
      </c>
      <c r="E745">
        <v>16</v>
      </c>
      <c r="F745">
        <v>6</v>
      </c>
      <c r="G745">
        <v>10</v>
      </c>
      <c r="H745">
        <v>0</v>
      </c>
      <c r="I745">
        <v>0.375</v>
      </c>
      <c r="J745">
        <v>294</v>
      </c>
      <c r="K745">
        <v>286</v>
      </c>
      <c r="L745">
        <v>8</v>
      </c>
    </row>
    <row r="746" spans="1:12" x14ac:dyDescent="0.45">
      <c r="A746">
        <v>806</v>
      </c>
      <c r="B746">
        <v>2001</v>
      </c>
      <c r="C746" t="s">
        <v>68</v>
      </c>
      <c r="D746">
        <v>6</v>
      </c>
      <c r="E746">
        <v>16</v>
      </c>
      <c r="F746">
        <v>6</v>
      </c>
      <c r="G746">
        <v>10</v>
      </c>
      <c r="H746">
        <v>0</v>
      </c>
      <c r="I746">
        <v>0.375</v>
      </c>
      <c r="J746">
        <v>413</v>
      </c>
      <c r="K746">
        <v>486</v>
      </c>
      <c r="L746">
        <v>-73</v>
      </c>
    </row>
    <row r="747" spans="1:12" x14ac:dyDescent="0.45">
      <c r="A747">
        <v>805</v>
      </c>
      <c r="B747">
        <v>2001</v>
      </c>
      <c r="C747" t="s">
        <v>53</v>
      </c>
      <c r="D747">
        <v>6</v>
      </c>
      <c r="E747">
        <v>16</v>
      </c>
      <c r="F747">
        <v>6</v>
      </c>
      <c r="G747">
        <v>10</v>
      </c>
      <c r="H747">
        <v>0</v>
      </c>
      <c r="I747">
        <v>0.375</v>
      </c>
      <c r="J747">
        <v>226</v>
      </c>
      <c r="K747">
        <v>309</v>
      </c>
      <c r="L747">
        <v>-83</v>
      </c>
    </row>
    <row r="748" spans="1:12" x14ac:dyDescent="0.45">
      <c r="A748">
        <v>711</v>
      </c>
      <c r="B748">
        <v>2001</v>
      </c>
      <c r="C748" t="s">
        <v>106</v>
      </c>
      <c r="D748">
        <v>7</v>
      </c>
      <c r="E748">
        <v>16</v>
      </c>
      <c r="F748">
        <v>7</v>
      </c>
      <c r="G748">
        <v>9</v>
      </c>
      <c r="H748">
        <v>0</v>
      </c>
      <c r="I748">
        <v>0.438</v>
      </c>
      <c r="J748">
        <v>336</v>
      </c>
      <c r="K748">
        <v>388</v>
      </c>
      <c r="L748">
        <v>-52</v>
      </c>
    </row>
    <row r="749" spans="1:12" x14ac:dyDescent="0.45">
      <c r="A749">
        <v>710</v>
      </c>
      <c r="B749">
        <v>2001</v>
      </c>
      <c r="C749" t="s">
        <v>86</v>
      </c>
      <c r="D749">
        <v>7</v>
      </c>
      <c r="E749">
        <v>16</v>
      </c>
      <c r="F749">
        <v>7</v>
      </c>
      <c r="G749">
        <v>9</v>
      </c>
      <c r="H749">
        <v>0</v>
      </c>
      <c r="I749">
        <v>0.438</v>
      </c>
      <c r="J749">
        <v>294</v>
      </c>
      <c r="K749">
        <v>321</v>
      </c>
      <c r="L749">
        <v>-27</v>
      </c>
    </row>
    <row r="750" spans="1:12" x14ac:dyDescent="0.45">
      <c r="A750">
        <v>709</v>
      </c>
      <c r="B750">
        <v>2001</v>
      </c>
      <c r="C750" t="s">
        <v>978</v>
      </c>
      <c r="D750">
        <v>7</v>
      </c>
      <c r="E750">
        <v>16</v>
      </c>
      <c r="F750">
        <v>7</v>
      </c>
      <c r="G750">
        <v>9</v>
      </c>
      <c r="H750">
        <v>0</v>
      </c>
      <c r="I750">
        <v>0.438</v>
      </c>
      <c r="J750">
        <v>333</v>
      </c>
      <c r="K750">
        <v>409</v>
      </c>
      <c r="L750">
        <v>-76</v>
      </c>
    </row>
    <row r="751" spans="1:12" x14ac:dyDescent="0.45">
      <c r="A751">
        <v>708</v>
      </c>
      <c r="B751">
        <v>2001</v>
      </c>
      <c r="C751" t="s">
        <v>33</v>
      </c>
      <c r="D751">
        <v>7</v>
      </c>
      <c r="E751">
        <v>16</v>
      </c>
      <c r="F751">
        <v>7</v>
      </c>
      <c r="G751">
        <v>9</v>
      </c>
      <c r="H751">
        <v>0</v>
      </c>
      <c r="I751">
        <v>0.438</v>
      </c>
      <c r="J751">
        <v>295</v>
      </c>
      <c r="K751">
        <v>343</v>
      </c>
      <c r="L751">
        <v>-48</v>
      </c>
    </row>
    <row r="752" spans="1:12" x14ac:dyDescent="0.45">
      <c r="A752">
        <v>707</v>
      </c>
      <c r="B752">
        <v>2001</v>
      </c>
      <c r="C752" t="s">
        <v>55</v>
      </c>
      <c r="D752">
        <v>7</v>
      </c>
      <c r="E752">
        <v>16</v>
      </c>
      <c r="F752">
        <v>7</v>
      </c>
      <c r="G752">
        <v>9</v>
      </c>
      <c r="H752">
        <v>0</v>
      </c>
      <c r="I752">
        <v>0.438</v>
      </c>
      <c r="J752">
        <v>285</v>
      </c>
      <c r="K752">
        <v>319</v>
      </c>
      <c r="L752">
        <v>-34</v>
      </c>
    </row>
    <row r="753" spans="1:12" x14ac:dyDescent="0.45">
      <c r="A753">
        <v>706</v>
      </c>
      <c r="B753">
        <v>2001</v>
      </c>
      <c r="C753" t="s">
        <v>37</v>
      </c>
      <c r="D753">
        <v>7</v>
      </c>
      <c r="E753">
        <v>16</v>
      </c>
      <c r="F753">
        <v>7</v>
      </c>
      <c r="G753">
        <v>9</v>
      </c>
      <c r="H753">
        <v>0</v>
      </c>
      <c r="I753">
        <v>0.438</v>
      </c>
      <c r="J753">
        <v>291</v>
      </c>
      <c r="K753">
        <v>377</v>
      </c>
      <c r="L753">
        <v>-86</v>
      </c>
    </row>
    <row r="754" spans="1:12" x14ac:dyDescent="0.45">
      <c r="A754">
        <v>579</v>
      </c>
      <c r="B754">
        <v>2001</v>
      </c>
      <c r="C754" t="s">
        <v>108</v>
      </c>
      <c r="D754">
        <v>8</v>
      </c>
      <c r="E754">
        <v>16</v>
      </c>
      <c r="F754">
        <v>8</v>
      </c>
      <c r="G754">
        <v>8</v>
      </c>
      <c r="H754">
        <v>0</v>
      </c>
      <c r="I754">
        <v>0.5</v>
      </c>
      <c r="J754">
        <v>256</v>
      </c>
      <c r="K754">
        <v>303</v>
      </c>
      <c r="L754">
        <v>-47</v>
      </c>
    </row>
    <row r="755" spans="1:12" x14ac:dyDescent="0.45">
      <c r="A755">
        <v>578</v>
      </c>
      <c r="B755">
        <v>2001</v>
      </c>
      <c r="C755" t="s">
        <v>60</v>
      </c>
      <c r="D755">
        <v>8</v>
      </c>
      <c r="E755">
        <v>16</v>
      </c>
      <c r="F755">
        <v>8</v>
      </c>
      <c r="G755">
        <v>8</v>
      </c>
      <c r="H755">
        <v>0</v>
      </c>
      <c r="I755">
        <v>0.5</v>
      </c>
      <c r="J755">
        <v>340</v>
      </c>
      <c r="K755">
        <v>339</v>
      </c>
      <c r="L755">
        <v>1</v>
      </c>
    </row>
    <row r="756" spans="1:12" x14ac:dyDescent="0.45">
      <c r="A756">
        <v>454</v>
      </c>
      <c r="B756">
        <v>2001</v>
      </c>
      <c r="C756" t="s">
        <v>977</v>
      </c>
      <c r="D756">
        <v>9</v>
      </c>
      <c r="E756">
        <v>16</v>
      </c>
      <c r="F756">
        <v>9</v>
      </c>
      <c r="G756">
        <v>7</v>
      </c>
      <c r="H756">
        <v>0</v>
      </c>
      <c r="I756">
        <v>0.56299999999999994</v>
      </c>
      <c r="J756">
        <v>324</v>
      </c>
      <c r="K756">
        <v>280</v>
      </c>
      <c r="L756">
        <v>44</v>
      </c>
    </row>
    <row r="757" spans="1:12" x14ac:dyDescent="0.45">
      <c r="A757">
        <v>453</v>
      </c>
      <c r="B757">
        <v>2001</v>
      </c>
      <c r="C757" t="s">
        <v>98</v>
      </c>
      <c r="D757">
        <v>9</v>
      </c>
      <c r="E757">
        <v>16</v>
      </c>
      <c r="F757">
        <v>9</v>
      </c>
      <c r="G757">
        <v>7</v>
      </c>
      <c r="H757">
        <v>0</v>
      </c>
      <c r="I757">
        <v>0.56299999999999994</v>
      </c>
      <c r="J757">
        <v>301</v>
      </c>
      <c r="K757">
        <v>324</v>
      </c>
      <c r="L757">
        <v>-23</v>
      </c>
    </row>
    <row r="758" spans="1:12" x14ac:dyDescent="0.45">
      <c r="A758">
        <v>336</v>
      </c>
      <c r="B758">
        <v>2001</v>
      </c>
      <c r="C758" t="s">
        <v>40</v>
      </c>
      <c r="D758">
        <v>10</v>
      </c>
      <c r="E758">
        <v>16</v>
      </c>
      <c r="F758">
        <v>10</v>
      </c>
      <c r="G758">
        <v>6</v>
      </c>
      <c r="H758">
        <v>0</v>
      </c>
      <c r="I758">
        <v>0.625</v>
      </c>
      <c r="J758">
        <v>303</v>
      </c>
      <c r="K758">
        <v>265</v>
      </c>
      <c r="L758">
        <v>38</v>
      </c>
    </row>
    <row r="759" spans="1:12" x14ac:dyDescent="0.45">
      <c r="A759">
        <v>335</v>
      </c>
      <c r="B759">
        <v>2001</v>
      </c>
      <c r="C759" t="s">
        <v>90</v>
      </c>
      <c r="D759">
        <v>10</v>
      </c>
      <c r="E759">
        <v>16</v>
      </c>
      <c r="F759">
        <v>10</v>
      </c>
      <c r="G759">
        <v>6</v>
      </c>
      <c r="H759">
        <v>0</v>
      </c>
      <c r="I759">
        <v>0.625</v>
      </c>
      <c r="J759">
        <v>399</v>
      </c>
      <c r="K759">
        <v>327</v>
      </c>
      <c r="L759">
        <v>72</v>
      </c>
    </row>
    <row r="760" spans="1:12" x14ac:dyDescent="0.45">
      <c r="A760">
        <v>334</v>
      </c>
      <c r="B760">
        <v>2001</v>
      </c>
      <c r="C760" t="s">
        <v>88</v>
      </c>
      <c r="D760">
        <v>10</v>
      </c>
      <c r="E760">
        <v>16</v>
      </c>
      <c r="F760">
        <v>10</v>
      </c>
      <c r="G760">
        <v>6</v>
      </c>
      <c r="H760">
        <v>0</v>
      </c>
      <c r="I760">
        <v>0.625</v>
      </c>
      <c r="J760">
        <v>308</v>
      </c>
      <c r="K760">
        <v>295</v>
      </c>
      <c r="L760">
        <v>13</v>
      </c>
    </row>
    <row r="761" spans="1:12" x14ac:dyDescent="0.45">
      <c r="A761">
        <v>222</v>
      </c>
      <c r="B761">
        <v>2001</v>
      </c>
      <c r="C761" t="s">
        <v>76</v>
      </c>
      <c r="D761">
        <v>11</v>
      </c>
      <c r="E761">
        <v>16</v>
      </c>
      <c r="F761">
        <v>11</v>
      </c>
      <c r="G761">
        <v>5</v>
      </c>
      <c r="H761">
        <v>0</v>
      </c>
      <c r="I761">
        <v>0.68799999999999994</v>
      </c>
      <c r="J761">
        <v>344</v>
      </c>
      <c r="K761">
        <v>290</v>
      </c>
      <c r="L761">
        <v>54</v>
      </c>
    </row>
    <row r="762" spans="1:12" x14ac:dyDescent="0.45">
      <c r="A762">
        <v>221</v>
      </c>
      <c r="B762">
        <v>2001</v>
      </c>
      <c r="C762" t="s">
        <v>972</v>
      </c>
      <c r="D762">
        <v>11</v>
      </c>
      <c r="E762">
        <v>16</v>
      </c>
      <c r="F762">
        <v>11</v>
      </c>
      <c r="G762">
        <v>5</v>
      </c>
      <c r="H762">
        <v>0</v>
      </c>
      <c r="I762">
        <v>0.68799999999999994</v>
      </c>
      <c r="J762">
        <v>371</v>
      </c>
      <c r="K762">
        <v>272</v>
      </c>
      <c r="L762">
        <v>99</v>
      </c>
    </row>
    <row r="763" spans="1:12" x14ac:dyDescent="0.45">
      <c r="A763">
        <v>220</v>
      </c>
      <c r="B763">
        <v>2001</v>
      </c>
      <c r="C763" t="s">
        <v>92</v>
      </c>
      <c r="D763">
        <v>11</v>
      </c>
      <c r="E763">
        <v>16</v>
      </c>
      <c r="F763">
        <v>11</v>
      </c>
      <c r="G763">
        <v>5</v>
      </c>
      <c r="H763">
        <v>0</v>
      </c>
      <c r="I763">
        <v>0.68799999999999994</v>
      </c>
      <c r="J763">
        <v>343</v>
      </c>
      <c r="K763">
        <v>208</v>
      </c>
      <c r="L763">
        <v>135</v>
      </c>
    </row>
    <row r="764" spans="1:12" x14ac:dyDescent="0.45">
      <c r="A764">
        <v>141</v>
      </c>
      <c r="B764">
        <v>2001</v>
      </c>
      <c r="C764" t="s">
        <v>976</v>
      </c>
      <c r="D764">
        <v>12</v>
      </c>
      <c r="E764">
        <v>16</v>
      </c>
      <c r="F764">
        <v>12</v>
      </c>
      <c r="G764">
        <v>4</v>
      </c>
      <c r="H764">
        <v>0</v>
      </c>
      <c r="I764">
        <v>0.75</v>
      </c>
      <c r="J764">
        <v>409</v>
      </c>
      <c r="K764">
        <v>282</v>
      </c>
      <c r="L764">
        <v>127</v>
      </c>
    </row>
    <row r="765" spans="1:12" x14ac:dyDescent="0.45">
      <c r="A765">
        <v>140</v>
      </c>
      <c r="B765">
        <v>2001</v>
      </c>
      <c r="C765" t="s">
        <v>974</v>
      </c>
      <c r="D765">
        <v>12</v>
      </c>
      <c r="E765">
        <v>16</v>
      </c>
      <c r="F765">
        <v>12</v>
      </c>
      <c r="G765">
        <v>4</v>
      </c>
      <c r="H765">
        <v>0</v>
      </c>
      <c r="I765">
        <v>0.75</v>
      </c>
      <c r="J765">
        <v>390</v>
      </c>
      <c r="K765">
        <v>266</v>
      </c>
      <c r="L765">
        <v>124</v>
      </c>
    </row>
    <row r="766" spans="1:12" x14ac:dyDescent="0.45">
      <c r="A766">
        <v>69</v>
      </c>
      <c r="B766">
        <v>2001</v>
      </c>
      <c r="C766" t="s">
        <v>50</v>
      </c>
      <c r="D766">
        <v>13</v>
      </c>
      <c r="E766">
        <v>16</v>
      </c>
      <c r="F766">
        <v>13</v>
      </c>
      <c r="G766">
        <v>3</v>
      </c>
      <c r="H766">
        <v>0</v>
      </c>
      <c r="I766">
        <v>0.81299999999999994</v>
      </c>
      <c r="J766">
        <v>338</v>
      </c>
      <c r="K766">
        <v>203</v>
      </c>
      <c r="L766">
        <v>135</v>
      </c>
    </row>
    <row r="767" spans="1:12" x14ac:dyDescent="0.45">
      <c r="A767">
        <v>68</v>
      </c>
      <c r="B767">
        <v>2001</v>
      </c>
      <c r="C767" t="s">
        <v>94</v>
      </c>
      <c r="D767">
        <v>13</v>
      </c>
      <c r="E767">
        <v>16</v>
      </c>
      <c r="F767">
        <v>13</v>
      </c>
      <c r="G767">
        <v>3</v>
      </c>
      <c r="H767">
        <v>0</v>
      </c>
      <c r="I767">
        <v>0.81299999999999994</v>
      </c>
      <c r="J767">
        <v>352</v>
      </c>
      <c r="K767">
        <v>212</v>
      </c>
      <c r="L767">
        <v>140</v>
      </c>
    </row>
    <row r="768" spans="1:12" x14ac:dyDescent="0.45">
      <c r="A768">
        <v>21</v>
      </c>
      <c r="B768">
        <v>2001</v>
      </c>
      <c r="C768" t="s">
        <v>102</v>
      </c>
      <c r="D768">
        <v>14</v>
      </c>
      <c r="E768">
        <v>16</v>
      </c>
      <c r="F768">
        <v>14</v>
      </c>
      <c r="G768">
        <v>2</v>
      </c>
      <c r="H768">
        <v>0</v>
      </c>
      <c r="I768">
        <v>0.875</v>
      </c>
      <c r="J768">
        <v>503</v>
      </c>
      <c r="K768">
        <v>273</v>
      </c>
      <c r="L768">
        <v>230</v>
      </c>
    </row>
    <row r="769" spans="1:12" x14ac:dyDescent="0.45">
      <c r="A769">
        <v>1084</v>
      </c>
      <c r="B769">
        <v>2000</v>
      </c>
      <c r="C769" t="s">
        <v>975</v>
      </c>
      <c r="D769">
        <v>1</v>
      </c>
      <c r="E769">
        <v>16</v>
      </c>
      <c r="F769">
        <v>1</v>
      </c>
      <c r="G769">
        <v>15</v>
      </c>
      <c r="H769">
        <v>0</v>
      </c>
      <c r="I769">
        <v>6.3E-2</v>
      </c>
      <c r="J769">
        <v>269</v>
      </c>
      <c r="K769">
        <v>440</v>
      </c>
      <c r="L769">
        <v>-171</v>
      </c>
    </row>
    <row r="770" spans="1:12" x14ac:dyDescent="0.45">
      <c r="A770">
        <v>1039</v>
      </c>
      <c r="B770">
        <v>2000</v>
      </c>
      <c r="C770" t="s">
        <v>33</v>
      </c>
      <c r="D770">
        <v>3</v>
      </c>
      <c r="E770">
        <v>16</v>
      </c>
      <c r="F770">
        <v>3</v>
      </c>
      <c r="G770">
        <v>13</v>
      </c>
      <c r="H770">
        <v>0</v>
      </c>
      <c r="I770">
        <v>0.188</v>
      </c>
      <c r="J770">
        <v>210</v>
      </c>
      <c r="K770">
        <v>443</v>
      </c>
      <c r="L770">
        <v>-233</v>
      </c>
    </row>
    <row r="771" spans="1:12" x14ac:dyDescent="0.45">
      <c r="A771">
        <v>1038</v>
      </c>
      <c r="B771">
        <v>2000</v>
      </c>
      <c r="C771" t="s">
        <v>55</v>
      </c>
      <c r="D771">
        <v>3</v>
      </c>
      <c r="E771">
        <v>16</v>
      </c>
      <c r="F771">
        <v>3</v>
      </c>
      <c r="G771">
        <v>13</v>
      </c>
      <c r="H771">
        <v>0</v>
      </c>
      <c r="I771">
        <v>0.188</v>
      </c>
      <c r="J771">
        <v>161</v>
      </c>
      <c r="K771">
        <v>419</v>
      </c>
      <c r="L771">
        <v>-258</v>
      </c>
    </row>
    <row r="772" spans="1:12" x14ac:dyDescent="0.45">
      <c r="A772">
        <v>992</v>
      </c>
      <c r="B772">
        <v>2000</v>
      </c>
      <c r="C772" t="s">
        <v>53</v>
      </c>
      <c r="D772">
        <v>4</v>
      </c>
      <c r="E772">
        <v>16</v>
      </c>
      <c r="F772">
        <v>4</v>
      </c>
      <c r="G772">
        <v>12</v>
      </c>
      <c r="H772">
        <v>0</v>
      </c>
      <c r="I772">
        <v>0.25</v>
      </c>
      <c r="J772">
        <v>185</v>
      </c>
      <c r="K772">
        <v>359</v>
      </c>
      <c r="L772">
        <v>-174</v>
      </c>
    </row>
    <row r="773" spans="1:12" x14ac:dyDescent="0.45">
      <c r="A773">
        <v>991</v>
      </c>
      <c r="B773">
        <v>2000</v>
      </c>
      <c r="C773" t="s">
        <v>37</v>
      </c>
      <c r="D773">
        <v>4</v>
      </c>
      <c r="E773">
        <v>16</v>
      </c>
      <c r="F773">
        <v>4</v>
      </c>
      <c r="G773">
        <v>12</v>
      </c>
      <c r="H773">
        <v>0</v>
      </c>
      <c r="I773">
        <v>0.25</v>
      </c>
      <c r="J773">
        <v>252</v>
      </c>
      <c r="K773">
        <v>413</v>
      </c>
      <c r="L773">
        <v>-161</v>
      </c>
    </row>
    <row r="774" spans="1:12" x14ac:dyDescent="0.45">
      <c r="A774">
        <v>908</v>
      </c>
      <c r="B774">
        <v>2000</v>
      </c>
      <c r="C774" t="s">
        <v>972</v>
      </c>
      <c r="D774">
        <v>5</v>
      </c>
      <c r="E774">
        <v>16</v>
      </c>
      <c r="F774">
        <v>5</v>
      </c>
      <c r="G774">
        <v>11</v>
      </c>
      <c r="H774">
        <v>0</v>
      </c>
      <c r="I774">
        <v>0.313</v>
      </c>
      <c r="J774">
        <v>276</v>
      </c>
      <c r="K774">
        <v>338</v>
      </c>
      <c r="L774">
        <v>-62</v>
      </c>
    </row>
    <row r="775" spans="1:12" x14ac:dyDescent="0.45">
      <c r="A775">
        <v>907</v>
      </c>
      <c r="B775">
        <v>2000</v>
      </c>
      <c r="C775" t="s">
        <v>57</v>
      </c>
      <c r="D775">
        <v>5</v>
      </c>
      <c r="E775">
        <v>16</v>
      </c>
      <c r="F775">
        <v>5</v>
      </c>
      <c r="G775">
        <v>11</v>
      </c>
      <c r="H775">
        <v>0</v>
      </c>
      <c r="I775">
        <v>0.313</v>
      </c>
      <c r="J775">
        <v>294</v>
      </c>
      <c r="K775">
        <v>361</v>
      </c>
      <c r="L775">
        <v>-67</v>
      </c>
    </row>
    <row r="776" spans="1:12" x14ac:dyDescent="0.45">
      <c r="A776">
        <v>906</v>
      </c>
      <c r="B776">
        <v>2000</v>
      </c>
      <c r="C776" t="s">
        <v>50</v>
      </c>
      <c r="D776">
        <v>5</v>
      </c>
      <c r="E776">
        <v>16</v>
      </c>
      <c r="F776">
        <v>5</v>
      </c>
      <c r="G776">
        <v>11</v>
      </c>
      <c r="H776">
        <v>0</v>
      </c>
      <c r="I776">
        <v>0.313</v>
      </c>
      <c r="J776">
        <v>216</v>
      </c>
      <c r="K776">
        <v>355</v>
      </c>
      <c r="L776">
        <v>-139</v>
      </c>
    </row>
    <row r="777" spans="1:12" x14ac:dyDescent="0.45">
      <c r="A777">
        <v>810</v>
      </c>
      <c r="B777">
        <v>2000</v>
      </c>
      <c r="C777" t="s">
        <v>976</v>
      </c>
      <c r="D777">
        <v>6</v>
      </c>
      <c r="E777">
        <v>16</v>
      </c>
      <c r="F777">
        <v>6</v>
      </c>
      <c r="G777">
        <v>10</v>
      </c>
      <c r="H777">
        <v>0</v>
      </c>
      <c r="I777">
        <v>0.375</v>
      </c>
      <c r="J777">
        <v>388</v>
      </c>
      <c r="K777">
        <v>422</v>
      </c>
      <c r="L777">
        <v>-34</v>
      </c>
    </row>
    <row r="778" spans="1:12" x14ac:dyDescent="0.45">
      <c r="A778">
        <v>809</v>
      </c>
      <c r="B778">
        <v>2000</v>
      </c>
      <c r="C778" t="s">
        <v>98</v>
      </c>
      <c r="D778">
        <v>6</v>
      </c>
      <c r="E778">
        <v>16</v>
      </c>
      <c r="F778">
        <v>6</v>
      </c>
      <c r="G778">
        <v>10</v>
      </c>
      <c r="H778">
        <v>0</v>
      </c>
      <c r="I778">
        <v>0.375</v>
      </c>
      <c r="J778">
        <v>320</v>
      </c>
      <c r="K778">
        <v>405</v>
      </c>
      <c r="L778">
        <v>-85</v>
      </c>
    </row>
    <row r="779" spans="1:12" x14ac:dyDescent="0.45">
      <c r="A779">
        <v>714</v>
      </c>
      <c r="B779">
        <v>2000</v>
      </c>
      <c r="C779" t="s">
        <v>973</v>
      </c>
      <c r="D779">
        <v>7</v>
      </c>
      <c r="E779">
        <v>16</v>
      </c>
      <c r="F779">
        <v>7</v>
      </c>
      <c r="G779">
        <v>9</v>
      </c>
      <c r="H779">
        <v>0</v>
      </c>
      <c r="I779">
        <v>0.438</v>
      </c>
      <c r="J779">
        <v>355</v>
      </c>
      <c r="K779">
        <v>354</v>
      </c>
      <c r="L779">
        <v>1</v>
      </c>
    </row>
    <row r="780" spans="1:12" x14ac:dyDescent="0.45">
      <c r="A780">
        <v>713</v>
      </c>
      <c r="B780">
        <v>2000</v>
      </c>
      <c r="C780" t="s">
        <v>72</v>
      </c>
      <c r="D780">
        <v>7</v>
      </c>
      <c r="E780">
        <v>16</v>
      </c>
      <c r="F780">
        <v>7</v>
      </c>
      <c r="G780">
        <v>9</v>
      </c>
      <c r="H780">
        <v>0</v>
      </c>
      <c r="I780">
        <v>0.438</v>
      </c>
      <c r="J780">
        <v>367</v>
      </c>
      <c r="K780">
        <v>327</v>
      </c>
      <c r="L780">
        <v>40</v>
      </c>
    </row>
    <row r="781" spans="1:12" x14ac:dyDescent="0.45">
      <c r="A781">
        <v>712</v>
      </c>
      <c r="B781">
        <v>2000</v>
      </c>
      <c r="C781" t="s">
        <v>48</v>
      </c>
      <c r="D781">
        <v>7</v>
      </c>
      <c r="E781">
        <v>16</v>
      </c>
      <c r="F781">
        <v>7</v>
      </c>
      <c r="G781">
        <v>9</v>
      </c>
      <c r="H781">
        <v>0</v>
      </c>
      <c r="I781">
        <v>0.438</v>
      </c>
      <c r="J781">
        <v>310</v>
      </c>
      <c r="K781">
        <v>310</v>
      </c>
      <c r="L781">
        <v>0</v>
      </c>
    </row>
    <row r="782" spans="1:12" x14ac:dyDescent="0.45">
      <c r="A782">
        <v>581</v>
      </c>
      <c r="B782">
        <v>2000</v>
      </c>
      <c r="C782" t="s">
        <v>108</v>
      </c>
      <c r="D782">
        <v>8</v>
      </c>
      <c r="E782">
        <v>16</v>
      </c>
      <c r="F782">
        <v>8</v>
      </c>
      <c r="G782">
        <v>8</v>
      </c>
      <c r="H782">
        <v>0</v>
      </c>
      <c r="I782">
        <v>0.5</v>
      </c>
      <c r="J782">
        <v>281</v>
      </c>
      <c r="K782">
        <v>269</v>
      </c>
      <c r="L782">
        <v>12</v>
      </c>
    </row>
    <row r="783" spans="1:12" x14ac:dyDescent="0.45">
      <c r="A783">
        <v>580</v>
      </c>
      <c r="B783">
        <v>2000</v>
      </c>
      <c r="C783" t="s">
        <v>45</v>
      </c>
      <c r="D783">
        <v>8</v>
      </c>
      <c r="E783">
        <v>16</v>
      </c>
      <c r="F783">
        <v>8</v>
      </c>
      <c r="G783">
        <v>8</v>
      </c>
      <c r="H783">
        <v>0</v>
      </c>
      <c r="I783">
        <v>0.5</v>
      </c>
      <c r="J783">
        <v>315</v>
      </c>
      <c r="K783">
        <v>350</v>
      </c>
      <c r="L783">
        <v>-35</v>
      </c>
    </row>
    <row r="784" spans="1:12" x14ac:dyDescent="0.45">
      <c r="A784">
        <v>458</v>
      </c>
      <c r="B784">
        <v>2000</v>
      </c>
      <c r="C784" t="s">
        <v>94</v>
      </c>
      <c r="D784">
        <v>9</v>
      </c>
      <c r="E784">
        <v>16</v>
      </c>
      <c r="F784">
        <v>9</v>
      </c>
      <c r="G784">
        <v>7</v>
      </c>
      <c r="H784">
        <v>0</v>
      </c>
      <c r="I784">
        <v>0.56299999999999994</v>
      </c>
      <c r="J784">
        <v>321</v>
      </c>
      <c r="K784">
        <v>255</v>
      </c>
      <c r="L784">
        <v>66</v>
      </c>
    </row>
    <row r="785" spans="1:12" x14ac:dyDescent="0.45">
      <c r="A785">
        <v>457</v>
      </c>
      <c r="B785">
        <v>2000</v>
      </c>
      <c r="C785" t="s">
        <v>88</v>
      </c>
      <c r="D785">
        <v>9</v>
      </c>
      <c r="E785">
        <v>16</v>
      </c>
      <c r="F785">
        <v>9</v>
      </c>
      <c r="G785">
        <v>7</v>
      </c>
      <c r="H785">
        <v>0</v>
      </c>
      <c r="I785">
        <v>0.56299999999999994</v>
      </c>
      <c r="J785">
        <v>321</v>
      </c>
      <c r="K785">
        <v>321</v>
      </c>
      <c r="L785">
        <v>0</v>
      </c>
    </row>
    <row r="786" spans="1:12" x14ac:dyDescent="0.45">
      <c r="A786">
        <v>456</v>
      </c>
      <c r="B786">
        <v>2000</v>
      </c>
      <c r="C786" t="s">
        <v>974</v>
      </c>
      <c r="D786">
        <v>9</v>
      </c>
      <c r="E786">
        <v>16</v>
      </c>
      <c r="F786">
        <v>9</v>
      </c>
      <c r="G786">
        <v>7</v>
      </c>
      <c r="H786">
        <v>0</v>
      </c>
      <c r="I786">
        <v>0.56299999999999994</v>
      </c>
      <c r="J786">
        <v>353</v>
      </c>
      <c r="K786">
        <v>323</v>
      </c>
      <c r="L786">
        <v>30</v>
      </c>
    </row>
    <row r="787" spans="1:12" x14ac:dyDescent="0.45">
      <c r="A787">
        <v>455</v>
      </c>
      <c r="B787">
        <v>2000</v>
      </c>
      <c r="C787" t="s">
        <v>64</v>
      </c>
      <c r="D787">
        <v>9</v>
      </c>
      <c r="E787">
        <v>16</v>
      </c>
      <c r="F787">
        <v>9</v>
      </c>
      <c r="G787">
        <v>7</v>
      </c>
      <c r="H787">
        <v>0</v>
      </c>
      <c r="I787">
        <v>0.56299999999999994</v>
      </c>
      <c r="J787">
        <v>307</v>
      </c>
      <c r="K787">
        <v>307</v>
      </c>
      <c r="L787">
        <v>0</v>
      </c>
    </row>
    <row r="788" spans="1:12" x14ac:dyDescent="0.45">
      <c r="A788">
        <v>340</v>
      </c>
      <c r="B788">
        <v>2000</v>
      </c>
      <c r="C788" t="s">
        <v>977</v>
      </c>
      <c r="D788">
        <v>10</v>
      </c>
      <c r="E788">
        <v>16</v>
      </c>
      <c r="F788">
        <v>10</v>
      </c>
      <c r="G788">
        <v>6</v>
      </c>
      <c r="H788">
        <v>0</v>
      </c>
      <c r="I788">
        <v>0.625</v>
      </c>
      <c r="J788">
        <v>388</v>
      </c>
      <c r="K788">
        <v>269</v>
      </c>
      <c r="L788">
        <v>119</v>
      </c>
    </row>
    <row r="789" spans="1:12" x14ac:dyDescent="0.45">
      <c r="A789">
        <v>339</v>
      </c>
      <c r="B789">
        <v>2000</v>
      </c>
      <c r="C789" t="s">
        <v>102</v>
      </c>
      <c r="D789">
        <v>10</v>
      </c>
      <c r="E789">
        <v>16</v>
      </c>
      <c r="F789">
        <v>10</v>
      </c>
      <c r="G789">
        <v>6</v>
      </c>
      <c r="H789">
        <v>0</v>
      </c>
      <c r="I789">
        <v>0.625</v>
      </c>
      <c r="J789">
        <v>540</v>
      </c>
      <c r="K789">
        <v>471</v>
      </c>
      <c r="L789">
        <v>69</v>
      </c>
    </row>
    <row r="790" spans="1:12" x14ac:dyDescent="0.45">
      <c r="A790">
        <v>338</v>
      </c>
      <c r="B790">
        <v>2000</v>
      </c>
      <c r="C790" t="s">
        <v>978</v>
      </c>
      <c r="D790">
        <v>10</v>
      </c>
      <c r="E790">
        <v>16</v>
      </c>
      <c r="F790">
        <v>10</v>
      </c>
      <c r="G790">
        <v>6</v>
      </c>
      <c r="H790">
        <v>0</v>
      </c>
      <c r="I790">
        <v>0.625</v>
      </c>
      <c r="J790">
        <v>354</v>
      </c>
      <c r="K790">
        <v>305</v>
      </c>
      <c r="L790">
        <v>49</v>
      </c>
    </row>
    <row r="791" spans="1:12" x14ac:dyDescent="0.45">
      <c r="A791">
        <v>337</v>
      </c>
      <c r="B791">
        <v>2000</v>
      </c>
      <c r="C791" t="s">
        <v>68</v>
      </c>
      <c r="D791">
        <v>10</v>
      </c>
      <c r="E791">
        <v>16</v>
      </c>
      <c r="F791">
        <v>10</v>
      </c>
      <c r="G791">
        <v>6</v>
      </c>
      <c r="H791">
        <v>0</v>
      </c>
      <c r="I791">
        <v>0.625</v>
      </c>
      <c r="J791">
        <v>429</v>
      </c>
      <c r="K791">
        <v>326</v>
      </c>
      <c r="L791">
        <v>103</v>
      </c>
    </row>
    <row r="792" spans="1:12" x14ac:dyDescent="0.45">
      <c r="A792">
        <v>226</v>
      </c>
      <c r="B792">
        <v>2000</v>
      </c>
      <c r="C792" t="s">
        <v>60</v>
      </c>
      <c r="D792">
        <v>11</v>
      </c>
      <c r="E792">
        <v>16</v>
      </c>
      <c r="F792">
        <v>11</v>
      </c>
      <c r="G792">
        <v>5</v>
      </c>
      <c r="H792">
        <v>0</v>
      </c>
      <c r="I792">
        <v>0.68799999999999994</v>
      </c>
      <c r="J792">
        <v>485</v>
      </c>
      <c r="K792">
        <v>369</v>
      </c>
      <c r="L792">
        <v>116</v>
      </c>
    </row>
    <row r="793" spans="1:12" x14ac:dyDescent="0.45">
      <c r="A793">
        <v>225</v>
      </c>
      <c r="B793">
        <v>2000</v>
      </c>
      <c r="C793" t="s">
        <v>76</v>
      </c>
      <c r="D793">
        <v>11</v>
      </c>
      <c r="E793">
        <v>16</v>
      </c>
      <c r="F793">
        <v>11</v>
      </c>
      <c r="G793">
        <v>5</v>
      </c>
      <c r="H793">
        <v>0</v>
      </c>
      <c r="I793">
        <v>0.68799999999999994</v>
      </c>
      <c r="J793">
        <v>323</v>
      </c>
      <c r="K793">
        <v>226</v>
      </c>
      <c r="L793">
        <v>97</v>
      </c>
    </row>
    <row r="794" spans="1:12" x14ac:dyDescent="0.45">
      <c r="A794">
        <v>224</v>
      </c>
      <c r="B794">
        <v>2000</v>
      </c>
      <c r="C794" t="s">
        <v>79</v>
      </c>
      <c r="D794">
        <v>11</v>
      </c>
      <c r="E794">
        <v>16</v>
      </c>
      <c r="F794">
        <v>11</v>
      </c>
      <c r="G794">
        <v>5</v>
      </c>
      <c r="H794">
        <v>0</v>
      </c>
      <c r="I794">
        <v>0.68799999999999994</v>
      </c>
      <c r="J794">
        <v>397</v>
      </c>
      <c r="K794">
        <v>371</v>
      </c>
      <c r="L794">
        <v>26</v>
      </c>
    </row>
    <row r="795" spans="1:12" x14ac:dyDescent="0.45">
      <c r="A795">
        <v>223</v>
      </c>
      <c r="B795">
        <v>2000</v>
      </c>
      <c r="C795" t="s">
        <v>92</v>
      </c>
      <c r="D795">
        <v>11</v>
      </c>
      <c r="E795">
        <v>16</v>
      </c>
      <c r="F795">
        <v>11</v>
      </c>
      <c r="G795">
        <v>5</v>
      </c>
      <c r="H795">
        <v>0</v>
      </c>
      <c r="I795">
        <v>0.68799999999999994</v>
      </c>
      <c r="J795">
        <v>351</v>
      </c>
      <c r="K795">
        <v>245</v>
      </c>
      <c r="L795">
        <v>106</v>
      </c>
    </row>
    <row r="796" spans="1:12" x14ac:dyDescent="0.45">
      <c r="A796">
        <v>144</v>
      </c>
      <c r="B796">
        <v>2000</v>
      </c>
      <c r="C796" t="s">
        <v>40</v>
      </c>
      <c r="D796">
        <v>12</v>
      </c>
      <c r="E796">
        <v>16</v>
      </c>
      <c r="F796">
        <v>12</v>
      </c>
      <c r="G796">
        <v>4</v>
      </c>
      <c r="H796">
        <v>0</v>
      </c>
      <c r="I796">
        <v>0.75</v>
      </c>
      <c r="J796">
        <v>333</v>
      </c>
      <c r="K796">
        <v>165</v>
      </c>
      <c r="L796">
        <v>168</v>
      </c>
    </row>
    <row r="797" spans="1:12" x14ac:dyDescent="0.45">
      <c r="A797">
        <v>143</v>
      </c>
      <c r="B797">
        <v>2000</v>
      </c>
      <c r="C797" t="s">
        <v>90</v>
      </c>
      <c r="D797">
        <v>12</v>
      </c>
      <c r="E797">
        <v>16</v>
      </c>
      <c r="F797">
        <v>12</v>
      </c>
      <c r="G797">
        <v>4</v>
      </c>
      <c r="H797">
        <v>0</v>
      </c>
      <c r="I797">
        <v>0.75</v>
      </c>
      <c r="J797">
        <v>479</v>
      </c>
      <c r="K797">
        <v>299</v>
      </c>
      <c r="L797">
        <v>180</v>
      </c>
    </row>
    <row r="798" spans="1:12" x14ac:dyDescent="0.45">
      <c r="A798">
        <v>142</v>
      </c>
      <c r="B798">
        <v>2000</v>
      </c>
      <c r="C798" t="s">
        <v>86</v>
      </c>
      <c r="D798">
        <v>12</v>
      </c>
      <c r="E798">
        <v>16</v>
      </c>
      <c r="F798">
        <v>12</v>
      </c>
      <c r="G798">
        <v>4</v>
      </c>
      <c r="H798">
        <v>0</v>
      </c>
      <c r="I798">
        <v>0.75</v>
      </c>
      <c r="J798">
        <v>328</v>
      </c>
      <c r="K798">
        <v>246</v>
      </c>
      <c r="L798">
        <v>82</v>
      </c>
    </row>
    <row r="799" spans="1:12" x14ac:dyDescent="0.45">
      <c r="A799">
        <v>70</v>
      </c>
      <c r="B799">
        <v>2000</v>
      </c>
      <c r="C799" t="s">
        <v>106</v>
      </c>
      <c r="D799">
        <v>13</v>
      </c>
      <c r="E799">
        <v>16</v>
      </c>
      <c r="F799">
        <v>13</v>
      </c>
      <c r="G799">
        <v>3</v>
      </c>
      <c r="H799">
        <v>0</v>
      </c>
      <c r="I799">
        <v>0.81299999999999994</v>
      </c>
      <c r="J799">
        <v>346</v>
      </c>
      <c r="K799">
        <v>191</v>
      </c>
      <c r="L799">
        <v>155</v>
      </c>
    </row>
    <row r="800" spans="1:12" x14ac:dyDescent="0.45">
      <c r="A800">
        <v>1075</v>
      </c>
      <c r="B800">
        <v>1999</v>
      </c>
      <c r="C800" t="s">
        <v>55</v>
      </c>
      <c r="D800">
        <v>2</v>
      </c>
      <c r="E800">
        <v>16</v>
      </c>
      <c r="F800">
        <v>2</v>
      </c>
      <c r="G800">
        <v>14</v>
      </c>
      <c r="H800">
        <v>0</v>
      </c>
      <c r="I800">
        <v>0.125</v>
      </c>
      <c r="J800">
        <v>217</v>
      </c>
      <c r="K800">
        <v>437</v>
      </c>
      <c r="L800">
        <v>-220</v>
      </c>
    </row>
    <row r="801" spans="1:12" x14ac:dyDescent="0.45">
      <c r="A801">
        <v>1040</v>
      </c>
      <c r="B801">
        <v>1999</v>
      </c>
      <c r="C801" t="s">
        <v>978</v>
      </c>
      <c r="D801">
        <v>3</v>
      </c>
      <c r="E801">
        <v>16</v>
      </c>
      <c r="F801">
        <v>3</v>
      </c>
      <c r="G801">
        <v>13</v>
      </c>
      <c r="H801">
        <v>0</v>
      </c>
      <c r="I801">
        <v>0.188</v>
      </c>
      <c r="J801">
        <v>260</v>
      </c>
      <c r="K801">
        <v>434</v>
      </c>
      <c r="L801">
        <v>-174</v>
      </c>
    </row>
    <row r="802" spans="1:12" x14ac:dyDescent="0.45">
      <c r="A802">
        <v>994</v>
      </c>
      <c r="B802">
        <v>1999</v>
      </c>
      <c r="C802" t="s">
        <v>976</v>
      </c>
      <c r="D802">
        <v>4</v>
      </c>
      <c r="E802">
        <v>16</v>
      </c>
      <c r="F802">
        <v>4</v>
      </c>
      <c r="G802">
        <v>12</v>
      </c>
      <c r="H802">
        <v>0</v>
      </c>
      <c r="I802">
        <v>0.25</v>
      </c>
      <c r="J802">
        <v>295</v>
      </c>
      <c r="K802">
        <v>453</v>
      </c>
      <c r="L802">
        <v>-158</v>
      </c>
    </row>
    <row r="803" spans="1:12" x14ac:dyDescent="0.45">
      <c r="A803">
        <v>993</v>
      </c>
      <c r="B803">
        <v>1999</v>
      </c>
      <c r="C803" t="s">
        <v>53</v>
      </c>
      <c r="D803">
        <v>4</v>
      </c>
      <c r="E803">
        <v>16</v>
      </c>
      <c r="F803">
        <v>4</v>
      </c>
      <c r="G803">
        <v>12</v>
      </c>
      <c r="H803">
        <v>0</v>
      </c>
      <c r="I803">
        <v>0.25</v>
      </c>
      <c r="J803">
        <v>283</v>
      </c>
      <c r="K803">
        <v>460</v>
      </c>
      <c r="L803">
        <v>-177</v>
      </c>
    </row>
    <row r="804" spans="1:12" x14ac:dyDescent="0.45">
      <c r="A804">
        <v>910</v>
      </c>
      <c r="B804">
        <v>1999</v>
      </c>
      <c r="C804" t="s">
        <v>92</v>
      </c>
      <c r="D804">
        <v>5</v>
      </c>
      <c r="E804">
        <v>16</v>
      </c>
      <c r="F804">
        <v>5</v>
      </c>
      <c r="G804">
        <v>11</v>
      </c>
      <c r="H804">
        <v>0</v>
      </c>
      <c r="I804">
        <v>0.313</v>
      </c>
      <c r="J804">
        <v>272</v>
      </c>
      <c r="K804">
        <v>357</v>
      </c>
      <c r="L804">
        <v>-85</v>
      </c>
    </row>
    <row r="805" spans="1:12" x14ac:dyDescent="0.45">
      <c r="A805">
        <v>909</v>
      </c>
      <c r="B805">
        <v>1999</v>
      </c>
      <c r="C805" t="s">
        <v>37</v>
      </c>
      <c r="D805">
        <v>5</v>
      </c>
      <c r="E805">
        <v>16</v>
      </c>
      <c r="F805">
        <v>5</v>
      </c>
      <c r="G805">
        <v>11</v>
      </c>
      <c r="H805">
        <v>0</v>
      </c>
      <c r="I805">
        <v>0.313</v>
      </c>
      <c r="J805">
        <v>285</v>
      </c>
      <c r="K805">
        <v>380</v>
      </c>
      <c r="L805">
        <v>-95</v>
      </c>
    </row>
    <row r="806" spans="1:12" x14ac:dyDescent="0.45">
      <c r="A806">
        <v>814</v>
      </c>
      <c r="B806">
        <v>1999</v>
      </c>
      <c r="C806" t="s">
        <v>94</v>
      </c>
      <c r="D806">
        <v>6</v>
      </c>
      <c r="E806">
        <v>16</v>
      </c>
      <c r="F806">
        <v>6</v>
      </c>
      <c r="G806">
        <v>10</v>
      </c>
      <c r="H806">
        <v>0</v>
      </c>
      <c r="I806">
        <v>0.375</v>
      </c>
      <c r="J806">
        <v>317</v>
      </c>
      <c r="K806">
        <v>320</v>
      </c>
      <c r="L806">
        <v>-3</v>
      </c>
    </row>
    <row r="807" spans="1:12" x14ac:dyDescent="0.45">
      <c r="A807">
        <v>813</v>
      </c>
      <c r="B807">
        <v>1999</v>
      </c>
      <c r="C807" t="s">
        <v>60</v>
      </c>
      <c r="D807">
        <v>6</v>
      </c>
      <c r="E807">
        <v>16</v>
      </c>
      <c r="F807">
        <v>6</v>
      </c>
      <c r="G807">
        <v>10</v>
      </c>
      <c r="H807">
        <v>0</v>
      </c>
      <c r="I807">
        <v>0.375</v>
      </c>
      <c r="J807">
        <v>314</v>
      </c>
      <c r="K807">
        <v>318</v>
      </c>
      <c r="L807">
        <v>-4</v>
      </c>
    </row>
    <row r="808" spans="1:12" x14ac:dyDescent="0.45">
      <c r="A808">
        <v>812</v>
      </c>
      <c r="B808">
        <v>1999</v>
      </c>
      <c r="C808" t="s">
        <v>33</v>
      </c>
      <c r="D808">
        <v>6</v>
      </c>
      <c r="E808">
        <v>16</v>
      </c>
      <c r="F808">
        <v>6</v>
      </c>
      <c r="G808">
        <v>10</v>
      </c>
      <c r="H808">
        <v>0</v>
      </c>
      <c r="I808">
        <v>0.375</v>
      </c>
      <c r="J808">
        <v>245</v>
      </c>
      <c r="K808">
        <v>382</v>
      </c>
      <c r="L808">
        <v>-137</v>
      </c>
    </row>
    <row r="809" spans="1:12" x14ac:dyDescent="0.45">
      <c r="A809">
        <v>811</v>
      </c>
      <c r="B809">
        <v>1999</v>
      </c>
      <c r="C809" t="s">
        <v>50</v>
      </c>
      <c r="D809">
        <v>6</v>
      </c>
      <c r="E809">
        <v>16</v>
      </c>
      <c r="F809">
        <v>6</v>
      </c>
      <c r="G809">
        <v>10</v>
      </c>
      <c r="H809">
        <v>0</v>
      </c>
      <c r="I809">
        <v>0.375</v>
      </c>
      <c r="J809">
        <v>272</v>
      </c>
      <c r="K809">
        <v>341</v>
      </c>
      <c r="L809">
        <v>-69</v>
      </c>
    </row>
    <row r="810" spans="1:12" x14ac:dyDescent="0.45">
      <c r="A810">
        <v>715</v>
      </c>
      <c r="B810">
        <v>1999</v>
      </c>
      <c r="C810" t="s">
        <v>86</v>
      </c>
      <c r="D810">
        <v>7</v>
      </c>
      <c r="E810">
        <v>16</v>
      </c>
      <c r="F810">
        <v>7</v>
      </c>
      <c r="G810">
        <v>9</v>
      </c>
      <c r="H810">
        <v>0</v>
      </c>
      <c r="I810">
        <v>0.438</v>
      </c>
      <c r="J810">
        <v>299</v>
      </c>
      <c r="K810">
        <v>358</v>
      </c>
      <c r="L810">
        <v>-59</v>
      </c>
    </row>
    <row r="811" spans="1:12" x14ac:dyDescent="0.45">
      <c r="A811">
        <v>590</v>
      </c>
      <c r="B811">
        <v>1999</v>
      </c>
      <c r="C811" t="s">
        <v>975</v>
      </c>
      <c r="D811">
        <v>8</v>
      </c>
      <c r="E811">
        <v>16</v>
      </c>
      <c r="F811">
        <v>8</v>
      </c>
      <c r="G811">
        <v>8</v>
      </c>
      <c r="H811">
        <v>0</v>
      </c>
      <c r="I811">
        <v>0.5</v>
      </c>
      <c r="J811">
        <v>269</v>
      </c>
      <c r="K811">
        <v>316</v>
      </c>
      <c r="L811">
        <v>-47</v>
      </c>
    </row>
    <row r="812" spans="1:12" x14ac:dyDescent="0.45">
      <c r="A812">
        <v>589</v>
      </c>
      <c r="B812">
        <v>1999</v>
      </c>
      <c r="C812" t="s">
        <v>40</v>
      </c>
      <c r="D812">
        <v>8</v>
      </c>
      <c r="E812">
        <v>16</v>
      </c>
      <c r="F812">
        <v>8</v>
      </c>
      <c r="G812">
        <v>8</v>
      </c>
      <c r="H812">
        <v>0</v>
      </c>
      <c r="I812">
        <v>0.5</v>
      </c>
      <c r="J812">
        <v>324</v>
      </c>
      <c r="K812">
        <v>277</v>
      </c>
      <c r="L812">
        <v>47</v>
      </c>
    </row>
    <row r="813" spans="1:12" x14ac:dyDescent="0.45">
      <c r="A813">
        <v>588</v>
      </c>
      <c r="B813">
        <v>1999</v>
      </c>
      <c r="C813" t="s">
        <v>90</v>
      </c>
      <c r="D813">
        <v>8</v>
      </c>
      <c r="E813">
        <v>16</v>
      </c>
      <c r="F813">
        <v>8</v>
      </c>
      <c r="G813">
        <v>8</v>
      </c>
      <c r="H813">
        <v>0</v>
      </c>
      <c r="I813">
        <v>0.5</v>
      </c>
      <c r="J813">
        <v>390</v>
      </c>
      <c r="K813">
        <v>329</v>
      </c>
      <c r="L813">
        <v>61</v>
      </c>
    </row>
    <row r="814" spans="1:12" x14ac:dyDescent="0.45">
      <c r="A814">
        <v>587</v>
      </c>
      <c r="B814">
        <v>1999</v>
      </c>
      <c r="C814" t="s">
        <v>88</v>
      </c>
      <c r="D814">
        <v>8</v>
      </c>
      <c r="E814">
        <v>16</v>
      </c>
      <c r="F814">
        <v>8</v>
      </c>
      <c r="G814">
        <v>8</v>
      </c>
      <c r="H814">
        <v>0</v>
      </c>
      <c r="I814">
        <v>0.5</v>
      </c>
      <c r="J814">
        <v>308</v>
      </c>
      <c r="K814">
        <v>309</v>
      </c>
      <c r="L814">
        <v>-1</v>
      </c>
    </row>
    <row r="815" spans="1:12" x14ac:dyDescent="0.45">
      <c r="A815">
        <v>586</v>
      </c>
      <c r="B815">
        <v>1999</v>
      </c>
      <c r="C815" t="s">
        <v>972</v>
      </c>
      <c r="D815">
        <v>8</v>
      </c>
      <c r="E815">
        <v>16</v>
      </c>
      <c r="F815">
        <v>8</v>
      </c>
      <c r="G815">
        <v>8</v>
      </c>
      <c r="H815">
        <v>0</v>
      </c>
      <c r="I815">
        <v>0.5</v>
      </c>
      <c r="J815">
        <v>299</v>
      </c>
      <c r="K815">
        <v>284</v>
      </c>
      <c r="L815">
        <v>15</v>
      </c>
    </row>
    <row r="816" spans="1:12" x14ac:dyDescent="0.45">
      <c r="A816">
        <v>585</v>
      </c>
      <c r="B816">
        <v>1999</v>
      </c>
      <c r="C816" t="s">
        <v>974</v>
      </c>
      <c r="D816">
        <v>8</v>
      </c>
      <c r="E816">
        <v>16</v>
      </c>
      <c r="F816">
        <v>8</v>
      </c>
      <c r="G816">
        <v>8</v>
      </c>
      <c r="H816">
        <v>0</v>
      </c>
      <c r="I816">
        <v>0.5</v>
      </c>
      <c r="J816">
        <v>357</v>
      </c>
      <c r="K816">
        <v>341</v>
      </c>
      <c r="L816">
        <v>16</v>
      </c>
    </row>
    <row r="817" spans="1:12" x14ac:dyDescent="0.45">
      <c r="A817">
        <v>584</v>
      </c>
      <c r="B817">
        <v>1999</v>
      </c>
      <c r="C817" t="s">
        <v>64</v>
      </c>
      <c r="D817">
        <v>8</v>
      </c>
      <c r="E817">
        <v>16</v>
      </c>
      <c r="F817">
        <v>8</v>
      </c>
      <c r="G817">
        <v>8</v>
      </c>
      <c r="H817">
        <v>0</v>
      </c>
      <c r="I817">
        <v>0.5</v>
      </c>
      <c r="J817">
        <v>322</v>
      </c>
      <c r="K817">
        <v>323</v>
      </c>
      <c r="L817">
        <v>-1</v>
      </c>
    </row>
    <row r="818" spans="1:12" x14ac:dyDescent="0.45">
      <c r="A818">
        <v>583</v>
      </c>
      <c r="B818">
        <v>1999</v>
      </c>
      <c r="C818" t="s">
        <v>57</v>
      </c>
      <c r="D818">
        <v>8</v>
      </c>
      <c r="E818">
        <v>16</v>
      </c>
      <c r="F818">
        <v>8</v>
      </c>
      <c r="G818">
        <v>8</v>
      </c>
      <c r="H818">
        <v>0</v>
      </c>
      <c r="I818">
        <v>0.5</v>
      </c>
      <c r="J818">
        <v>352</v>
      </c>
      <c r="K818">
        <v>276</v>
      </c>
      <c r="L818">
        <v>76</v>
      </c>
    </row>
    <row r="819" spans="1:12" x14ac:dyDescent="0.45">
      <c r="A819">
        <v>582</v>
      </c>
      <c r="B819">
        <v>1999</v>
      </c>
      <c r="C819" t="s">
        <v>48</v>
      </c>
      <c r="D819">
        <v>8</v>
      </c>
      <c r="E819">
        <v>16</v>
      </c>
      <c r="F819">
        <v>8</v>
      </c>
      <c r="G819">
        <v>8</v>
      </c>
      <c r="H819">
        <v>0</v>
      </c>
      <c r="I819">
        <v>0.5</v>
      </c>
      <c r="J819">
        <v>421</v>
      </c>
      <c r="K819">
        <v>381</v>
      </c>
      <c r="L819">
        <v>40</v>
      </c>
    </row>
    <row r="820" spans="1:12" x14ac:dyDescent="0.45">
      <c r="A820">
        <v>461</v>
      </c>
      <c r="B820">
        <v>1999</v>
      </c>
      <c r="C820" t="s">
        <v>98</v>
      </c>
      <c r="D820">
        <v>9</v>
      </c>
      <c r="E820">
        <v>16</v>
      </c>
      <c r="F820">
        <v>9</v>
      </c>
      <c r="G820">
        <v>7</v>
      </c>
      <c r="H820">
        <v>0</v>
      </c>
      <c r="I820">
        <v>0.56299999999999994</v>
      </c>
      <c r="J820">
        <v>338</v>
      </c>
      <c r="K820">
        <v>298</v>
      </c>
      <c r="L820">
        <v>40</v>
      </c>
    </row>
    <row r="821" spans="1:12" x14ac:dyDescent="0.45">
      <c r="A821">
        <v>460</v>
      </c>
      <c r="B821">
        <v>1999</v>
      </c>
      <c r="C821" t="s">
        <v>76</v>
      </c>
      <c r="D821">
        <v>9</v>
      </c>
      <c r="E821">
        <v>16</v>
      </c>
      <c r="F821">
        <v>9</v>
      </c>
      <c r="G821">
        <v>7</v>
      </c>
      <c r="H821">
        <v>0</v>
      </c>
      <c r="I821">
        <v>0.56299999999999994</v>
      </c>
      <c r="J821">
        <v>326</v>
      </c>
      <c r="K821">
        <v>336</v>
      </c>
      <c r="L821">
        <v>-10</v>
      </c>
    </row>
    <row r="822" spans="1:12" x14ac:dyDescent="0.45">
      <c r="A822">
        <v>459</v>
      </c>
      <c r="B822">
        <v>1999</v>
      </c>
      <c r="C822" t="s">
        <v>973</v>
      </c>
      <c r="D822">
        <v>9</v>
      </c>
      <c r="E822">
        <v>16</v>
      </c>
      <c r="F822">
        <v>9</v>
      </c>
      <c r="G822">
        <v>7</v>
      </c>
      <c r="H822">
        <v>0</v>
      </c>
      <c r="I822">
        <v>0.56299999999999994</v>
      </c>
      <c r="J822">
        <v>390</v>
      </c>
      <c r="K822">
        <v>322</v>
      </c>
      <c r="L822">
        <v>68</v>
      </c>
    </row>
    <row r="823" spans="1:12" x14ac:dyDescent="0.45">
      <c r="A823">
        <v>342</v>
      </c>
      <c r="B823">
        <v>1999</v>
      </c>
      <c r="C823" t="s">
        <v>108</v>
      </c>
      <c r="D823">
        <v>10</v>
      </c>
      <c r="E823">
        <v>16</v>
      </c>
      <c r="F823">
        <v>10</v>
      </c>
      <c r="G823">
        <v>6</v>
      </c>
      <c r="H823">
        <v>0</v>
      </c>
      <c r="I823">
        <v>0.625</v>
      </c>
      <c r="J823">
        <v>443</v>
      </c>
      <c r="K823">
        <v>377</v>
      </c>
      <c r="L823">
        <v>66</v>
      </c>
    </row>
    <row r="824" spans="1:12" x14ac:dyDescent="0.45">
      <c r="A824">
        <v>341</v>
      </c>
      <c r="B824">
        <v>1999</v>
      </c>
      <c r="C824" t="s">
        <v>79</v>
      </c>
      <c r="D824">
        <v>10</v>
      </c>
      <c r="E824">
        <v>16</v>
      </c>
      <c r="F824">
        <v>10</v>
      </c>
      <c r="G824">
        <v>6</v>
      </c>
      <c r="H824">
        <v>0</v>
      </c>
      <c r="I824">
        <v>0.625</v>
      </c>
      <c r="J824">
        <v>399</v>
      </c>
      <c r="K824">
        <v>335</v>
      </c>
      <c r="L824">
        <v>64</v>
      </c>
    </row>
    <row r="825" spans="1:12" x14ac:dyDescent="0.45">
      <c r="A825">
        <v>228</v>
      </c>
      <c r="B825">
        <v>1999</v>
      </c>
      <c r="C825" t="s">
        <v>45</v>
      </c>
      <c r="D825">
        <v>11</v>
      </c>
      <c r="E825">
        <v>16</v>
      </c>
      <c r="F825">
        <v>11</v>
      </c>
      <c r="G825">
        <v>5</v>
      </c>
      <c r="H825">
        <v>0</v>
      </c>
      <c r="I825">
        <v>0.68799999999999994</v>
      </c>
      <c r="J825">
        <v>320</v>
      </c>
      <c r="K825">
        <v>229</v>
      </c>
      <c r="L825">
        <v>91</v>
      </c>
    </row>
    <row r="826" spans="1:12" x14ac:dyDescent="0.45">
      <c r="A826">
        <v>227</v>
      </c>
      <c r="B826">
        <v>1999</v>
      </c>
      <c r="C826" t="s">
        <v>977</v>
      </c>
      <c r="D826">
        <v>11</v>
      </c>
      <c r="E826">
        <v>16</v>
      </c>
      <c r="F826">
        <v>11</v>
      </c>
      <c r="G826">
        <v>5</v>
      </c>
      <c r="H826">
        <v>0</v>
      </c>
      <c r="I826">
        <v>0.68799999999999994</v>
      </c>
      <c r="J826">
        <v>270</v>
      </c>
      <c r="K826">
        <v>235</v>
      </c>
      <c r="L826">
        <v>35</v>
      </c>
    </row>
    <row r="827" spans="1:12" x14ac:dyDescent="0.45">
      <c r="A827">
        <v>73</v>
      </c>
      <c r="B827">
        <v>1999</v>
      </c>
      <c r="C827" t="s">
        <v>68</v>
      </c>
      <c r="D827">
        <v>13</v>
      </c>
      <c r="E827">
        <v>16</v>
      </c>
      <c r="F827">
        <v>13</v>
      </c>
      <c r="G827">
        <v>3</v>
      </c>
      <c r="H827">
        <v>0</v>
      </c>
      <c r="I827">
        <v>0.81299999999999994</v>
      </c>
      <c r="J827">
        <v>423</v>
      </c>
      <c r="K827">
        <v>333</v>
      </c>
      <c r="L827">
        <v>90</v>
      </c>
    </row>
    <row r="828" spans="1:12" x14ac:dyDescent="0.45">
      <c r="A828">
        <v>72</v>
      </c>
      <c r="B828">
        <v>1999</v>
      </c>
      <c r="C828" t="s">
        <v>106</v>
      </c>
      <c r="D828">
        <v>13</v>
      </c>
      <c r="E828">
        <v>16</v>
      </c>
      <c r="F828">
        <v>13</v>
      </c>
      <c r="G828">
        <v>3</v>
      </c>
      <c r="H828">
        <v>0</v>
      </c>
      <c r="I828">
        <v>0.81299999999999994</v>
      </c>
      <c r="J828">
        <v>392</v>
      </c>
      <c r="K828">
        <v>324</v>
      </c>
      <c r="L828">
        <v>68</v>
      </c>
    </row>
    <row r="829" spans="1:12" x14ac:dyDescent="0.45">
      <c r="A829">
        <v>71</v>
      </c>
      <c r="B829">
        <v>1999</v>
      </c>
      <c r="C829" t="s">
        <v>102</v>
      </c>
      <c r="D829">
        <v>13</v>
      </c>
      <c r="E829">
        <v>16</v>
      </c>
      <c r="F829">
        <v>13</v>
      </c>
      <c r="G829">
        <v>3</v>
      </c>
      <c r="H829">
        <v>0</v>
      </c>
      <c r="I829">
        <v>0.81299999999999994</v>
      </c>
      <c r="J829">
        <v>526</v>
      </c>
      <c r="K829">
        <v>242</v>
      </c>
      <c r="L829">
        <v>284</v>
      </c>
    </row>
    <row r="830" spans="1:12" x14ac:dyDescent="0.45">
      <c r="A830">
        <v>22</v>
      </c>
      <c r="B830">
        <v>1999</v>
      </c>
      <c r="C830" t="s">
        <v>72</v>
      </c>
      <c r="D830">
        <v>14</v>
      </c>
      <c r="E830">
        <v>16</v>
      </c>
      <c r="F830">
        <v>14</v>
      </c>
      <c r="G830">
        <v>2</v>
      </c>
      <c r="H830">
        <v>0</v>
      </c>
      <c r="I830">
        <v>0.875</v>
      </c>
      <c r="J830">
        <v>396</v>
      </c>
      <c r="K830">
        <v>217</v>
      </c>
      <c r="L830">
        <v>179</v>
      </c>
    </row>
    <row r="831" spans="1:12" x14ac:dyDescent="0.45">
      <c r="A831">
        <v>1043</v>
      </c>
      <c r="B831">
        <v>1998</v>
      </c>
      <c r="C831" t="s">
        <v>92</v>
      </c>
      <c r="D831">
        <v>3</v>
      </c>
      <c r="E831">
        <v>16</v>
      </c>
      <c r="F831">
        <v>3</v>
      </c>
      <c r="G831">
        <v>13</v>
      </c>
      <c r="H831">
        <v>0</v>
      </c>
      <c r="I831">
        <v>0.188</v>
      </c>
      <c r="J831">
        <v>161</v>
      </c>
      <c r="K831">
        <v>344</v>
      </c>
      <c r="L831">
        <v>-183</v>
      </c>
    </row>
    <row r="832" spans="1:12" x14ac:dyDescent="0.45">
      <c r="A832">
        <v>1042</v>
      </c>
      <c r="B832">
        <v>1998</v>
      </c>
      <c r="C832" t="s">
        <v>68</v>
      </c>
      <c r="D832">
        <v>3</v>
      </c>
      <c r="E832">
        <v>16</v>
      </c>
      <c r="F832">
        <v>3</v>
      </c>
      <c r="G832">
        <v>13</v>
      </c>
      <c r="H832">
        <v>0</v>
      </c>
      <c r="I832">
        <v>0.188</v>
      </c>
      <c r="J832">
        <v>310</v>
      </c>
      <c r="K832">
        <v>444</v>
      </c>
      <c r="L832">
        <v>-134</v>
      </c>
    </row>
    <row r="833" spans="1:12" x14ac:dyDescent="0.45">
      <c r="A833">
        <v>1041</v>
      </c>
      <c r="B833">
        <v>1998</v>
      </c>
      <c r="C833" t="s">
        <v>53</v>
      </c>
      <c r="D833">
        <v>3</v>
      </c>
      <c r="E833">
        <v>16</v>
      </c>
      <c r="F833">
        <v>3</v>
      </c>
      <c r="G833">
        <v>13</v>
      </c>
      <c r="H833">
        <v>0</v>
      </c>
      <c r="I833">
        <v>0.188</v>
      </c>
      <c r="J833">
        <v>268</v>
      </c>
      <c r="K833">
        <v>452</v>
      </c>
      <c r="L833">
        <v>-184</v>
      </c>
    </row>
    <row r="834" spans="1:12" x14ac:dyDescent="0.45">
      <c r="A834">
        <v>997</v>
      </c>
      <c r="B834">
        <v>1998</v>
      </c>
      <c r="C834" t="s">
        <v>102</v>
      </c>
      <c r="D834">
        <v>4</v>
      </c>
      <c r="E834">
        <v>16</v>
      </c>
      <c r="F834">
        <v>4</v>
      </c>
      <c r="G834">
        <v>12</v>
      </c>
      <c r="H834">
        <v>0</v>
      </c>
      <c r="I834">
        <v>0.25</v>
      </c>
      <c r="J834">
        <v>285</v>
      </c>
      <c r="K834">
        <v>378</v>
      </c>
      <c r="L834">
        <v>-93</v>
      </c>
    </row>
    <row r="835" spans="1:12" x14ac:dyDescent="0.45">
      <c r="A835">
        <v>996</v>
      </c>
      <c r="B835">
        <v>1998</v>
      </c>
      <c r="C835" t="s">
        <v>50</v>
      </c>
      <c r="D835">
        <v>4</v>
      </c>
      <c r="E835">
        <v>16</v>
      </c>
      <c r="F835">
        <v>4</v>
      </c>
      <c r="G835">
        <v>12</v>
      </c>
      <c r="H835">
        <v>0</v>
      </c>
      <c r="I835">
        <v>0.25</v>
      </c>
      <c r="J835">
        <v>276</v>
      </c>
      <c r="K835">
        <v>368</v>
      </c>
      <c r="L835">
        <v>-92</v>
      </c>
    </row>
    <row r="836" spans="1:12" x14ac:dyDescent="0.45">
      <c r="A836">
        <v>995</v>
      </c>
      <c r="B836">
        <v>1998</v>
      </c>
      <c r="C836" t="s">
        <v>48</v>
      </c>
      <c r="D836">
        <v>4</v>
      </c>
      <c r="E836">
        <v>16</v>
      </c>
      <c r="F836">
        <v>4</v>
      </c>
      <c r="G836">
        <v>12</v>
      </c>
      <c r="H836">
        <v>0</v>
      </c>
      <c r="I836">
        <v>0.25</v>
      </c>
      <c r="J836">
        <v>336</v>
      </c>
      <c r="K836">
        <v>413</v>
      </c>
      <c r="L836">
        <v>-77</v>
      </c>
    </row>
    <row r="837" spans="1:12" x14ac:dyDescent="0.45">
      <c r="A837">
        <v>912</v>
      </c>
      <c r="B837">
        <v>1998</v>
      </c>
      <c r="C837" t="s">
        <v>975</v>
      </c>
      <c r="D837">
        <v>5</v>
      </c>
      <c r="E837">
        <v>16</v>
      </c>
      <c r="F837">
        <v>5</v>
      </c>
      <c r="G837">
        <v>11</v>
      </c>
      <c r="H837">
        <v>0</v>
      </c>
      <c r="I837">
        <v>0.313</v>
      </c>
      <c r="J837">
        <v>241</v>
      </c>
      <c r="K837">
        <v>342</v>
      </c>
      <c r="L837">
        <v>-101</v>
      </c>
    </row>
    <row r="838" spans="1:12" x14ac:dyDescent="0.45">
      <c r="A838">
        <v>911</v>
      </c>
      <c r="B838">
        <v>1998</v>
      </c>
      <c r="C838" t="s">
        <v>64</v>
      </c>
      <c r="D838">
        <v>5</v>
      </c>
      <c r="E838">
        <v>16</v>
      </c>
      <c r="F838">
        <v>5</v>
      </c>
      <c r="G838">
        <v>11</v>
      </c>
      <c r="H838">
        <v>0</v>
      </c>
      <c r="I838">
        <v>0.313</v>
      </c>
      <c r="J838">
        <v>306</v>
      </c>
      <c r="K838">
        <v>378</v>
      </c>
      <c r="L838">
        <v>-72</v>
      </c>
    </row>
    <row r="839" spans="1:12" x14ac:dyDescent="0.45">
      <c r="A839">
        <v>817</v>
      </c>
      <c r="B839">
        <v>1998</v>
      </c>
      <c r="C839" t="s">
        <v>108</v>
      </c>
      <c r="D839">
        <v>6</v>
      </c>
      <c r="E839">
        <v>16</v>
      </c>
      <c r="F839">
        <v>6</v>
      </c>
      <c r="G839">
        <v>10</v>
      </c>
      <c r="H839">
        <v>0</v>
      </c>
      <c r="I839">
        <v>0.375</v>
      </c>
      <c r="J839">
        <v>319</v>
      </c>
      <c r="K839">
        <v>421</v>
      </c>
      <c r="L839">
        <v>-102</v>
      </c>
    </row>
    <row r="840" spans="1:12" x14ac:dyDescent="0.45">
      <c r="A840">
        <v>816</v>
      </c>
      <c r="B840">
        <v>1998</v>
      </c>
      <c r="C840" t="s">
        <v>40</v>
      </c>
      <c r="D840">
        <v>6</v>
      </c>
      <c r="E840">
        <v>16</v>
      </c>
      <c r="F840">
        <v>6</v>
      </c>
      <c r="G840">
        <v>10</v>
      </c>
      <c r="H840">
        <v>0</v>
      </c>
      <c r="I840">
        <v>0.375</v>
      </c>
      <c r="J840">
        <v>269</v>
      </c>
      <c r="K840">
        <v>335</v>
      </c>
      <c r="L840">
        <v>-66</v>
      </c>
    </row>
    <row r="841" spans="1:12" x14ac:dyDescent="0.45">
      <c r="A841">
        <v>815</v>
      </c>
      <c r="B841">
        <v>1998</v>
      </c>
      <c r="C841" t="s">
        <v>978</v>
      </c>
      <c r="D841">
        <v>6</v>
      </c>
      <c r="E841">
        <v>16</v>
      </c>
      <c r="F841">
        <v>6</v>
      </c>
      <c r="G841">
        <v>10</v>
      </c>
      <c r="H841">
        <v>0</v>
      </c>
      <c r="I841">
        <v>0.375</v>
      </c>
      <c r="J841">
        <v>305</v>
      </c>
      <c r="K841">
        <v>359</v>
      </c>
      <c r="L841">
        <v>-54</v>
      </c>
    </row>
    <row r="842" spans="1:12" x14ac:dyDescent="0.45">
      <c r="A842">
        <v>717</v>
      </c>
      <c r="B842">
        <v>1998</v>
      </c>
      <c r="C842" t="s">
        <v>94</v>
      </c>
      <c r="D842">
        <v>7</v>
      </c>
      <c r="E842">
        <v>16</v>
      </c>
      <c r="F842">
        <v>7</v>
      </c>
      <c r="G842">
        <v>9</v>
      </c>
      <c r="H842">
        <v>0</v>
      </c>
      <c r="I842">
        <v>0.438</v>
      </c>
      <c r="J842">
        <v>263</v>
      </c>
      <c r="K842">
        <v>303</v>
      </c>
      <c r="L842">
        <v>-40</v>
      </c>
    </row>
    <row r="843" spans="1:12" x14ac:dyDescent="0.45">
      <c r="A843">
        <v>716</v>
      </c>
      <c r="B843">
        <v>1998</v>
      </c>
      <c r="C843" t="s">
        <v>973</v>
      </c>
      <c r="D843">
        <v>7</v>
      </c>
      <c r="E843">
        <v>16</v>
      </c>
      <c r="F843">
        <v>7</v>
      </c>
      <c r="G843">
        <v>9</v>
      </c>
      <c r="H843">
        <v>0</v>
      </c>
      <c r="I843">
        <v>0.438</v>
      </c>
      <c r="J843">
        <v>327</v>
      </c>
      <c r="K843">
        <v>363</v>
      </c>
      <c r="L843">
        <v>-36</v>
      </c>
    </row>
    <row r="844" spans="1:12" x14ac:dyDescent="0.45">
      <c r="A844">
        <v>595</v>
      </c>
      <c r="B844">
        <v>1998</v>
      </c>
      <c r="C844" t="s">
        <v>977</v>
      </c>
      <c r="D844">
        <v>8</v>
      </c>
      <c r="E844">
        <v>16</v>
      </c>
      <c r="F844">
        <v>8</v>
      </c>
      <c r="G844">
        <v>8</v>
      </c>
      <c r="H844">
        <v>0</v>
      </c>
      <c r="I844">
        <v>0.5</v>
      </c>
      <c r="J844">
        <v>314</v>
      </c>
      <c r="K844">
        <v>295</v>
      </c>
      <c r="L844">
        <v>19</v>
      </c>
    </row>
    <row r="845" spans="1:12" x14ac:dyDescent="0.45">
      <c r="A845">
        <v>594</v>
      </c>
      <c r="B845">
        <v>1998</v>
      </c>
      <c r="C845" t="s">
        <v>98</v>
      </c>
      <c r="D845">
        <v>8</v>
      </c>
      <c r="E845">
        <v>16</v>
      </c>
      <c r="F845">
        <v>8</v>
      </c>
      <c r="G845">
        <v>8</v>
      </c>
      <c r="H845">
        <v>0</v>
      </c>
      <c r="I845">
        <v>0.5</v>
      </c>
      <c r="J845">
        <v>372</v>
      </c>
      <c r="K845">
        <v>310</v>
      </c>
      <c r="L845">
        <v>62</v>
      </c>
    </row>
    <row r="846" spans="1:12" x14ac:dyDescent="0.45">
      <c r="A846">
        <v>593</v>
      </c>
      <c r="B846">
        <v>1998</v>
      </c>
      <c r="C846" t="s">
        <v>90</v>
      </c>
      <c r="D846">
        <v>8</v>
      </c>
      <c r="E846">
        <v>16</v>
      </c>
      <c r="F846">
        <v>8</v>
      </c>
      <c r="G846">
        <v>8</v>
      </c>
      <c r="H846">
        <v>0</v>
      </c>
      <c r="I846">
        <v>0.5</v>
      </c>
      <c r="J846">
        <v>288</v>
      </c>
      <c r="K846">
        <v>356</v>
      </c>
      <c r="L846">
        <v>-68</v>
      </c>
    </row>
    <row r="847" spans="1:12" x14ac:dyDescent="0.45">
      <c r="A847">
        <v>592</v>
      </c>
      <c r="B847">
        <v>1998</v>
      </c>
      <c r="C847" t="s">
        <v>106</v>
      </c>
      <c r="D847">
        <v>8</v>
      </c>
      <c r="E847">
        <v>16</v>
      </c>
      <c r="F847">
        <v>8</v>
      </c>
      <c r="G847">
        <v>8</v>
      </c>
      <c r="H847">
        <v>0</v>
      </c>
      <c r="I847">
        <v>0.5</v>
      </c>
      <c r="J847">
        <v>330</v>
      </c>
      <c r="K847">
        <v>320</v>
      </c>
      <c r="L847">
        <v>10</v>
      </c>
    </row>
    <row r="848" spans="1:12" x14ac:dyDescent="0.45">
      <c r="A848">
        <v>591</v>
      </c>
      <c r="B848">
        <v>1998</v>
      </c>
      <c r="C848" t="s">
        <v>86</v>
      </c>
      <c r="D848">
        <v>8</v>
      </c>
      <c r="E848">
        <v>16</v>
      </c>
      <c r="F848">
        <v>8</v>
      </c>
      <c r="G848">
        <v>8</v>
      </c>
      <c r="H848">
        <v>0</v>
      </c>
      <c r="I848">
        <v>0.5</v>
      </c>
      <c r="J848">
        <v>287</v>
      </c>
      <c r="K848">
        <v>309</v>
      </c>
      <c r="L848">
        <v>-22</v>
      </c>
    </row>
    <row r="849" spans="1:12" x14ac:dyDescent="0.45">
      <c r="A849">
        <v>463</v>
      </c>
      <c r="B849">
        <v>1998</v>
      </c>
      <c r="C849" t="s">
        <v>972</v>
      </c>
      <c r="D849">
        <v>9</v>
      </c>
      <c r="E849">
        <v>16</v>
      </c>
      <c r="F849">
        <v>9</v>
      </c>
      <c r="G849">
        <v>7</v>
      </c>
      <c r="H849">
        <v>0</v>
      </c>
      <c r="I849">
        <v>0.56299999999999994</v>
      </c>
      <c r="J849">
        <v>337</v>
      </c>
      <c r="K849">
        <v>329</v>
      </c>
      <c r="L849">
        <v>8</v>
      </c>
    </row>
    <row r="850" spans="1:12" x14ac:dyDescent="0.45">
      <c r="A850">
        <v>462</v>
      </c>
      <c r="B850">
        <v>1998</v>
      </c>
      <c r="C850" t="s">
        <v>33</v>
      </c>
      <c r="D850">
        <v>9</v>
      </c>
      <c r="E850">
        <v>16</v>
      </c>
      <c r="F850">
        <v>9</v>
      </c>
      <c r="G850">
        <v>7</v>
      </c>
      <c r="H850">
        <v>0</v>
      </c>
      <c r="I850">
        <v>0.56299999999999994</v>
      </c>
      <c r="J850">
        <v>325</v>
      </c>
      <c r="K850">
        <v>378</v>
      </c>
      <c r="L850">
        <v>-53</v>
      </c>
    </row>
    <row r="851" spans="1:12" x14ac:dyDescent="0.45">
      <c r="A851">
        <v>345</v>
      </c>
      <c r="B851">
        <v>1998</v>
      </c>
      <c r="C851" t="s">
        <v>45</v>
      </c>
      <c r="D851">
        <v>10</v>
      </c>
      <c r="E851">
        <v>16</v>
      </c>
      <c r="F851">
        <v>10</v>
      </c>
      <c r="G851">
        <v>6</v>
      </c>
      <c r="H851">
        <v>0</v>
      </c>
      <c r="I851">
        <v>0.625</v>
      </c>
      <c r="J851">
        <v>400</v>
      </c>
      <c r="K851">
        <v>333</v>
      </c>
      <c r="L851">
        <v>67</v>
      </c>
    </row>
    <row r="852" spans="1:12" x14ac:dyDescent="0.45">
      <c r="A852">
        <v>344</v>
      </c>
      <c r="B852">
        <v>1998</v>
      </c>
      <c r="C852" t="s">
        <v>57</v>
      </c>
      <c r="D852">
        <v>10</v>
      </c>
      <c r="E852">
        <v>16</v>
      </c>
      <c r="F852">
        <v>10</v>
      </c>
      <c r="G852">
        <v>6</v>
      </c>
      <c r="H852">
        <v>0</v>
      </c>
      <c r="I852">
        <v>0.625</v>
      </c>
      <c r="J852">
        <v>381</v>
      </c>
      <c r="K852">
        <v>275</v>
      </c>
      <c r="L852">
        <v>106</v>
      </c>
    </row>
    <row r="853" spans="1:12" x14ac:dyDescent="0.45">
      <c r="A853">
        <v>343</v>
      </c>
      <c r="B853">
        <v>1998</v>
      </c>
      <c r="C853" t="s">
        <v>76</v>
      </c>
      <c r="D853">
        <v>10</v>
      </c>
      <c r="E853">
        <v>16</v>
      </c>
      <c r="F853">
        <v>10</v>
      </c>
      <c r="G853">
        <v>6</v>
      </c>
      <c r="H853">
        <v>0</v>
      </c>
      <c r="I853">
        <v>0.625</v>
      </c>
      <c r="J853">
        <v>321</v>
      </c>
      <c r="K853">
        <v>265</v>
      </c>
      <c r="L853">
        <v>56</v>
      </c>
    </row>
    <row r="854" spans="1:12" x14ac:dyDescent="0.45">
      <c r="A854">
        <v>230</v>
      </c>
      <c r="B854">
        <v>1998</v>
      </c>
      <c r="C854" t="s">
        <v>72</v>
      </c>
      <c r="D854">
        <v>11</v>
      </c>
      <c r="E854">
        <v>16</v>
      </c>
      <c r="F854">
        <v>11</v>
      </c>
      <c r="G854">
        <v>5</v>
      </c>
      <c r="H854">
        <v>0</v>
      </c>
      <c r="I854">
        <v>0.68799999999999994</v>
      </c>
      <c r="J854">
        <v>392</v>
      </c>
      <c r="K854">
        <v>338</v>
      </c>
      <c r="L854">
        <v>54</v>
      </c>
    </row>
    <row r="855" spans="1:12" x14ac:dyDescent="0.45">
      <c r="A855">
        <v>229</v>
      </c>
      <c r="B855">
        <v>1998</v>
      </c>
      <c r="C855" t="s">
        <v>974</v>
      </c>
      <c r="D855">
        <v>11</v>
      </c>
      <c r="E855">
        <v>16</v>
      </c>
      <c r="F855">
        <v>11</v>
      </c>
      <c r="G855">
        <v>5</v>
      </c>
      <c r="H855">
        <v>0</v>
      </c>
      <c r="I855">
        <v>0.68799999999999994</v>
      </c>
      <c r="J855">
        <v>408</v>
      </c>
      <c r="K855">
        <v>319</v>
      </c>
      <c r="L855">
        <v>89</v>
      </c>
    </row>
    <row r="856" spans="1:12" x14ac:dyDescent="0.45">
      <c r="A856">
        <v>146</v>
      </c>
      <c r="B856">
        <v>1998</v>
      </c>
      <c r="C856" t="s">
        <v>88</v>
      </c>
      <c r="D856">
        <v>12</v>
      </c>
      <c r="E856">
        <v>16</v>
      </c>
      <c r="F856">
        <v>12</v>
      </c>
      <c r="G856">
        <v>4</v>
      </c>
      <c r="H856">
        <v>0</v>
      </c>
      <c r="I856">
        <v>0.75</v>
      </c>
      <c r="J856">
        <v>416</v>
      </c>
      <c r="K856">
        <v>266</v>
      </c>
      <c r="L856">
        <v>150</v>
      </c>
    </row>
    <row r="857" spans="1:12" x14ac:dyDescent="0.45">
      <c r="A857">
        <v>145</v>
      </c>
      <c r="B857">
        <v>1998</v>
      </c>
      <c r="C857" t="s">
        <v>976</v>
      </c>
      <c r="D857">
        <v>12</v>
      </c>
      <c r="E857">
        <v>16</v>
      </c>
      <c r="F857">
        <v>12</v>
      </c>
      <c r="G857">
        <v>4</v>
      </c>
      <c r="H857">
        <v>0</v>
      </c>
      <c r="I857">
        <v>0.75</v>
      </c>
      <c r="J857">
        <v>479</v>
      </c>
      <c r="K857">
        <v>328</v>
      </c>
      <c r="L857">
        <v>151</v>
      </c>
    </row>
    <row r="858" spans="1:12" x14ac:dyDescent="0.45">
      <c r="A858">
        <v>24</v>
      </c>
      <c r="B858">
        <v>1998</v>
      </c>
      <c r="C858" t="s">
        <v>37</v>
      </c>
      <c r="D858">
        <v>14</v>
      </c>
      <c r="E858">
        <v>16</v>
      </c>
      <c r="F858">
        <v>14</v>
      </c>
      <c r="G858">
        <v>2</v>
      </c>
      <c r="H858">
        <v>0</v>
      </c>
      <c r="I858">
        <v>0.875</v>
      </c>
      <c r="J858">
        <v>442</v>
      </c>
      <c r="K858">
        <v>289</v>
      </c>
      <c r="L858">
        <v>153</v>
      </c>
    </row>
    <row r="859" spans="1:12" x14ac:dyDescent="0.45">
      <c r="A859">
        <v>23</v>
      </c>
      <c r="B859">
        <v>1998</v>
      </c>
      <c r="C859" t="s">
        <v>60</v>
      </c>
      <c r="D859">
        <v>14</v>
      </c>
      <c r="E859">
        <v>16</v>
      </c>
      <c r="F859">
        <v>14</v>
      </c>
      <c r="G859">
        <v>2</v>
      </c>
      <c r="H859">
        <v>0</v>
      </c>
      <c r="I859">
        <v>0.875</v>
      </c>
      <c r="J859">
        <v>501</v>
      </c>
      <c r="K859">
        <v>309</v>
      </c>
      <c r="L859">
        <v>192</v>
      </c>
    </row>
    <row r="860" spans="1:12" x14ac:dyDescent="0.45">
      <c r="A860">
        <v>7</v>
      </c>
      <c r="B860">
        <v>1998</v>
      </c>
      <c r="C860" t="s">
        <v>79</v>
      </c>
      <c r="D860">
        <v>15</v>
      </c>
      <c r="E860">
        <v>16</v>
      </c>
      <c r="F860">
        <v>15</v>
      </c>
      <c r="G860">
        <v>1</v>
      </c>
      <c r="H860">
        <v>0</v>
      </c>
      <c r="I860">
        <v>0.93799999999999994</v>
      </c>
      <c r="J860">
        <v>556</v>
      </c>
      <c r="K860">
        <v>296</v>
      </c>
      <c r="L860">
        <v>260</v>
      </c>
    </row>
    <row r="861" spans="1:12" x14ac:dyDescent="0.45">
      <c r="A861">
        <v>1044</v>
      </c>
      <c r="B861">
        <v>1997</v>
      </c>
      <c r="C861" t="s">
        <v>68</v>
      </c>
      <c r="D861">
        <v>3</v>
      </c>
      <c r="E861">
        <v>16</v>
      </c>
      <c r="F861">
        <v>3</v>
      </c>
      <c r="G861">
        <v>13</v>
      </c>
      <c r="H861">
        <v>0</v>
      </c>
      <c r="I861">
        <v>0.188</v>
      </c>
      <c r="J861">
        <v>313</v>
      </c>
      <c r="K861">
        <v>401</v>
      </c>
      <c r="L861">
        <v>-88</v>
      </c>
    </row>
    <row r="862" spans="1:12" x14ac:dyDescent="0.45">
      <c r="A862">
        <v>1001</v>
      </c>
      <c r="B862">
        <v>1997</v>
      </c>
      <c r="C862" t="s">
        <v>975</v>
      </c>
      <c r="D862">
        <v>4</v>
      </c>
      <c r="E862">
        <v>16</v>
      </c>
      <c r="F862">
        <v>4</v>
      </c>
      <c r="G862">
        <v>12</v>
      </c>
      <c r="H862">
        <v>0</v>
      </c>
      <c r="I862">
        <v>0.25</v>
      </c>
      <c r="J862">
        <v>266</v>
      </c>
      <c r="K862">
        <v>425</v>
      </c>
      <c r="L862">
        <v>-159</v>
      </c>
    </row>
    <row r="863" spans="1:12" x14ac:dyDescent="0.45">
      <c r="A863">
        <v>1000</v>
      </c>
      <c r="B863">
        <v>1997</v>
      </c>
      <c r="C863" t="s">
        <v>90</v>
      </c>
      <c r="D863">
        <v>4</v>
      </c>
      <c r="E863">
        <v>16</v>
      </c>
      <c r="F863">
        <v>4</v>
      </c>
      <c r="G863">
        <v>12</v>
      </c>
      <c r="H863">
        <v>0</v>
      </c>
      <c r="I863">
        <v>0.25</v>
      </c>
      <c r="J863">
        <v>324</v>
      </c>
      <c r="K863">
        <v>419</v>
      </c>
      <c r="L863">
        <v>-95</v>
      </c>
    </row>
    <row r="864" spans="1:12" x14ac:dyDescent="0.45">
      <c r="A864">
        <v>999</v>
      </c>
      <c r="B864">
        <v>1997</v>
      </c>
      <c r="C864" t="s">
        <v>33</v>
      </c>
      <c r="D864">
        <v>4</v>
      </c>
      <c r="E864">
        <v>16</v>
      </c>
      <c r="F864">
        <v>4</v>
      </c>
      <c r="G864">
        <v>12</v>
      </c>
      <c r="H864">
        <v>0</v>
      </c>
      <c r="I864">
        <v>0.25</v>
      </c>
      <c r="J864">
        <v>283</v>
      </c>
      <c r="K864">
        <v>379</v>
      </c>
      <c r="L864">
        <v>-96</v>
      </c>
    </row>
    <row r="865" spans="1:12" x14ac:dyDescent="0.45">
      <c r="A865">
        <v>998</v>
      </c>
      <c r="B865">
        <v>1997</v>
      </c>
      <c r="C865" t="s">
        <v>50</v>
      </c>
      <c r="D865">
        <v>4</v>
      </c>
      <c r="E865">
        <v>16</v>
      </c>
      <c r="F865">
        <v>4</v>
      </c>
      <c r="G865">
        <v>12</v>
      </c>
      <c r="H865">
        <v>0</v>
      </c>
      <c r="I865">
        <v>0.25</v>
      </c>
      <c r="J865">
        <v>263</v>
      </c>
      <c r="K865">
        <v>421</v>
      </c>
      <c r="L865">
        <v>-158</v>
      </c>
    </row>
    <row r="866" spans="1:12" x14ac:dyDescent="0.45">
      <c r="A866">
        <v>913</v>
      </c>
      <c r="B866">
        <v>1997</v>
      </c>
      <c r="C866" t="s">
        <v>102</v>
      </c>
      <c r="D866">
        <v>5</v>
      </c>
      <c r="E866">
        <v>16</v>
      </c>
      <c r="F866">
        <v>5</v>
      </c>
      <c r="G866">
        <v>11</v>
      </c>
      <c r="H866">
        <v>0</v>
      </c>
      <c r="I866">
        <v>0.313</v>
      </c>
      <c r="J866">
        <v>299</v>
      </c>
      <c r="K866">
        <v>359</v>
      </c>
      <c r="L866">
        <v>-60</v>
      </c>
    </row>
    <row r="867" spans="1:12" x14ac:dyDescent="0.45">
      <c r="A867">
        <v>822</v>
      </c>
      <c r="B867">
        <v>1997</v>
      </c>
      <c r="C867" t="s">
        <v>40</v>
      </c>
      <c r="D867">
        <v>6</v>
      </c>
      <c r="E867">
        <v>16</v>
      </c>
      <c r="F867">
        <v>6</v>
      </c>
      <c r="G867">
        <v>9</v>
      </c>
      <c r="H867">
        <v>1</v>
      </c>
      <c r="I867">
        <v>0.40600000000000003</v>
      </c>
      <c r="J867">
        <v>326</v>
      </c>
      <c r="K867">
        <v>345</v>
      </c>
      <c r="L867">
        <v>-19</v>
      </c>
    </row>
    <row r="868" spans="1:12" x14ac:dyDescent="0.45">
      <c r="A868">
        <v>821</v>
      </c>
      <c r="B868">
        <v>1997</v>
      </c>
      <c r="C868" t="s">
        <v>92</v>
      </c>
      <c r="D868">
        <v>6</v>
      </c>
      <c r="E868">
        <v>16</v>
      </c>
      <c r="F868">
        <v>6</v>
      </c>
      <c r="G868">
        <v>9</v>
      </c>
      <c r="H868">
        <v>1</v>
      </c>
      <c r="I868">
        <v>0.40600000000000003</v>
      </c>
      <c r="J868">
        <v>317</v>
      </c>
      <c r="K868">
        <v>372</v>
      </c>
      <c r="L868">
        <v>-55</v>
      </c>
    </row>
    <row r="869" spans="1:12" x14ac:dyDescent="0.45">
      <c r="A869">
        <v>820</v>
      </c>
      <c r="B869">
        <v>1997</v>
      </c>
      <c r="C869" t="s">
        <v>978</v>
      </c>
      <c r="D869">
        <v>6</v>
      </c>
      <c r="E869">
        <v>16</v>
      </c>
      <c r="F869">
        <v>6</v>
      </c>
      <c r="G869">
        <v>10</v>
      </c>
      <c r="H869">
        <v>0</v>
      </c>
      <c r="I869">
        <v>0.375</v>
      </c>
      <c r="J869">
        <v>237</v>
      </c>
      <c r="K869">
        <v>327</v>
      </c>
      <c r="L869">
        <v>-90</v>
      </c>
    </row>
    <row r="870" spans="1:12" x14ac:dyDescent="0.45">
      <c r="A870">
        <v>819</v>
      </c>
      <c r="B870">
        <v>1997</v>
      </c>
      <c r="C870" t="s">
        <v>57</v>
      </c>
      <c r="D870">
        <v>6</v>
      </c>
      <c r="E870">
        <v>16</v>
      </c>
      <c r="F870">
        <v>6</v>
      </c>
      <c r="G870">
        <v>10</v>
      </c>
      <c r="H870">
        <v>0</v>
      </c>
      <c r="I870">
        <v>0.375</v>
      </c>
      <c r="J870">
        <v>304</v>
      </c>
      <c r="K870">
        <v>314</v>
      </c>
      <c r="L870">
        <v>-10</v>
      </c>
    </row>
    <row r="871" spans="1:12" x14ac:dyDescent="0.45">
      <c r="A871">
        <v>818</v>
      </c>
      <c r="B871">
        <v>1997</v>
      </c>
      <c r="C871" t="s">
        <v>45</v>
      </c>
      <c r="D871">
        <v>6</v>
      </c>
      <c r="E871">
        <v>16</v>
      </c>
      <c r="F871">
        <v>6</v>
      </c>
      <c r="G871">
        <v>10</v>
      </c>
      <c r="H871">
        <v>0</v>
      </c>
      <c r="I871">
        <v>0.375</v>
      </c>
      <c r="J871">
        <v>255</v>
      </c>
      <c r="K871">
        <v>367</v>
      </c>
      <c r="L871">
        <v>-112</v>
      </c>
    </row>
    <row r="872" spans="1:12" x14ac:dyDescent="0.45">
      <c r="A872">
        <v>720</v>
      </c>
      <c r="B872">
        <v>1997</v>
      </c>
      <c r="C872" t="s">
        <v>53</v>
      </c>
      <c r="D872">
        <v>7</v>
      </c>
      <c r="E872">
        <v>16</v>
      </c>
      <c r="F872">
        <v>7</v>
      </c>
      <c r="G872">
        <v>9</v>
      </c>
      <c r="H872">
        <v>0</v>
      </c>
      <c r="I872">
        <v>0.438</v>
      </c>
      <c r="J872">
        <v>355</v>
      </c>
      <c r="K872">
        <v>405</v>
      </c>
      <c r="L872">
        <v>-50</v>
      </c>
    </row>
    <row r="873" spans="1:12" x14ac:dyDescent="0.45">
      <c r="A873">
        <v>719</v>
      </c>
      <c r="B873">
        <v>1997</v>
      </c>
      <c r="C873" t="s">
        <v>48</v>
      </c>
      <c r="D873">
        <v>7</v>
      </c>
      <c r="E873">
        <v>16</v>
      </c>
      <c r="F873">
        <v>7</v>
      </c>
      <c r="G873">
        <v>9</v>
      </c>
      <c r="H873">
        <v>0</v>
      </c>
      <c r="I873">
        <v>0.438</v>
      </c>
      <c r="J873">
        <v>265</v>
      </c>
      <c r="K873">
        <v>314</v>
      </c>
      <c r="L873">
        <v>-49</v>
      </c>
    </row>
    <row r="874" spans="1:12" x14ac:dyDescent="0.45">
      <c r="A874">
        <v>718</v>
      </c>
      <c r="B874">
        <v>1997</v>
      </c>
      <c r="C874" t="s">
        <v>37</v>
      </c>
      <c r="D874">
        <v>7</v>
      </c>
      <c r="E874">
        <v>16</v>
      </c>
      <c r="F874">
        <v>7</v>
      </c>
      <c r="G874">
        <v>9</v>
      </c>
      <c r="H874">
        <v>0</v>
      </c>
      <c r="I874">
        <v>0.438</v>
      </c>
      <c r="J874">
        <v>320</v>
      </c>
      <c r="K874">
        <v>361</v>
      </c>
      <c r="L874">
        <v>-41</v>
      </c>
    </row>
    <row r="875" spans="1:12" x14ac:dyDescent="0.45">
      <c r="A875">
        <v>598</v>
      </c>
      <c r="B875">
        <v>1997</v>
      </c>
      <c r="C875" t="s">
        <v>108</v>
      </c>
      <c r="D875">
        <v>8</v>
      </c>
      <c r="E875">
        <v>16</v>
      </c>
      <c r="F875">
        <v>8</v>
      </c>
      <c r="G875">
        <v>7</v>
      </c>
      <c r="H875">
        <v>1</v>
      </c>
      <c r="I875">
        <v>0.53100000000000003</v>
      </c>
      <c r="J875">
        <v>327</v>
      </c>
      <c r="K875">
        <v>289</v>
      </c>
      <c r="L875">
        <v>38</v>
      </c>
    </row>
    <row r="876" spans="1:12" x14ac:dyDescent="0.45">
      <c r="A876">
        <v>597</v>
      </c>
      <c r="B876">
        <v>1997</v>
      </c>
      <c r="C876" t="s">
        <v>98</v>
      </c>
      <c r="D876">
        <v>8</v>
      </c>
      <c r="E876">
        <v>16</v>
      </c>
      <c r="F876">
        <v>8</v>
      </c>
      <c r="G876">
        <v>8</v>
      </c>
      <c r="H876">
        <v>0</v>
      </c>
      <c r="I876">
        <v>0.5</v>
      </c>
      <c r="J876">
        <v>365</v>
      </c>
      <c r="K876">
        <v>362</v>
      </c>
      <c r="L876">
        <v>3</v>
      </c>
    </row>
    <row r="877" spans="1:12" x14ac:dyDescent="0.45">
      <c r="A877">
        <v>596</v>
      </c>
      <c r="B877">
        <v>1997</v>
      </c>
      <c r="C877" t="s">
        <v>106</v>
      </c>
      <c r="D877">
        <v>8</v>
      </c>
      <c r="E877">
        <v>16</v>
      </c>
      <c r="F877">
        <v>8</v>
      </c>
      <c r="G877">
        <v>8</v>
      </c>
      <c r="H877">
        <v>0</v>
      </c>
      <c r="I877">
        <v>0.5</v>
      </c>
      <c r="J877">
        <v>333</v>
      </c>
      <c r="K877">
        <v>310</v>
      </c>
      <c r="L877">
        <v>23</v>
      </c>
    </row>
    <row r="878" spans="1:12" x14ac:dyDescent="0.45">
      <c r="A878">
        <v>467</v>
      </c>
      <c r="B878">
        <v>1997</v>
      </c>
      <c r="C878" t="s">
        <v>88</v>
      </c>
      <c r="D878">
        <v>9</v>
      </c>
      <c r="E878">
        <v>16</v>
      </c>
      <c r="F878">
        <v>9</v>
      </c>
      <c r="G878">
        <v>7</v>
      </c>
      <c r="H878">
        <v>0</v>
      </c>
      <c r="I878">
        <v>0.56299999999999994</v>
      </c>
      <c r="J878">
        <v>348</v>
      </c>
      <c r="K878">
        <v>287</v>
      </c>
      <c r="L878">
        <v>61</v>
      </c>
    </row>
    <row r="879" spans="1:12" x14ac:dyDescent="0.45">
      <c r="A879">
        <v>466</v>
      </c>
      <c r="B879">
        <v>1997</v>
      </c>
      <c r="C879" t="s">
        <v>79</v>
      </c>
      <c r="D879">
        <v>9</v>
      </c>
      <c r="E879">
        <v>16</v>
      </c>
      <c r="F879">
        <v>9</v>
      </c>
      <c r="G879">
        <v>7</v>
      </c>
      <c r="H879">
        <v>0</v>
      </c>
      <c r="I879">
        <v>0.56299999999999994</v>
      </c>
      <c r="J879">
        <v>354</v>
      </c>
      <c r="K879">
        <v>359</v>
      </c>
      <c r="L879">
        <v>-5</v>
      </c>
    </row>
    <row r="880" spans="1:12" x14ac:dyDescent="0.45">
      <c r="A880">
        <v>465</v>
      </c>
      <c r="B880">
        <v>1997</v>
      </c>
      <c r="C880" t="s">
        <v>76</v>
      </c>
      <c r="D880">
        <v>9</v>
      </c>
      <c r="E880">
        <v>16</v>
      </c>
      <c r="F880">
        <v>9</v>
      </c>
      <c r="G880">
        <v>7</v>
      </c>
      <c r="H880">
        <v>0</v>
      </c>
      <c r="I880">
        <v>0.56299999999999994</v>
      </c>
      <c r="J880">
        <v>339</v>
      </c>
      <c r="K880">
        <v>327</v>
      </c>
      <c r="L880">
        <v>12</v>
      </c>
    </row>
    <row r="881" spans="1:12" x14ac:dyDescent="0.45">
      <c r="A881">
        <v>464</v>
      </c>
      <c r="B881">
        <v>1997</v>
      </c>
      <c r="C881" t="s">
        <v>64</v>
      </c>
      <c r="D881">
        <v>9</v>
      </c>
      <c r="E881">
        <v>16</v>
      </c>
      <c r="F881">
        <v>9</v>
      </c>
      <c r="G881">
        <v>7</v>
      </c>
      <c r="H881">
        <v>0</v>
      </c>
      <c r="I881">
        <v>0.56299999999999994</v>
      </c>
      <c r="J881">
        <v>379</v>
      </c>
      <c r="K881">
        <v>306</v>
      </c>
      <c r="L881">
        <v>73</v>
      </c>
    </row>
    <row r="882" spans="1:12" x14ac:dyDescent="0.45">
      <c r="A882">
        <v>348</v>
      </c>
      <c r="B882">
        <v>1997</v>
      </c>
      <c r="C882" t="s">
        <v>972</v>
      </c>
      <c r="D882">
        <v>10</v>
      </c>
      <c r="E882">
        <v>16</v>
      </c>
      <c r="F882">
        <v>10</v>
      </c>
      <c r="G882">
        <v>6</v>
      </c>
      <c r="H882">
        <v>0</v>
      </c>
      <c r="I882">
        <v>0.625</v>
      </c>
      <c r="J882">
        <v>369</v>
      </c>
      <c r="K882">
        <v>289</v>
      </c>
      <c r="L882">
        <v>80</v>
      </c>
    </row>
    <row r="883" spans="1:12" x14ac:dyDescent="0.45">
      <c r="A883">
        <v>347</v>
      </c>
      <c r="B883">
        <v>1997</v>
      </c>
      <c r="C883" t="s">
        <v>86</v>
      </c>
      <c r="D883">
        <v>10</v>
      </c>
      <c r="E883">
        <v>16</v>
      </c>
      <c r="F883">
        <v>10</v>
      </c>
      <c r="G883">
        <v>5</v>
      </c>
      <c r="H883">
        <v>1</v>
      </c>
      <c r="I883">
        <v>0.65600000000000003</v>
      </c>
      <c r="J883">
        <v>307</v>
      </c>
      <c r="K883">
        <v>265</v>
      </c>
      <c r="L883">
        <v>42</v>
      </c>
    </row>
    <row r="884" spans="1:12" x14ac:dyDescent="0.45">
      <c r="A884">
        <v>346</v>
      </c>
      <c r="B884">
        <v>1997</v>
      </c>
      <c r="C884" t="s">
        <v>977</v>
      </c>
      <c r="D884">
        <v>10</v>
      </c>
      <c r="E884">
        <v>16</v>
      </c>
      <c r="F884">
        <v>10</v>
      </c>
      <c r="G884">
        <v>6</v>
      </c>
      <c r="H884">
        <v>0</v>
      </c>
      <c r="I884">
        <v>0.625</v>
      </c>
      <c r="J884">
        <v>299</v>
      </c>
      <c r="K884">
        <v>263</v>
      </c>
      <c r="L884">
        <v>36</v>
      </c>
    </row>
    <row r="885" spans="1:12" x14ac:dyDescent="0.45">
      <c r="A885">
        <v>232</v>
      </c>
      <c r="B885">
        <v>1997</v>
      </c>
      <c r="C885" t="s">
        <v>94</v>
      </c>
      <c r="D885">
        <v>11</v>
      </c>
      <c r="E885">
        <v>16</v>
      </c>
      <c r="F885">
        <v>11</v>
      </c>
      <c r="G885">
        <v>5</v>
      </c>
      <c r="H885">
        <v>0</v>
      </c>
      <c r="I885">
        <v>0.68799999999999994</v>
      </c>
      <c r="J885">
        <v>372</v>
      </c>
      <c r="K885">
        <v>307</v>
      </c>
      <c r="L885">
        <v>65</v>
      </c>
    </row>
    <row r="886" spans="1:12" x14ac:dyDescent="0.45">
      <c r="A886">
        <v>231</v>
      </c>
      <c r="B886">
        <v>1997</v>
      </c>
      <c r="C886" t="s">
        <v>72</v>
      </c>
      <c r="D886">
        <v>11</v>
      </c>
      <c r="E886">
        <v>16</v>
      </c>
      <c r="F886">
        <v>11</v>
      </c>
      <c r="G886">
        <v>5</v>
      </c>
      <c r="H886">
        <v>0</v>
      </c>
      <c r="I886">
        <v>0.68799999999999994</v>
      </c>
      <c r="J886">
        <v>394</v>
      </c>
      <c r="K886">
        <v>318</v>
      </c>
      <c r="L886">
        <v>76</v>
      </c>
    </row>
    <row r="887" spans="1:12" x14ac:dyDescent="0.45">
      <c r="A887">
        <v>147</v>
      </c>
      <c r="B887">
        <v>1997</v>
      </c>
      <c r="C887" t="s">
        <v>60</v>
      </c>
      <c r="D887">
        <v>12</v>
      </c>
      <c r="E887">
        <v>16</v>
      </c>
      <c r="F887">
        <v>12</v>
      </c>
      <c r="G887">
        <v>4</v>
      </c>
      <c r="H887">
        <v>0</v>
      </c>
      <c r="I887">
        <v>0.75</v>
      </c>
      <c r="J887">
        <v>472</v>
      </c>
      <c r="K887">
        <v>287</v>
      </c>
      <c r="L887">
        <v>185</v>
      </c>
    </row>
    <row r="888" spans="1:12" x14ac:dyDescent="0.45">
      <c r="A888">
        <v>76</v>
      </c>
      <c r="B888">
        <v>1997</v>
      </c>
      <c r="C888" t="s">
        <v>974</v>
      </c>
      <c r="D888">
        <v>13</v>
      </c>
      <c r="E888">
        <v>16</v>
      </c>
      <c r="F888">
        <v>13</v>
      </c>
      <c r="G888">
        <v>3</v>
      </c>
      <c r="H888">
        <v>0</v>
      </c>
      <c r="I888">
        <v>0.81299999999999994</v>
      </c>
      <c r="J888">
        <v>422</v>
      </c>
      <c r="K888">
        <v>282</v>
      </c>
      <c r="L888">
        <v>140</v>
      </c>
    </row>
    <row r="889" spans="1:12" x14ac:dyDescent="0.45">
      <c r="A889">
        <v>75</v>
      </c>
      <c r="B889">
        <v>1997</v>
      </c>
      <c r="C889" t="s">
        <v>973</v>
      </c>
      <c r="D889">
        <v>13</v>
      </c>
      <c r="E889">
        <v>16</v>
      </c>
      <c r="F889">
        <v>13</v>
      </c>
      <c r="G889">
        <v>3</v>
      </c>
      <c r="H889">
        <v>0</v>
      </c>
      <c r="I889">
        <v>0.81299999999999994</v>
      </c>
      <c r="J889">
        <v>375</v>
      </c>
      <c r="K889">
        <v>232</v>
      </c>
      <c r="L889">
        <v>143</v>
      </c>
    </row>
    <row r="890" spans="1:12" x14ac:dyDescent="0.45">
      <c r="A890">
        <v>74</v>
      </c>
      <c r="B890">
        <v>1997</v>
      </c>
      <c r="C890" t="s">
        <v>976</v>
      </c>
      <c r="D890">
        <v>13</v>
      </c>
      <c r="E890">
        <v>16</v>
      </c>
      <c r="F890">
        <v>13</v>
      </c>
      <c r="G890">
        <v>3</v>
      </c>
      <c r="H890">
        <v>0</v>
      </c>
      <c r="I890">
        <v>0.81299999999999994</v>
      </c>
      <c r="J890">
        <v>375</v>
      </c>
      <c r="K890">
        <v>265</v>
      </c>
      <c r="L890">
        <v>110</v>
      </c>
    </row>
    <row r="891" spans="1:12" x14ac:dyDescent="0.45">
      <c r="A891">
        <v>1085</v>
      </c>
      <c r="B891">
        <v>1996</v>
      </c>
      <c r="C891" t="s">
        <v>88</v>
      </c>
      <c r="D891">
        <v>1</v>
      </c>
      <c r="E891">
        <v>16</v>
      </c>
      <c r="F891">
        <v>1</v>
      </c>
      <c r="G891">
        <v>15</v>
      </c>
      <c r="H891">
        <v>0</v>
      </c>
      <c r="I891">
        <v>6.3E-2</v>
      </c>
      <c r="J891">
        <v>279</v>
      </c>
      <c r="K891">
        <v>454</v>
      </c>
      <c r="L891">
        <v>-175</v>
      </c>
    </row>
    <row r="892" spans="1:12" x14ac:dyDescent="0.45">
      <c r="A892">
        <v>1046</v>
      </c>
      <c r="B892">
        <v>1996</v>
      </c>
      <c r="C892" t="s">
        <v>978</v>
      </c>
      <c r="D892">
        <v>3</v>
      </c>
      <c r="E892">
        <v>16</v>
      </c>
      <c r="F892">
        <v>3</v>
      </c>
      <c r="G892">
        <v>13</v>
      </c>
      <c r="H892">
        <v>0</v>
      </c>
      <c r="I892">
        <v>0.188</v>
      </c>
      <c r="J892">
        <v>229</v>
      </c>
      <c r="K892">
        <v>339</v>
      </c>
      <c r="L892">
        <v>-110</v>
      </c>
    </row>
    <row r="893" spans="1:12" x14ac:dyDescent="0.45">
      <c r="A893">
        <v>1045</v>
      </c>
      <c r="B893">
        <v>1996</v>
      </c>
      <c r="C893" t="s">
        <v>37</v>
      </c>
      <c r="D893">
        <v>3</v>
      </c>
      <c r="E893">
        <v>16</v>
      </c>
      <c r="F893">
        <v>3</v>
      </c>
      <c r="G893">
        <v>13</v>
      </c>
      <c r="H893">
        <v>0</v>
      </c>
      <c r="I893">
        <v>0.188</v>
      </c>
      <c r="J893">
        <v>309</v>
      </c>
      <c r="K893">
        <v>461</v>
      </c>
      <c r="L893">
        <v>-152</v>
      </c>
    </row>
    <row r="894" spans="1:12" x14ac:dyDescent="0.45">
      <c r="A894">
        <v>1002</v>
      </c>
      <c r="B894">
        <v>1996</v>
      </c>
      <c r="C894" t="s">
        <v>40</v>
      </c>
      <c r="D894">
        <v>4</v>
      </c>
      <c r="E894">
        <v>16</v>
      </c>
      <c r="F894">
        <v>4</v>
      </c>
      <c r="G894">
        <v>12</v>
      </c>
      <c r="H894">
        <v>0</v>
      </c>
      <c r="I894">
        <v>0.25</v>
      </c>
      <c r="J894">
        <v>371</v>
      </c>
      <c r="K894">
        <v>441</v>
      </c>
      <c r="L894">
        <v>-70</v>
      </c>
    </row>
    <row r="895" spans="1:12" x14ac:dyDescent="0.45">
      <c r="A895">
        <v>914</v>
      </c>
      <c r="B895">
        <v>1996</v>
      </c>
      <c r="C895" t="s">
        <v>64</v>
      </c>
      <c r="D895">
        <v>5</v>
      </c>
      <c r="E895">
        <v>16</v>
      </c>
      <c r="F895">
        <v>5</v>
      </c>
      <c r="G895">
        <v>11</v>
      </c>
      <c r="H895">
        <v>0</v>
      </c>
      <c r="I895">
        <v>0.313</v>
      </c>
      <c r="J895">
        <v>302</v>
      </c>
      <c r="K895">
        <v>368</v>
      </c>
      <c r="L895">
        <v>-66</v>
      </c>
    </row>
    <row r="896" spans="1:12" x14ac:dyDescent="0.45">
      <c r="A896">
        <v>825</v>
      </c>
      <c r="B896">
        <v>1996</v>
      </c>
      <c r="C896" t="s">
        <v>977</v>
      </c>
      <c r="D896">
        <v>6</v>
      </c>
      <c r="E896">
        <v>16</v>
      </c>
      <c r="F896">
        <v>6</v>
      </c>
      <c r="G896">
        <v>10</v>
      </c>
      <c r="H896">
        <v>0</v>
      </c>
      <c r="I896">
        <v>0.375</v>
      </c>
      <c r="J896">
        <v>221</v>
      </c>
      <c r="K896">
        <v>293</v>
      </c>
      <c r="L896">
        <v>-72</v>
      </c>
    </row>
    <row r="897" spans="1:12" x14ac:dyDescent="0.45">
      <c r="A897">
        <v>824</v>
      </c>
      <c r="B897">
        <v>1996</v>
      </c>
      <c r="C897" t="s">
        <v>102</v>
      </c>
      <c r="D897">
        <v>6</v>
      </c>
      <c r="E897">
        <v>16</v>
      </c>
      <c r="F897">
        <v>6</v>
      </c>
      <c r="G897">
        <v>10</v>
      </c>
      <c r="H897">
        <v>0</v>
      </c>
      <c r="I897">
        <v>0.375</v>
      </c>
      <c r="J897">
        <v>303</v>
      </c>
      <c r="K897">
        <v>409</v>
      </c>
      <c r="L897">
        <v>-106</v>
      </c>
    </row>
    <row r="898" spans="1:12" x14ac:dyDescent="0.45">
      <c r="A898">
        <v>823</v>
      </c>
      <c r="B898">
        <v>1996</v>
      </c>
      <c r="C898" t="s">
        <v>86</v>
      </c>
      <c r="D898">
        <v>6</v>
      </c>
      <c r="E898">
        <v>16</v>
      </c>
      <c r="F898">
        <v>6</v>
      </c>
      <c r="G898">
        <v>10</v>
      </c>
      <c r="H898">
        <v>0</v>
      </c>
      <c r="I898">
        <v>0.375</v>
      </c>
      <c r="J898">
        <v>242</v>
      </c>
      <c r="K898">
        <v>297</v>
      </c>
      <c r="L898">
        <v>-55</v>
      </c>
    </row>
    <row r="899" spans="1:12" x14ac:dyDescent="0.45">
      <c r="A899">
        <v>724</v>
      </c>
      <c r="B899">
        <v>1996</v>
      </c>
      <c r="C899" t="s">
        <v>98</v>
      </c>
      <c r="D899">
        <v>7</v>
      </c>
      <c r="E899">
        <v>16</v>
      </c>
      <c r="F899">
        <v>7</v>
      </c>
      <c r="G899">
        <v>9</v>
      </c>
      <c r="H899">
        <v>0</v>
      </c>
      <c r="I899">
        <v>0.438</v>
      </c>
      <c r="J899">
        <v>317</v>
      </c>
      <c r="K899">
        <v>376</v>
      </c>
      <c r="L899">
        <v>-59</v>
      </c>
    </row>
    <row r="900" spans="1:12" x14ac:dyDescent="0.45">
      <c r="A900">
        <v>723</v>
      </c>
      <c r="B900">
        <v>1996</v>
      </c>
      <c r="C900" t="s">
        <v>90</v>
      </c>
      <c r="D900">
        <v>7</v>
      </c>
      <c r="E900">
        <v>16</v>
      </c>
      <c r="F900">
        <v>7</v>
      </c>
      <c r="G900">
        <v>9</v>
      </c>
      <c r="H900">
        <v>0</v>
      </c>
      <c r="I900">
        <v>0.438</v>
      </c>
      <c r="J900">
        <v>340</v>
      </c>
      <c r="K900">
        <v>293</v>
      </c>
      <c r="L900">
        <v>47</v>
      </c>
    </row>
    <row r="901" spans="1:12" x14ac:dyDescent="0.45">
      <c r="A901">
        <v>722</v>
      </c>
      <c r="B901">
        <v>1996</v>
      </c>
      <c r="C901" t="s">
        <v>33</v>
      </c>
      <c r="D901">
        <v>7</v>
      </c>
      <c r="E901">
        <v>16</v>
      </c>
      <c r="F901">
        <v>7</v>
      </c>
      <c r="G901">
        <v>9</v>
      </c>
      <c r="H901">
        <v>0</v>
      </c>
      <c r="I901">
        <v>0.438</v>
      </c>
      <c r="J901">
        <v>300</v>
      </c>
      <c r="K901">
        <v>397</v>
      </c>
      <c r="L901">
        <v>-97</v>
      </c>
    </row>
    <row r="902" spans="1:12" x14ac:dyDescent="0.45">
      <c r="A902">
        <v>721</v>
      </c>
      <c r="B902">
        <v>1996</v>
      </c>
      <c r="C902" t="s">
        <v>50</v>
      </c>
      <c r="D902">
        <v>7</v>
      </c>
      <c r="E902">
        <v>16</v>
      </c>
      <c r="F902">
        <v>7</v>
      </c>
      <c r="G902">
        <v>9</v>
      </c>
      <c r="H902">
        <v>0</v>
      </c>
      <c r="I902">
        <v>0.438</v>
      </c>
      <c r="J902">
        <v>283</v>
      </c>
      <c r="K902">
        <v>305</v>
      </c>
      <c r="L902">
        <v>-22</v>
      </c>
    </row>
    <row r="903" spans="1:12" x14ac:dyDescent="0.45">
      <c r="A903">
        <v>602</v>
      </c>
      <c r="B903">
        <v>1996</v>
      </c>
      <c r="C903" t="s">
        <v>975</v>
      </c>
      <c r="D903">
        <v>8</v>
      </c>
      <c r="E903">
        <v>16</v>
      </c>
      <c r="F903">
        <v>8</v>
      </c>
      <c r="G903">
        <v>8</v>
      </c>
      <c r="H903">
        <v>0</v>
      </c>
      <c r="I903">
        <v>0.5</v>
      </c>
      <c r="J903">
        <v>310</v>
      </c>
      <c r="K903">
        <v>376</v>
      </c>
      <c r="L903">
        <v>-66</v>
      </c>
    </row>
    <row r="904" spans="1:12" x14ac:dyDescent="0.45">
      <c r="A904">
        <v>601</v>
      </c>
      <c r="B904">
        <v>1996</v>
      </c>
      <c r="C904" t="s">
        <v>154</v>
      </c>
      <c r="D904">
        <v>8</v>
      </c>
      <c r="E904">
        <v>16</v>
      </c>
      <c r="F904">
        <v>8</v>
      </c>
      <c r="G904">
        <v>8</v>
      </c>
      <c r="H904">
        <v>0</v>
      </c>
      <c r="I904">
        <v>0.5</v>
      </c>
      <c r="J904">
        <v>345</v>
      </c>
      <c r="K904">
        <v>319</v>
      </c>
      <c r="L904">
        <v>26</v>
      </c>
    </row>
    <row r="905" spans="1:12" x14ac:dyDescent="0.45">
      <c r="A905">
        <v>600</v>
      </c>
      <c r="B905">
        <v>1996</v>
      </c>
      <c r="C905" t="s">
        <v>76</v>
      </c>
      <c r="D905">
        <v>8</v>
      </c>
      <c r="E905">
        <v>16</v>
      </c>
      <c r="F905">
        <v>8</v>
      </c>
      <c r="G905">
        <v>8</v>
      </c>
      <c r="H905">
        <v>0</v>
      </c>
      <c r="I905">
        <v>0.5</v>
      </c>
      <c r="J905">
        <v>339</v>
      </c>
      <c r="K905">
        <v>325</v>
      </c>
      <c r="L905">
        <v>14</v>
      </c>
    </row>
    <row r="906" spans="1:12" x14ac:dyDescent="0.45">
      <c r="A906">
        <v>599</v>
      </c>
      <c r="B906">
        <v>1996</v>
      </c>
      <c r="C906" t="s">
        <v>53</v>
      </c>
      <c r="D906">
        <v>8</v>
      </c>
      <c r="E906">
        <v>16</v>
      </c>
      <c r="F906">
        <v>8</v>
      </c>
      <c r="G906">
        <v>8</v>
      </c>
      <c r="H906">
        <v>0</v>
      </c>
      <c r="I906">
        <v>0.5</v>
      </c>
      <c r="J906">
        <v>372</v>
      </c>
      <c r="K906">
        <v>369</v>
      </c>
      <c r="L906">
        <v>3</v>
      </c>
    </row>
    <row r="907" spans="1:12" x14ac:dyDescent="0.45">
      <c r="A907">
        <v>472</v>
      </c>
      <c r="B907">
        <v>1996</v>
      </c>
      <c r="C907" t="s">
        <v>108</v>
      </c>
      <c r="D907">
        <v>9</v>
      </c>
      <c r="E907">
        <v>16</v>
      </c>
      <c r="F907">
        <v>9</v>
      </c>
      <c r="G907">
        <v>7</v>
      </c>
      <c r="H907">
        <v>0</v>
      </c>
      <c r="I907">
        <v>0.56299999999999994</v>
      </c>
      <c r="J907">
        <v>364</v>
      </c>
      <c r="K907">
        <v>312</v>
      </c>
      <c r="L907">
        <v>52</v>
      </c>
    </row>
    <row r="908" spans="1:12" x14ac:dyDescent="0.45">
      <c r="A908">
        <v>471</v>
      </c>
      <c r="B908">
        <v>1996</v>
      </c>
      <c r="C908" t="s">
        <v>79</v>
      </c>
      <c r="D908">
        <v>9</v>
      </c>
      <c r="E908">
        <v>16</v>
      </c>
      <c r="F908">
        <v>9</v>
      </c>
      <c r="G908">
        <v>7</v>
      </c>
      <c r="H908">
        <v>0</v>
      </c>
      <c r="I908">
        <v>0.56299999999999994</v>
      </c>
      <c r="J908">
        <v>298</v>
      </c>
      <c r="K908">
        <v>315</v>
      </c>
      <c r="L908">
        <v>-17</v>
      </c>
    </row>
    <row r="909" spans="1:12" x14ac:dyDescent="0.45">
      <c r="A909">
        <v>470</v>
      </c>
      <c r="B909">
        <v>1996</v>
      </c>
      <c r="C909" t="s">
        <v>973</v>
      </c>
      <c r="D909">
        <v>9</v>
      </c>
      <c r="E909">
        <v>16</v>
      </c>
      <c r="F909">
        <v>9</v>
      </c>
      <c r="G909">
        <v>7</v>
      </c>
      <c r="H909">
        <v>0</v>
      </c>
      <c r="I909">
        <v>0.56299999999999994</v>
      </c>
      <c r="J909">
        <v>297</v>
      </c>
      <c r="K909">
        <v>300</v>
      </c>
      <c r="L909">
        <v>-3</v>
      </c>
    </row>
    <row r="910" spans="1:12" x14ac:dyDescent="0.45">
      <c r="A910">
        <v>469</v>
      </c>
      <c r="B910">
        <v>1996</v>
      </c>
      <c r="C910" t="s">
        <v>72</v>
      </c>
      <c r="D910">
        <v>9</v>
      </c>
      <c r="E910">
        <v>16</v>
      </c>
      <c r="F910">
        <v>9</v>
      </c>
      <c r="G910">
        <v>7</v>
      </c>
      <c r="H910">
        <v>0</v>
      </c>
      <c r="I910">
        <v>0.56299999999999994</v>
      </c>
      <c r="J910">
        <v>325</v>
      </c>
      <c r="K910">
        <v>335</v>
      </c>
      <c r="L910">
        <v>-10</v>
      </c>
    </row>
    <row r="911" spans="1:12" x14ac:dyDescent="0.45">
      <c r="A911">
        <v>468</v>
      </c>
      <c r="B911">
        <v>1996</v>
      </c>
      <c r="C911" t="s">
        <v>68</v>
      </c>
      <c r="D911">
        <v>9</v>
      </c>
      <c r="E911">
        <v>16</v>
      </c>
      <c r="F911">
        <v>9</v>
      </c>
      <c r="G911">
        <v>7</v>
      </c>
      <c r="H911">
        <v>0</v>
      </c>
      <c r="I911">
        <v>0.56299999999999994</v>
      </c>
      <c r="J911">
        <v>317</v>
      </c>
      <c r="K911">
        <v>334</v>
      </c>
      <c r="L911">
        <v>-17</v>
      </c>
    </row>
    <row r="912" spans="1:12" x14ac:dyDescent="0.45">
      <c r="A912">
        <v>352</v>
      </c>
      <c r="B912">
        <v>1996</v>
      </c>
      <c r="C912" t="s">
        <v>45</v>
      </c>
      <c r="D912">
        <v>10</v>
      </c>
      <c r="E912">
        <v>16</v>
      </c>
      <c r="F912">
        <v>10</v>
      </c>
      <c r="G912">
        <v>6</v>
      </c>
      <c r="H912">
        <v>0</v>
      </c>
      <c r="I912">
        <v>0.625</v>
      </c>
      <c r="J912">
        <v>319</v>
      </c>
      <c r="K912">
        <v>266</v>
      </c>
      <c r="L912">
        <v>53</v>
      </c>
    </row>
    <row r="913" spans="1:12" x14ac:dyDescent="0.45">
      <c r="A913">
        <v>351</v>
      </c>
      <c r="B913">
        <v>1996</v>
      </c>
      <c r="C913" t="s">
        <v>57</v>
      </c>
      <c r="D913">
        <v>10</v>
      </c>
      <c r="E913">
        <v>16</v>
      </c>
      <c r="F913">
        <v>10</v>
      </c>
      <c r="G913">
        <v>6</v>
      </c>
      <c r="H913">
        <v>0</v>
      </c>
      <c r="I913">
        <v>0.625</v>
      </c>
      <c r="J913">
        <v>286</v>
      </c>
      <c r="K913">
        <v>250</v>
      </c>
      <c r="L913">
        <v>36</v>
      </c>
    </row>
    <row r="914" spans="1:12" x14ac:dyDescent="0.45">
      <c r="A914">
        <v>350</v>
      </c>
      <c r="B914">
        <v>1996</v>
      </c>
      <c r="C914" t="s">
        <v>92</v>
      </c>
      <c r="D914">
        <v>10</v>
      </c>
      <c r="E914">
        <v>16</v>
      </c>
      <c r="F914">
        <v>10</v>
      </c>
      <c r="G914">
        <v>6</v>
      </c>
      <c r="H914">
        <v>0</v>
      </c>
      <c r="I914">
        <v>0.625</v>
      </c>
      <c r="J914">
        <v>363</v>
      </c>
      <c r="K914">
        <v>341</v>
      </c>
      <c r="L914">
        <v>22</v>
      </c>
    </row>
    <row r="915" spans="1:12" x14ac:dyDescent="0.45">
      <c r="A915">
        <v>349</v>
      </c>
      <c r="B915">
        <v>1996</v>
      </c>
      <c r="C915" t="s">
        <v>94</v>
      </c>
      <c r="D915">
        <v>10</v>
      </c>
      <c r="E915">
        <v>16</v>
      </c>
      <c r="F915">
        <v>10</v>
      </c>
      <c r="G915">
        <v>6</v>
      </c>
      <c r="H915">
        <v>0</v>
      </c>
      <c r="I915">
        <v>0.625</v>
      </c>
      <c r="J915">
        <v>344</v>
      </c>
      <c r="K915">
        <v>257</v>
      </c>
      <c r="L915">
        <v>87</v>
      </c>
    </row>
    <row r="916" spans="1:12" x14ac:dyDescent="0.45">
      <c r="A916">
        <v>233</v>
      </c>
      <c r="B916">
        <v>1996</v>
      </c>
      <c r="C916" t="s">
        <v>972</v>
      </c>
      <c r="D916">
        <v>11</v>
      </c>
      <c r="E916">
        <v>16</v>
      </c>
      <c r="F916">
        <v>11</v>
      </c>
      <c r="G916">
        <v>5</v>
      </c>
      <c r="H916">
        <v>0</v>
      </c>
      <c r="I916">
        <v>0.68799999999999994</v>
      </c>
      <c r="J916">
        <v>418</v>
      </c>
      <c r="K916">
        <v>313</v>
      </c>
      <c r="L916">
        <v>105</v>
      </c>
    </row>
    <row r="917" spans="1:12" x14ac:dyDescent="0.45">
      <c r="A917">
        <v>149</v>
      </c>
      <c r="B917">
        <v>1996</v>
      </c>
      <c r="C917" t="s">
        <v>976</v>
      </c>
      <c r="D917">
        <v>12</v>
      </c>
      <c r="E917">
        <v>16</v>
      </c>
      <c r="F917">
        <v>12</v>
      </c>
      <c r="G917">
        <v>4</v>
      </c>
      <c r="H917">
        <v>0</v>
      </c>
      <c r="I917">
        <v>0.75</v>
      </c>
      <c r="J917">
        <v>398</v>
      </c>
      <c r="K917">
        <v>257</v>
      </c>
      <c r="L917">
        <v>141</v>
      </c>
    </row>
    <row r="918" spans="1:12" x14ac:dyDescent="0.45">
      <c r="A918">
        <v>148</v>
      </c>
      <c r="B918">
        <v>1996</v>
      </c>
      <c r="C918" t="s">
        <v>48</v>
      </c>
      <c r="D918">
        <v>12</v>
      </c>
      <c r="E918">
        <v>16</v>
      </c>
      <c r="F918">
        <v>12</v>
      </c>
      <c r="G918">
        <v>4</v>
      </c>
      <c r="H918">
        <v>0</v>
      </c>
      <c r="I918">
        <v>0.75</v>
      </c>
      <c r="J918">
        <v>367</v>
      </c>
      <c r="K918">
        <v>218</v>
      </c>
      <c r="L918">
        <v>149</v>
      </c>
    </row>
    <row r="919" spans="1:12" x14ac:dyDescent="0.45">
      <c r="A919">
        <v>78</v>
      </c>
      <c r="B919">
        <v>1996</v>
      </c>
      <c r="C919" t="s">
        <v>60</v>
      </c>
      <c r="D919">
        <v>13</v>
      </c>
      <c r="E919">
        <v>16</v>
      </c>
      <c r="F919">
        <v>13</v>
      </c>
      <c r="G919">
        <v>3</v>
      </c>
      <c r="H919">
        <v>0</v>
      </c>
      <c r="I919">
        <v>0.81299999999999994</v>
      </c>
      <c r="J919">
        <v>391</v>
      </c>
      <c r="K919">
        <v>275</v>
      </c>
      <c r="L919">
        <v>116</v>
      </c>
    </row>
    <row r="920" spans="1:12" x14ac:dyDescent="0.45">
      <c r="A920">
        <v>77</v>
      </c>
      <c r="B920">
        <v>1996</v>
      </c>
      <c r="C920" t="s">
        <v>974</v>
      </c>
      <c r="D920">
        <v>13</v>
      </c>
      <c r="E920">
        <v>16</v>
      </c>
      <c r="F920">
        <v>13</v>
      </c>
      <c r="G920">
        <v>3</v>
      </c>
      <c r="H920">
        <v>0</v>
      </c>
      <c r="I920">
        <v>0.81299999999999994</v>
      </c>
      <c r="J920">
        <v>456</v>
      </c>
      <c r="K920">
        <v>210</v>
      </c>
      <c r="L920">
        <v>246</v>
      </c>
    </row>
    <row r="921" spans="1:12" x14ac:dyDescent="0.45">
      <c r="A921">
        <v>1047</v>
      </c>
      <c r="B921">
        <v>1995</v>
      </c>
      <c r="C921" t="s">
        <v>88</v>
      </c>
      <c r="D921">
        <v>3</v>
      </c>
      <c r="E921">
        <v>16</v>
      </c>
      <c r="F921">
        <v>3</v>
      </c>
      <c r="G921">
        <v>13</v>
      </c>
      <c r="H921">
        <v>0</v>
      </c>
      <c r="I921">
        <v>0.188</v>
      </c>
      <c r="J921">
        <v>233</v>
      </c>
      <c r="K921">
        <v>384</v>
      </c>
      <c r="L921">
        <v>-151</v>
      </c>
    </row>
    <row r="922" spans="1:12" x14ac:dyDescent="0.45">
      <c r="A922">
        <v>1004</v>
      </c>
      <c r="B922">
        <v>1995</v>
      </c>
      <c r="C922" t="s">
        <v>72</v>
      </c>
      <c r="D922">
        <v>4</v>
      </c>
      <c r="E922">
        <v>16</v>
      </c>
      <c r="F922">
        <v>4</v>
      </c>
      <c r="G922">
        <v>12</v>
      </c>
      <c r="H922">
        <v>0</v>
      </c>
      <c r="I922">
        <v>0.25</v>
      </c>
      <c r="J922">
        <v>275</v>
      </c>
      <c r="K922">
        <v>404</v>
      </c>
      <c r="L922">
        <v>-129</v>
      </c>
    </row>
    <row r="923" spans="1:12" x14ac:dyDescent="0.45">
      <c r="A923">
        <v>1003</v>
      </c>
      <c r="B923">
        <v>1995</v>
      </c>
      <c r="C923" t="s">
        <v>33</v>
      </c>
      <c r="D923">
        <v>4</v>
      </c>
      <c r="E923">
        <v>16</v>
      </c>
      <c r="F923">
        <v>4</v>
      </c>
      <c r="G923">
        <v>12</v>
      </c>
      <c r="H923">
        <v>0</v>
      </c>
      <c r="I923">
        <v>0.25</v>
      </c>
      <c r="J923">
        <v>275</v>
      </c>
      <c r="K923">
        <v>422</v>
      </c>
      <c r="L923">
        <v>-147</v>
      </c>
    </row>
    <row r="924" spans="1:12" x14ac:dyDescent="0.45">
      <c r="A924">
        <v>916</v>
      </c>
      <c r="B924">
        <v>1995</v>
      </c>
      <c r="C924" t="s">
        <v>86</v>
      </c>
      <c r="D924">
        <v>5</v>
      </c>
      <c r="E924">
        <v>16</v>
      </c>
      <c r="F924">
        <v>5</v>
      </c>
      <c r="G924">
        <v>11</v>
      </c>
      <c r="H924">
        <v>0</v>
      </c>
      <c r="I924">
        <v>0.313</v>
      </c>
      <c r="J924">
        <v>290</v>
      </c>
      <c r="K924">
        <v>340</v>
      </c>
      <c r="L924">
        <v>-50</v>
      </c>
    </row>
    <row r="925" spans="1:12" x14ac:dyDescent="0.45">
      <c r="A925">
        <v>915</v>
      </c>
      <c r="B925">
        <v>1995</v>
      </c>
      <c r="C925" t="s">
        <v>55</v>
      </c>
      <c r="D925">
        <v>5</v>
      </c>
      <c r="E925">
        <v>16</v>
      </c>
      <c r="F925">
        <v>5</v>
      </c>
      <c r="G925">
        <v>11</v>
      </c>
      <c r="H925">
        <v>0</v>
      </c>
      <c r="I925">
        <v>0.313</v>
      </c>
      <c r="J925">
        <v>289</v>
      </c>
      <c r="K925">
        <v>356</v>
      </c>
      <c r="L925">
        <v>-67</v>
      </c>
    </row>
    <row r="926" spans="1:12" x14ac:dyDescent="0.45">
      <c r="A926">
        <v>827</v>
      </c>
      <c r="B926">
        <v>1995</v>
      </c>
      <c r="C926" t="s">
        <v>108</v>
      </c>
      <c r="D926">
        <v>6</v>
      </c>
      <c r="E926">
        <v>16</v>
      </c>
      <c r="F926">
        <v>6</v>
      </c>
      <c r="G926">
        <v>10</v>
      </c>
      <c r="H926">
        <v>0</v>
      </c>
      <c r="I926">
        <v>0.375</v>
      </c>
      <c r="J926">
        <v>326</v>
      </c>
      <c r="K926">
        <v>359</v>
      </c>
      <c r="L926">
        <v>-33</v>
      </c>
    </row>
    <row r="927" spans="1:12" x14ac:dyDescent="0.45">
      <c r="A927">
        <v>826</v>
      </c>
      <c r="B927">
        <v>1995</v>
      </c>
      <c r="C927" t="s">
        <v>972</v>
      </c>
      <c r="D927">
        <v>6</v>
      </c>
      <c r="E927">
        <v>16</v>
      </c>
      <c r="F927">
        <v>6</v>
      </c>
      <c r="G927">
        <v>10</v>
      </c>
      <c r="H927">
        <v>0</v>
      </c>
      <c r="I927">
        <v>0.375</v>
      </c>
      <c r="J927">
        <v>294</v>
      </c>
      <c r="K927">
        <v>377</v>
      </c>
      <c r="L927">
        <v>-83</v>
      </c>
    </row>
    <row r="928" spans="1:12" x14ac:dyDescent="0.45">
      <c r="A928">
        <v>730</v>
      </c>
      <c r="B928">
        <v>1995</v>
      </c>
      <c r="C928" t="s">
        <v>977</v>
      </c>
      <c r="D928">
        <v>7</v>
      </c>
      <c r="E928">
        <v>16</v>
      </c>
      <c r="F928">
        <v>7</v>
      </c>
      <c r="G928">
        <v>9</v>
      </c>
      <c r="H928">
        <v>0</v>
      </c>
      <c r="I928">
        <v>0.438</v>
      </c>
      <c r="J928">
        <v>238</v>
      </c>
      <c r="K928">
        <v>335</v>
      </c>
      <c r="L928">
        <v>-97</v>
      </c>
    </row>
    <row r="929" spans="1:12" x14ac:dyDescent="0.45">
      <c r="A929">
        <v>729</v>
      </c>
      <c r="B929">
        <v>1995</v>
      </c>
      <c r="C929" t="s">
        <v>102</v>
      </c>
      <c r="D929">
        <v>7</v>
      </c>
      <c r="E929">
        <v>16</v>
      </c>
      <c r="F929">
        <v>7</v>
      </c>
      <c r="G929">
        <v>9</v>
      </c>
      <c r="H929">
        <v>0</v>
      </c>
      <c r="I929">
        <v>0.438</v>
      </c>
      <c r="J929">
        <v>309</v>
      </c>
      <c r="K929">
        <v>418</v>
      </c>
      <c r="L929">
        <v>-109</v>
      </c>
    </row>
    <row r="930" spans="1:12" x14ac:dyDescent="0.45">
      <c r="A930">
        <v>728</v>
      </c>
      <c r="B930">
        <v>1995</v>
      </c>
      <c r="C930" t="s">
        <v>154</v>
      </c>
      <c r="D930">
        <v>7</v>
      </c>
      <c r="E930">
        <v>16</v>
      </c>
      <c r="F930">
        <v>7</v>
      </c>
      <c r="G930">
        <v>9</v>
      </c>
      <c r="H930">
        <v>0</v>
      </c>
      <c r="I930">
        <v>0.438</v>
      </c>
      <c r="J930">
        <v>348</v>
      </c>
      <c r="K930">
        <v>324</v>
      </c>
      <c r="L930">
        <v>24</v>
      </c>
    </row>
    <row r="931" spans="1:12" x14ac:dyDescent="0.45">
      <c r="A931">
        <v>727</v>
      </c>
      <c r="B931">
        <v>1995</v>
      </c>
      <c r="C931" t="s">
        <v>978</v>
      </c>
      <c r="D931">
        <v>7</v>
      </c>
      <c r="E931">
        <v>16</v>
      </c>
      <c r="F931">
        <v>7</v>
      </c>
      <c r="G931">
        <v>9</v>
      </c>
      <c r="H931">
        <v>0</v>
      </c>
      <c r="I931">
        <v>0.438</v>
      </c>
      <c r="J931">
        <v>319</v>
      </c>
      <c r="K931">
        <v>348</v>
      </c>
      <c r="L931">
        <v>-29</v>
      </c>
    </row>
    <row r="932" spans="1:12" x14ac:dyDescent="0.45">
      <c r="A932">
        <v>726</v>
      </c>
      <c r="B932">
        <v>1995</v>
      </c>
      <c r="C932" t="s">
        <v>53</v>
      </c>
      <c r="D932">
        <v>7</v>
      </c>
      <c r="E932">
        <v>16</v>
      </c>
      <c r="F932">
        <v>7</v>
      </c>
      <c r="G932">
        <v>9</v>
      </c>
      <c r="H932">
        <v>0</v>
      </c>
      <c r="I932">
        <v>0.438</v>
      </c>
      <c r="J932">
        <v>349</v>
      </c>
      <c r="K932">
        <v>374</v>
      </c>
      <c r="L932">
        <v>-25</v>
      </c>
    </row>
    <row r="933" spans="1:12" x14ac:dyDescent="0.45">
      <c r="A933">
        <v>725</v>
      </c>
      <c r="B933">
        <v>1995</v>
      </c>
      <c r="C933" t="s">
        <v>48</v>
      </c>
      <c r="D933">
        <v>7</v>
      </c>
      <c r="E933">
        <v>16</v>
      </c>
      <c r="F933">
        <v>7</v>
      </c>
      <c r="G933">
        <v>9</v>
      </c>
      <c r="H933">
        <v>0</v>
      </c>
      <c r="I933">
        <v>0.438</v>
      </c>
      <c r="J933">
        <v>289</v>
      </c>
      <c r="K933">
        <v>325</v>
      </c>
      <c r="L933">
        <v>-36</v>
      </c>
    </row>
    <row r="934" spans="1:12" x14ac:dyDescent="0.45">
      <c r="A934">
        <v>606</v>
      </c>
      <c r="B934">
        <v>1995</v>
      </c>
      <c r="C934" t="s">
        <v>98</v>
      </c>
      <c r="D934">
        <v>8</v>
      </c>
      <c r="E934">
        <v>16</v>
      </c>
      <c r="F934">
        <v>8</v>
      </c>
      <c r="G934">
        <v>8</v>
      </c>
      <c r="H934">
        <v>0</v>
      </c>
      <c r="I934">
        <v>0.5</v>
      </c>
      <c r="J934">
        <v>363</v>
      </c>
      <c r="K934">
        <v>366</v>
      </c>
      <c r="L934">
        <v>-3</v>
      </c>
    </row>
    <row r="935" spans="1:12" x14ac:dyDescent="0.45">
      <c r="A935">
        <v>605</v>
      </c>
      <c r="B935">
        <v>1995</v>
      </c>
      <c r="C935" t="s">
        <v>90</v>
      </c>
      <c r="D935">
        <v>8</v>
      </c>
      <c r="E935">
        <v>16</v>
      </c>
      <c r="F935">
        <v>8</v>
      </c>
      <c r="G935">
        <v>8</v>
      </c>
      <c r="H935">
        <v>0</v>
      </c>
      <c r="I935">
        <v>0.5</v>
      </c>
      <c r="J935">
        <v>348</v>
      </c>
      <c r="K935">
        <v>332</v>
      </c>
      <c r="L935">
        <v>16</v>
      </c>
    </row>
    <row r="936" spans="1:12" x14ac:dyDescent="0.45">
      <c r="A936">
        <v>604</v>
      </c>
      <c r="B936">
        <v>1995</v>
      </c>
      <c r="C936" t="s">
        <v>79</v>
      </c>
      <c r="D936">
        <v>8</v>
      </c>
      <c r="E936">
        <v>16</v>
      </c>
      <c r="F936">
        <v>8</v>
      </c>
      <c r="G936">
        <v>8</v>
      </c>
      <c r="H936">
        <v>0</v>
      </c>
      <c r="I936">
        <v>0.5</v>
      </c>
      <c r="J936">
        <v>412</v>
      </c>
      <c r="K936">
        <v>385</v>
      </c>
      <c r="L936">
        <v>27</v>
      </c>
    </row>
    <row r="937" spans="1:12" x14ac:dyDescent="0.45">
      <c r="A937">
        <v>603</v>
      </c>
      <c r="B937">
        <v>1995</v>
      </c>
      <c r="C937" t="s">
        <v>60</v>
      </c>
      <c r="D937">
        <v>8</v>
      </c>
      <c r="E937">
        <v>16</v>
      </c>
      <c r="F937">
        <v>8</v>
      </c>
      <c r="G937">
        <v>8</v>
      </c>
      <c r="H937">
        <v>0</v>
      </c>
      <c r="I937">
        <v>0.5</v>
      </c>
      <c r="J937">
        <v>388</v>
      </c>
      <c r="K937">
        <v>345</v>
      </c>
      <c r="L937">
        <v>43</v>
      </c>
    </row>
    <row r="938" spans="1:12" x14ac:dyDescent="0.45">
      <c r="A938">
        <v>477</v>
      </c>
      <c r="B938">
        <v>1995</v>
      </c>
      <c r="C938" t="s">
        <v>975</v>
      </c>
      <c r="D938">
        <v>9</v>
      </c>
      <c r="E938">
        <v>16</v>
      </c>
      <c r="F938">
        <v>9</v>
      </c>
      <c r="G938">
        <v>7</v>
      </c>
      <c r="H938">
        <v>0</v>
      </c>
      <c r="I938">
        <v>0.56299999999999994</v>
      </c>
      <c r="J938">
        <v>321</v>
      </c>
      <c r="K938">
        <v>323</v>
      </c>
      <c r="L938">
        <v>-2</v>
      </c>
    </row>
    <row r="939" spans="1:12" x14ac:dyDescent="0.45">
      <c r="A939">
        <v>476</v>
      </c>
      <c r="B939">
        <v>1995</v>
      </c>
      <c r="C939" t="s">
        <v>76</v>
      </c>
      <c r="D939">
        <v>9</v>
      </c>
      <c r="E939">
        <v>16</v>
      </c>
      <c r="F939">
        <v>9</v>
      </c>
      <c r="G939">
        <v>7</v>
      </c>
      <c r="H939">
        <v>0</v>
      </c>
      <c r="I939">
        <v>0.56299999999999994</v>
      </c>
      <c r="J939">
        <v>398</v>
      </c>
      <c r="K939">
        <v>332</v>
      </c>
      <c r="L939">
        <v>66</v>
      </c>
    </row>
    <row r="940" spans="1:12" x14ac:dyDescent="0.45">
      <c r="A940">
        <v>475</v>
      </c>
      <c r="B940">
        <v>1995</v>
      </c>
      <c r="C940" t="s">
        <v>68</v>
      </c>
      <c r="D940">
        <v>9</v>
      </c>
      <c r="E940">
        <v>16</v>
      </c>
      <c r="F940">
        <v>9</v>
      </c>
      <c r="G940">
        <v>7</v>
      </c>
      <c r="H940">
        <v>0</v>
      </c>
      <c r="I940">
        <v>0.56299999999999994</v>
      </c>
      <c r="J940">
        <v>331</v>
      </c>
      <c r="K940">
        <v>316</v>
      </c>
      <c r="L940">
        <v>15</v>
      </c>
    </row>
    <row r="941" spans="1:12" x14ac:dyDescent="0.45">
      <c r="A941">
        <v>474</v>
      </c>
      <c r="B941">
        <v>1995</v>
      </c>
      <c r="C941" t="s">
        <v>50</v>
      </c>
      <c r="D941">
        <v>9</v>
      </c>
      <c r="E941">
        <v>16</v>
      </c>
      <c r="F941">
        <v>9</v>
      </c>
      <c r="G941">
        <v>7</v>
      </c>
      <c r="H941">
        <v>0</v>
      </c>
      <c r="I941">
        <v>0.56299999999999994</v>
      </c>
      <c r="J941">
        <v>392</v>
      </c>
      <c r="K941">
        <v>360</v>
      </c>
      <c r="L941">
        <v>32</v>
      </c>
    </row>
    <row r="942" spans="1:12" x14ac:dyDescent="0.45">
      <c r="A942">
        <v>473</v>
      </c>
      <c r="B942">
        <v>1995</v>
      </c>
      <c r="C942" t="s">
        <v>37</v>
      </c>
      <c r="D942">
        <v>9</v>
      </c>
      <c r="E942">
        <v>16</v>
      </c>
      <c r="F942">
        <v>9</v>
      </c>
      <c r="G942">
        <v>7</v>
      </c>
      <c r="H942">
        <v>0</v>
      </c>
      <c r="I942">
        <v>0.56299999999999994</v>
      </c>
      <c r="J942">
        <v>362</v>
      </c>
      <c r="K942">
        <v>349</v>
      </c>
      <c r="L942">
        <v>13</v>
      </c>
    </row>
    <row r="943" spans="1:12" x14ac:dyDescent="0.45">
      <c r="A943">
        <v>355</v>
      </c>
      <c r="B943">
        <v>1995</v>
      </c>
      <c r="C943" t="s">
        <v>64</v>
      </c>
      <c r="D943">
        <v>10</v>
      </c>
      <c r="E943">
        <v>16</v>
      </c>
      <c r="F943">
        <v>10</v>
      </c>
      <c r="G943">
        <v>6</v>
      </c>
      <c r="H943">
        <v>0</v>
      </c>
      <c r="I943">
        <v>0.625</v>
      </c>
      <c r="J943">
        <v>436</v>
      </c>
      <c r="K943">
        <v>336</v>
      </c>
      <c r="L943">
        <v>100</v>
      </c>
    </row>
    <row r="944" spans="1:12" x14ac:dyDescent="0.45">
      <c r="A944">
        <v>354</v>
      </c>
      <c r="B944">
        <v>1995</v>
      </c>
      <c r="C944" t="s">
        <v>92</v>
      </c>
      <c r="D944">
        <v>10</v>
      </c>
      <c r="E944">
        <v>16</v>
      </c>
      <c r="F944">
        <v>10</v>
      </c>
      <c r="G944">
        <v>6</v>
      </c>
      <c r="H944">
        <v>0</v>
      </c>
      <c r="I944">
        <v>0.625</v>
      </c>
      <c r="J944">
        <v>318</v>
      </c>
      <c r="K944">
        <v>338</v>
      </c>
      <c r="L944">
        <v>-20</v>
      </c>
    </row>
    <row r="945" spans="1:12" x14ac:dyDescent="0.45">
      <c r="A945">
        <v>353</v>
      </c>
      <c r="B945">
        <v>1995</v>
      </c>
      <c r="C945" t="s">
        <v>45</v>
      </c>
      <c r="D945">
        <v>10</v>
      </c>
      <c r="E945">
        <v>16</v>
      </c>
      <c r="F945">
        <v>10</v>
      </c>
      <c r="G945">
        <v>6</v>
      </c>
      <c r="H945">
        <v>0</v>
      </c>
      <c r="I945">
        <v>0.625</v>
      </c>
      <c r="J945">
        <v>350</v>
      </c>
      <c r="K945">
        <v>335</v>
      </c>
      <c r="L945">
        <v>15</v>
      </c>
    </row>
    <row r="946" spans="1:12" x14ac:dyDescent="0.45">
      <c r="A946">
        <v>236</v>
      </c>
      <c r="B946">
        <v>1995</v>
      </c>
      <c r="C946" t="s">
        <v>976</v>
      </c>
      <c r="D946">
        <v>11</v>
      </c>
      <c r="E946">
        <v>16</v>
      </c>
      <c r="F946">
        <v>11</v>
      </c>
      <c r="G946">
        <v>5</v>
      </c>
      <c r="H946">
        <v>0</v>
      </c>
      <c r="I946">
        <v>0.68799999999999994</v>
      </c>
      <c r="J946">
        <v>457</v>
      </c>
      <c r="K946">
        <v>258</v>
      </c>
      <c r="L946">
        <v>199</v>
      </c>
    </row>
    <row r="947" spans="1:12" x14ac:dyDescent="0.45">
      <c r="A947">
        <v>235</v>
      </c>
      <c r="B947">
        <v>1995</v>
      </c>
      <c r="C947" t="s">
        <v>94</v>
      </c>
      <c r="D947">
        <v>11</v>
      </c>
      <c r="E947">
        <v>16</v>
      </c>
      <c r="F947">
        <v>11</v>
      </c>
      <c r="G947">
        <v>5</v>
      </c>
      <c r="H947">
        <v>0</v>
      </c>
      <c r="I947">
        <v>0.68799999999999994</v>
      </c>
      <c r="J947">
        <v>407</v>
      </c>
      <c r="K947">
        <v>327</v>
      </c>
      <c r="L947">
        <v>80</v>
      </c>
    </row>
    <row r="948" spans="1:12" x14ac:dyDescent="0.45">
      <c r="A948">
        <v>234</v>
      </c>
      <c r="B948">
        <v>1995</v>
      </c>
      <c r="C948" t="s">
        <v>974</v>
      </c>
      <c r="D948">
        <v>11</v>
      </c>
      <c r="E948">
        <v>16</v>
      </c>
      <c r="F948">
        <v>11</v>
      </c>
      <c r="G948">
        <v>5</v>
      </c>
      <c r="H948">
        <v>0</v>
      </c>
      <c r="I948">
        <v>0.68799999999999994</v>
      </c>
      <c r="J948">
        <v>404</v>
      </c>
      <c r="K948">
        <v>314</v>
      </c>
      <c r="L948">
        <v>90</v>
      </c>
    </row>
    <row r="949" spans="1:12" x14ac:dyDescent="0.45">
      <c r="A949">
        <v>150</v>
      </c>
      <c r="B949">
        <v>1995</v>
      </c>
      <c r="C949" t="s">
        <v>57</v>
      </c>
      <c r="D949">
        <v>12</v>
      </c>
      <c r="E949">
        <v>16</v>
      </c>
      <c r="F949">
        <v>12</v>
      </c>
      <c r="G949">
        <v>4</v>
      </c>
      <c r="H949">
        <v>0</v>
      </c>
      <c r="I949">
        <v>0.75</v>
      </c>
      <c r="J949">
        <v>435</v>
      </c>
      <c r="K949">
        <v>291</v>
      </c>
      <c r="L949">
        <v>144</v>
      </c>
    </row>
    <row r="950" spans="1:12" x14ac:dyDescent="0.45">
      <c r="A950">
        <v>79</v>
      </c>
      <c r="B950">
        <v>1995</v>
      </c>
      <c r="C950" t="s">
        <v>973</v>
      </c>
      <c r="D950">
        <v>13</v>
      </c>
      <c r="E950">
        <v>16</v>
      </c>
      <c r="F950">
        <v>13</v>
      </c>
      <c r="G950">
        <v>3</v>
      </c>
      <c r="H950">
        <v>0</v>
      </c>
      <c r="I950">
        <v>0.81299999999999994</v>
      </c>
      <c r="J950">
        <v>358</v>
      </c>
      <c r="K950">
        <v>241</v>
      </c>
      <c r="L950">
        <v>117</v>
      </c>
    </row>
    <row r="951" spans="1:12" x14ac:dyDescent="0.45">
      <c r="A951">
        <v>1076</v>
      </c>
      <c r="B951">
        <v>1994</v>
      </c>
      <c r="C951" t="s">
        <v>154</v>
      </c>
      <c r="D951">
        <v>2</v>
      </c>
      <c r="E951">
        <v>16</v>
      </c>
      <c r="F951">
        <v>2</v>
      </c>
      <c r="G951">
        <v>14</v>
      </c>
      <c r="H951">
        <v>0</v>
      </c>
      <c r="I951">
        <v>0.125</v>
      </c>
      <c r="J951">
        <v>226</v>
      </c>
      <c r="K951">
        <v>352</v>
      </c>
      <c r="L951">
        <v>-126</v>
      </c>
    </row>
    <row r="952" spans="1:12" x14ac:dyDescent="0.45">
      <c r="A952">
        <v>1049</v>
      </c>
      <c r="B952">
        <v>1994</v>
      </c>
      <c r="C952" t="s">
        <v>108</v>
      </c>
      <c r="D952">
        <v>3</v>
      </c>
      <c r="E952">
        <v>16</v>
      </c>
      <c r="F952">
        <v>3</v>
      </c>
      <c r="G952">
        <v>13</v>
      </c>
      <c r="H952">
        <v>0</v>
      </c>
      <c r="I952">
        <v>0.188</v>
      </c>
      <c r="J952">
        <v>320</v>
      </c>
      <c r="K952">
        <v>412</v>
      </c>
      <c r="L952">
        <v>-92</v>
      </c>
    </row>
    <row r="953" spans="1:12" x14ac:dyDescent="0.45">
      <c r="A953">
        <v>1048</v>
      </c>
      <c r="B953">
        <v>1994</v>
      </c>
      <c r="C953" t="s">
        <v>53</v>
      </c>
      <c r="D953">
        <v>3</v>
      </c>
      <c r="E953">
        <v>16</v>
      </c>
      <c r="F953">
        <v>3</v>
      </c>
      <c r="G953">
        <v>13</v>
      </c>
      <c r="H953">
        <v>0</v>
      </c>
      <c r="I953">
        <v>0.188</v>
      </c>
      <c r="J953">
        <v>276</v>
      </c>
      <c r="K953">
        <v>406</v>
      </c>
      <c r="L953">
        <v>-130</v>
      </c>
    </row>
    <row r="954" spans="1:12" x14ac:dyDescent="0.45">
      <c r="A954">
        <v>1005</v>
      </c>
      <c r="B954">
        <v>1994</v>
      </c>
      <c r="C954" t="s">
        <v>983</v>
      </c>
      <c r="D954">
        <v>4</v>
      </c>
      <c r="E954">
        <v>16</v>
      </c>
      <c r="F954">
        <v>4</v>
      </c>
      <c r="G954">
        <v>12</v>
      </c>
      <c r="H954">
        <v>0</v>
      </c>
      <c r="I954">
        <v>0.25</v>
      </c>
      <c r="J954">
        <v>286</v>
      </c>
      <c r="K954">
        <v>365</v>
      </c>
      <c r="L954">
        <v>-79</v>
      </c>
    </row>
    <row r="955" spans="1:12" x14ac:dyDescent="0.45">
      <c r="A955">
        <v>830</v>
      </c>
      <c r="B955">
        <v>1994</v>
      </c>
      <c r="C955" t="s">
        <v>977</v>
      </c>
      <c r="D955">
        <v>6</v>
      </c>
      <c r="E955">
        <v>16</v>
      </c>
      <c r="F955">
        <v>6</v>
      </c>
      <c r="G955">
        <v>10</v>
      </c>
      <c r="H955">
        <v>0</v>
      </c>
      <c r="I955">
        <v>0.375</v>
      </c>
      <c r="J955">
        <v>251</v>
      </c>
      <c r="K955">
        <v>351</v>
      </c>
      <c r="L955">
        <v>-100</v>
      </c>
    </row>
    <row r="956" spans="1:12" x14ac:dyDescent="0.45">
      <c r="A956">
        <v>829</v>
      </c>
      <c r="B956">
        <v>1994</v>
      </c>
      <c r="C956" t="s">
        <v>98</v>
      </c>
      <c r="D956">
        <v>6</v>
      </c>
      <c r="E956">
        <v>16</v>
      </c>
      <c r="F956">
        <v>6</v>
      </c>
      <c r="G956">
        <v>10</v>
      </c>
      <c r="H956">
        <v>0</v>
      </c>
      <c r="I956">
        <v>0.375</v>
      </c>
      <c r="J956">
        <v>287</v>
      </c>
      <c r="K956">
        <v>323</v>
      </c>
      <c r="L956">
        <v>-36</v>
      </c>
    </row>
    <row r="957" spans="1:12" x14ac:dyDescent="0.45">
      <c r="A957">
        <v>828</v>
      </c>
      <c r="B957">
        <v>1994</v>
      </c>
      <c r="C957" t="s">
        <v>88</v>
      </c>
      <c r="D957">
        <v>6</v>
      </c>
      <c r="E957">
        <v>16</v>
      </c>
      <c r="F957">
        <v>6</v>
      </c>
      <c r="G957">
        <v>10</v>
      </c>
      <c r="H957">
        <v>0</v>
      </c>
      <c r="I957">
        <v>0.375</v>
      </c>
      <c r="J957">
        <v>264</v>
      </c>
      <c r="K957">
        <v>320</v>
      </c>
      <c r="L957">
        <v>-56</v>
      </c>
    </row>
    <row r="958" spans="1:12" x14ac:dyDescent="0.45">
      <c r="A958">
        <v>735</v>
      </c>
      <c r="B958">
        <v>1994</v>
      </c>
      <c r="C958" t="s">
        <v>92</v>
      </c>
      <c r="D958">
        <v>7</v>
      </c>
      <c r="E958">
        <v>16</v>
      </c>
      <c r="F958">
        <v>7</v>
      </c>
      <c r="G958">
        <v>9</v>
      </c>
      <c r="H958">
        <v>0</v>
      </c>
      <c r="I958">
        <v>0.438</v>
      </c>
      <c r="J958">
        <v>308</v>
      </c>
      <c r="K958">
        <v>308</v>
      </c>
      <c r="L958">
        <v>0</v>
      </c>
    </row>
    <row r="959" spans="1:12" x14ac:dyDescent="0.45">
      <c r="A959">
        <v>734</v>
      </c>
      <c r="B959">
        <v>1994</v>
      </c>
      <c r="C959" t="s">
        <v>978</v>
      </c>
      <c r="D959">
        <v>7</v>
      </c>
      <c r="E959">
        <v>16</v>
      </c>
      <c r="F959">
        <v>7</v>
      </c>
      <c r="G959">
        <v>9</v>
      </c>
      <c r="H959">
        <v>0</v>
      </c>
      <c r="I959">
        <v>0.438</v>
      </c>
      <c r="J959">
        <v>348</v>
      </c>
      <c r="K959">
        <v>407</v>
      </c>
      <c r="L959">
        <v>-59</v>
      </c>
    </row>
    <row r="960" spans="1:12" x14ac:dyDescent="0.45">
      <c r="A960">
        <v>733</v>
      </c>
      <c r="B960">
        <v>1994</v>
      </c>
      <c r="C960" t="s">
        <v>60</v>
      </c>
      <c r="D960">
        <v>7</v>
      </c>
      <c r="E960">
        <v>16</v>
      </c>
      <c r="F960">
        <v>7</v>
      </c>
      <c r="G960">
        <v>9</v>
      </c>
      <c r="H960">
        <v>0</v>
      </c>
      <c r="I960">
        <v>0.438</v>
      </c>
      <c r="J960">
        <v>347</v>
      </c>
      <c r="K960">
        <v>396</v>
      </c>
      <c r="L960">
        <v>-49</v>
      </c>
    </row>
    <row r="961" spans="1:12" x14ac:dyDescent="0.45">
      <c r="A961">
        <v>732</v>
      </c>
      <c r="B961">
        <v>1994</v>
      </c>
      <c r="C961" t="s">
        <v>45</v>
      </c>
      <c r="D961">
        <v>7</v>
      </c>
      <c r="E961">
        <v>16</v>
      </c>
      <c r="F961">
        <v>7</v>
      </c>
      <c r="G961">
        <v>9</v>
      </c>
      <c r="H961">
        <v>0</v>
      </c>
      <c r="I961">
        <v>0.438</v>
      </c>
      <c r="J961">
        <v>340</v>
      </c>
      <c r="K961">
        <v>356</v>
      </c>
      <c r="L961">
        <v>-16</v>
      </c>
    </row>
    <row r="962" spans="1:12" x14ac:dyDescent="0.45">
      <c r="A962">
        <v>731</v>
      </c>
      <c r="B962">
        <v>1994</v>
      </c>
      <c r="C962" t="s">
        <v>37</v>
      </c>
      <c r="D962">
        <v>7</v>
      </c>
      <c r="E962">
        <v>16</v>
      </c>
      <c r="F962">
        <v>7</v>
      </c>
      <c r="G962">
        <v>9</v>
      </c>
      <c r="H962">
        <v>0</v>
      </c>
      <c r="I962">
        <v>0.438</v>
      </c>
      <c r="J962">
        <v>317</v>
      </c>
      <c r="K962">
        <v>385</v>
      </c>
      <c r="L962">
        <v>-68</v>
      </c>
    </row>
    <row r="963" spans="1:12" x14ac:dyDescent="0.45">
      <c r="A963">
        <v>608</v>
      </c>
      <c r="B963">
        <v>1994</v>
      </c>
      <c r="C963" t="s">
        <v>33</v>
      </c>
      <c r="D963">
        <v>8</v>
      </c>
      <c r="E963">
        <v>16</v>
      </c>
      <c r="F963">
        <v>8</v>
      </c>
      <c r="G963">
        <v>8</v>
      </c>
      <c r="H963">
        <v>0</v>
      </c>
      <c r="I963">
        <v>0.5</v>
      </c>
      <c r="J963">
        <v>235</v>
      </c>
      <c r="K963">
        <v>267</v>
      </c>
      <c r="L963">
        <v>-32</v>
      </c>
    </row>
    <row r="964" spans="1:12" x14ac:dyDescent="0.45">
      <c r="A964">
        <v>607</v>
      </c>
      <c r="B964">
        <v>1994</v>
      </c>
      <c r="C964" t="s">
        <v>68</v>
      </c>
      <c r="D964">
        <v>8</v>
      </c>
      <c r="E964">
        <v>16</v>
      </c>
      <c r="F964">
        <v>8</v>
      </c>
      <c r="G964">
        <v>8</v>
      </c>
      <c r="H964">
        <v>0</v>
      </c>
      <c r="I964">
        <v>0.5</v>
      </c>
      <c r="J964">
        <v>307</v>
      </c>
      <c r="K964">
        <v>320</v>
      </c>
      <c r="L964">
        <v>-13</v>
      </c>
    </row>
    <row r="965" spans="1:12" x14ac:dyDescent="0.45">
      <c r="A965">
        <v>483</v>
      </c>
      <c r="B965">
        <v>1994</v>
      </c>
      <c r="C965" t="s">
        <v>980</v>
      </c>
      <c r="D965">
        <v>9</v>
      </c>
      <c r="E965">
        <v>16</v>
      </c>
      <c r="F965">
        <v>9</v>
      </c>
      <c r="G965">
        <v>7</v>
      </c>
      <c r="H965">
        <v>0</v>
      </c>
      <c r="I965">
        <v>0.56299999999999994</v>
      </c>
      <c r="J965">
        <v>303</v>
      </c>
      <c r="K965">
        <v>327</v>
      </c>
      <c r="L965">
        <v>-24</v>
      </c>
    </row>
    <row r="966" spans="1:12" x14ac:dyDescent="0.45">
      <c r="A966">
        <v>482</v>
      </c>
      <c r="B966">
        <v>1994</v>
      </c>
      <c r="C966" t="s">
        <v>86</v>
      </c>
      <c r="D966">
        <v>9</v>
      </c>
      <c r="E966">
        <v>16</v>
      </c>
      <c r="F966">
        <v>9</v>
      </c>
      <c r="G966">
        <v>7</v>
      </c>
      <c r="H966">
        <v>0</v>
      </c>
      <c r="I966">
        <v>0.56299999999999994</v>
      </c>
      <c r="J966">
        <v>279</v>
      </c>
      <c r="K966">
        <v>305</v>
      </c>
      <c r="L966">
        <v>-26</v>
      </c>
    </row>
    <row r="967" spans="1:12" x14ac:dyDescent="0.45">
      <c r="A967">
        <v>481</v>
      </c>
      <c r="B967">
        <v>1994</v>
      </c>
      <c r="C967" t="s">
        <v>973</v>
      </c>
      <c r="D967">
        <v>9</v>
      </c>
      <c r="E967">
        <v>16</v>
      </c>
      <c r="F967">
        <v>9</v>
      </c>
      <c r="G967">
        <v>7</v>
      </c>
      <c r="H967">
        <v>0</v>
      </c>
      <c r="I967">
        <v>0.56299999999999994</v>
      </c>
      <c r="J967">
        <v>319</v>
      </c>
      <c r="K967">
        <v>298</v>
      </c>
      <c r="L967">
        <v>21</v>
      </c>
    </row>
    <row r="968" spans="1:12" x14ac:dyDescent="0.45">
      <c r="A968">
        <v>480</v>
      </c>
      <c r="B968">
        <v>1994</v>
      </c>
      <c r="C968" t="s">
        <v>974</v>
      </c>
      <c r="D968">
        <v>9</v>
      </c>
      <c r="E968">
        <v>16</v>
      </c>
      <c r="F968">
        <v>9</v>
      </c>
      <c r="G968">
        <v>7</v>
      </c>
      <c r="H968">
        <v>0</v>
      </c>
      <c r="I968">
        <v>0.56299999999999994</v>
      </c>
      <c r="J968">
        <v>382</v>
      </c>
      <c r="K968">
        <v>287</v>
      </c>
      <c r="L968">
        <v>95</v>
      </c>
    </row>
    <row r="969" spans="1:12" x14ac:dyDescent="0.45">
      <c r="A969">
        <v>479</v>
      </c>
      <c r="B969">
        <v>1994</v>
      </c>
      <c r="C969" t="s">
        <v>64</v>
      </c>
      <c r="D969">
        <v>9</v>
      </c>
      <c r="E969">
        <v>16</v>
      </c>
      <c r="F969">
        <v>9</v>
      </c>
      <c r="G969">
        <v>7</v>
      </c>
      <c r="H969">
        <v>0</v>
      </c>
      <c r="I969">
        <v>0.56299999999999994</v>
      </c>
      <c r="J969">
        <v>357</v>
      </c>
      <c r="K969">
        <v>342</v>
      </c>
      <c r="L969">
        <v>15</v>
      </c>
    </row>
    <row r="970" spans="1:12" x14ac:dyDescent="0.45">
      <c r="A970">
        <v>478</v>
      </c>
      <c r="B970">
        <v>1994</v>
      </c>
      <c r="C970" t="s">
        <v>50</v>
      </c>
      <c r="D970">
        <v>9</v>
      </c>
      <c r="E970">
        <v>16</v>
      </c>
      <c r="F970">
        <v>9</v>
      </c>
      <c r="G970">
        <v>7</v>
      </c>
      <c r="H970">
        <v>0</v>
      </c>
      <c r="I970">
        <v>0.56299999999999994</v>
      </c>
      <c r="J970">
        <v>271</v>
      </c>
      <c r="K970">
        <v>307</v>
      </c>
      <c r="L970">
        <v>-36</v>
      </c>
    </row>
    <row r="971" spans="1:12" x14ac:dyDescent="0.45">
      <c r="A971">
        <v>358</v>
      </c>
      <c r="B971">
        <v>1994</v>
      </c>
      <c r="C971" t="s">
        <v>972</v>
      </c>
      <c r="D971">
        <v>10</v>
      </c>
      <c r="E971">
        <v>16</v>
      </c>
      <c r="F971">
        <v>10</v>
      </c>
      <c r="G971">
        <v>6</v>
      </c>
      <c r="H971">
        <v>0</v>
      </c>
      <c r="I971">
        <v>0.625</v>
      </c>
      <c r="J971">
        <v>351</v>
      </c>
      <c r="K971">
        <v>312</v>
      </c>
      <c r="L971">
        <v>39</v>
      </c>
    </row>
    <row r="972" spans="1:12" x14ac:dyDescent="0.45">
      <c r="A972">
        <v>357</v>
      </c>
      <c r="B972">
        <v>1994</v>
      </c>
      <c r="C972" t="s">
        <v>79</v>
      </c>
      <c r="D972">
        <v>10</v>
      </c>
      <c r="E972">
        <v>16</v>
      </c>
      <c r="F972">
        <v>10</v>
      </c>
      <c r="G972">
        <v>6</v>
      </c>
      <c r="H972">
        <v>0</v>
      </c>
      <c r="I972">
        <v>0.625</v>
      </c>
      <c r="J972">
        <v>356</v>
      </c>
      <c r="K972">
        <v>314</v>
      </c>
      <c r="L972">
        <v>42</v>
      </c>
    </row>
    <row r="973" spans="1:12" x14ac:dyDescent="0.45">
      <c r="A973">
        <v>356</v>
      </c>
      <c r="B973">
        <v>1994</v>
      </c>
      <c r="C973" t="s">
        <v>76</v>
      </c>
      <c r="D973">
        <v>10</v>
      </c>
      <c r="E973">
        <v>16</v>
      </c>
      <c r="F973">
        <v>10</v>
      </c>
      <c r="G973">
        <v>6</v>
      </c>
      <c r="H973">
        <v>0</v>
      </c>
      <c r="I973">
        <v>0.625</v>
      </c>
      <c r="J973">
        <v>389</v>
      </c>
      <c r="K973">
        <v>327</v>
      </c>
      <c r="L973">
        <v>62</v>
      </c>
    </row>
    <row r="974" spans="1:12" x14ac:dyDescent="0.45">
      <c r="A974">
        <v>238</v>
      </c>
      <c r="B974">
        <v>1994</v>
      </c>
      <c r="C974" t="s">
        <v>975</v>
      </c>
      <c r="D974">
        <v>11</v>
      </c>
      <c r="E974">
        <v>16</v>
      </c>
      <c r="F974">
        <v>11</v>
      </c>
      <c r="G974">
        <v>5</v>
      </c>
      <c r="H974">
        <v>0</v>
      </c>
      <c r="I974">
        <v>0.68799999999999994</v>
      </c>
      <c r="J974">
        <v>381</v>
      </c>
      <c r="K974">
        <v>306</v>
      </c>
      <c r="L974">
        <v>75</v>
      </c>
    </row>
    <row r="975" spans="1:12" x14ac:dyDescent="0.45">
      <c r="A975">
        <v>237</v>
      </c>
      <c r="B975">
        <v>1994</v>
      </c>
      <c r="C975" t="s">
        <v>55</v>
      </c>
      <c r="D975">
        <v>11</v>
      </c>
      <c r="E975">
        <v>16</v>
      </c>
      <c r="F975">
        <v>11</v>
      </c>
      <c r="G975">
        <v>5</v>
      </c>
      <c r="H975">
        <v>0</v>
      </c>
      <c r="I975">
        <v>0.68799999999999994</v>
      </c>
      <c r="J975">
        <v>340</v>
      </c>
      <c r="K975">
        <v>204</v>
      </c>
      <c r="L975">
        <v>136</v>
      </c>
    </row>
    <row r="976" spans="1:12" x14ac:dyDescent="0.45">
      <c r="A976">
        <v>152</v>
      </c>
      <c r="B976">
        <v>1994</v>
      </c>
      <c r="C976" t="s">
        <v>94</v>
      </c>
      <c r="D976">
        <v>12</v>
      </c>
      <c r="E976">
        <v>16</v>
      </c>
      <c r="F976">
        <v>12</v>
      </c>
      <c r="G976">
        <v>4</v>
      </c>
      <c r="H976">
        <v>0</v>
      </c>
      <c r="I976">
        <v>0.75</v>
      </c>
      <c r="J976">
        <v>316</v>
      </c>
      <c r="K976">
        <v>234</v>
      </c>
      <c r="L976">
        <v>82</v>
      </c>
    </row>
    <row r="977" spans="1:12" x14ac:dyDescent="0.45">
      <c r="A977">
        <v>151</v>
      </c>
      <c r="B977">
        <v>1994</v>
      </c>
      <c r="C977" t="s">
        <v>57</v>
      </c>
      <c r="D977">
        <v>12</v>
      </c>
      <c r="E977">
        <v>16</v>
      </c>
      <c r="F977">
        <v>12</v>
      </c>
      <c r="G977">
        <v>4</v>
      </c>
      <c r="H977">
        <v>0</v>
      </c>
      <c r="I977">
        <v>0.75</v>
      </c>
      <c r="J977">
        <v>414</v>
      </c>
      <c r="K977">
        <v>248</v>
      </c>
      <c r="L977">
        <v>166</v>
      </c>
    </row>
    <row r="978" spans="1:12" x14ac:dyDescent="0.45">
      <c r="A978">
        <v>80</v>
      </c>
      <c r="B978">
        <v>1994</v>
      </c>
      <c r="C978" t="s">
        <v>976</v>
      </c>
      <c r="D978">
        <v>13</v>
      </c>
      <c r="E978">
        <v>16</v>
      </c>
      <c r="F978">
        <v>13</v>
      </c>
      <c r="G978">
        <v>3</v>
      </c>
      <c r="H978">
        <v>0</v>
      </c>
      <c r="I978">
        <v>0.81299999999999994</v>
      </c>
      <c r="J978">
        <v>505</v>
      </c>
      <c r="K978">
        <v>296</v>
      </c>
      <c r="L978">
        <v>209</v>
      </c>
    </row>
    <row r="979" spans="1:12" x14ac:dyDescent="0.45">
      <c r="A979">
        <v>1050</v>
      </c>
      <c r="B979">
        <v>1993</v>
      </c>
      <c r="C979" t="s">
        <v>53</v>
      </c>
      <c r="D979">
        <v>3</v>
      </c>
      <c r="E979">
        <v>16</v>
      </c>
      <c r="F979">
        <v>3</v>
      </c>
      <c r="G979">
        <v>13</v>
      </c>
      <c r="H979">
        <v>0</v>
      </c>
      <c r="I979">
        <v>0.188</v>
      </c>
      <c r="J979">
        <v>187</v>
      </c>
      <c r="K979">
        <v>319</v>
      </c>
      <c r="L979">
        <v>-132</v>
      </c>
    </row>
    <row r="980" spans="1:12" x14ac:dyDescent="0.45">
      <c r="A980">
        <v>1007</v>
      </c>
      <c r="B980">
        <v>1993</v>
      </c>
      <c r="C980" t="s">
        <v>108</v>
      </c>
      <c r="D980">
        <v>4</v>
      </c>
      <c r="E980">
        <v>16</v>
      </c>
      <c r="F980">
        <v>4</v>
      </c>
      <c r="G980">
        <v>12</v>
      </c>
      <c r="H980">
        <v>0</v>
      </c>
      <c r="I980">
        <v>0.25</v>
      </c>
      <c r="J980">
        <v>230</v>
      </c>
      <c r="K980">
        <v>345</v>
      </c>
      <c r="L980">
        <v>-115</v>
      </c>
    </row>
    <row r="981" spans="1:12" x14ac:dyDescent="0.45">
      <c r="A981">
        <v>1006</v>
      </c>
      <c r="B981">
        <v>1993</v>
      </c>
      <c r="C981" t="s">
        <v>68</v>
      </c>
      <c r="D981">
        <v>4</v>
      </c>
      <c r="E981">
        <v>16</v>
      </c>
      <c r="F981">
        <v>4</v>
      </c>
      <c r="G981">
        <v>12</v>
      </c>
      <c r="H981">
        <v>0</v>
      </c>
      <c r="I981">
        <v>0.25</v>
      </c>
      <c r="J981">
        <v>189</v>
      </c>
      <c r="K981">
        <v>378</v>
      </c>
      <c r="L981">
        <v>-189</v>
      </c>
    </row>
    <row r="982" spans="1:12" x14ac:dyDescent="0.45">
      <c r="A982">
        <v>919</v>
      </c>
      <c r="B982">
        <v>1993</v>
      </c>
      <c r="C982" t="s">
        <v>977</v>
      </c>
      <c r="D982">
        <v>5</v>
      </c>
      <c r="E982">
        <v>16</v>
      </c>
      <c r="F982">
        <v>5</v>
      </c>
      <c r="G982">
        <v>11</v>
      </c>
      <c r="H982">
        <v>0</v>
      </c>
      <c r="I982">
        <v>0.313</v>
      </c>
      <c r="J982">
        <v>237</v>
      </c>
      <c r="K982">
        <v>376</v>
      </c>
      <c r="L982">
        <v>-139</v>
      </c>
    </row>
    <row r="983" spans="1:12" x14ac:dyDescent="0.45">
      <c r="A983">
        <v>918</v>
      </c>
      <c r="B983">
        <v>1993</v>
      </c>
      <c r="C983" t="s">
        <v>983</v>
      </c>
      <c r="D983">
        <v>5</v>
      </c>
      <c r="E983">
        <v>16</v>
      </c>
      <c r="F983">
        <v>5</v>
      </c>
      <c r="G983">
        <v>11</v>
      </c>
      <c r="H983">
        <v>0</v>
      </c>
      <c r="I983">
        <v>0.313</v>
      </c>
      <c r="J983">
        <v>221</v>
      </c>
      <c r="K983">
        <v>367</v>
      </c>
      <c r="L983">
        <v>-146</v>
      </c>
    </row>
    <row r="984" spans="1:12" x14ac:dyDescent="0.45">
      <c r="A984">
        <v>917</v>
      </c>
      <c r="B984">
        <v>1993</v>
      </c>
      <c r="C984" t="s">
        <v>972</v>
      </c>
      <c r="D984">
        <v>5</v>
      </c>
      <c r="E984">
        <v>16</v>
      </c>
      <c r="F984">
        <v>5</v>
      </c>
      <c r="G984">
        <v>11</v>
      </c>
      <c r="H984">
        <v>0</v>
      </c>
      <c r="I984">
        <v>0.313</v>
      </c>
      <c r="J984">
        <v>238</v>
      </c>
      <c r="K984">
        <v>286</v>
      </c>
      <c r="L984">
        <v>-48</v>
      </c>
    </row>
    <row r="985" spans="1:12" x14ac:dyDescent="0.45">
      <c r="A985">
        <v>832</v>
      </c>
      <c r="B985">
        <v>1993</v>
      </c>
      <c r="C985" t="s">
        <v>98</v>
      </c>
      <c r="D985">
        <v>6</v>
      </c>
      <c r="E985">
        <v>16</v>
      </c>
      <c r="F985">
        <v>6</v>
      </c>
      <c r="G985">
        <v>10</v>
      </c>
      <c r="H985">
        <v>0</v>
      </c>
      <c r="I985">
        <v>0.375</v>
      </c>
      <c r="J985">
        <v>280</v>
      </c>
      <c r="K985">
        <v>314</v>
      </c>
      <c r="L985">
        <v>-34</v>
      </c>
    </row>
    <row r="986" spans="1:12" x14ac:dyDescent="0.45">
      <c r="A986">
        <v>831</v>
      </c>
      <c r="B986">
        <v>1993</v>
      </c>
      <c r="C986" t="s">
        <v>37</v>
      </c>
      <c r="D986">
        <v>6</v>
      </c>
      <c r="E986">
        <v>16</v>
      </c>
      <c r="F986">
        <v>6</v>
      </c>
      <c r="G986">
        <v>10</v>
      </c>
      <c r="H986">
        <v>0</v>
      </c>
      <c r="I986">
        <v>0.375</v>
      </c>
      <c r="J986">
        <v>316</v>
      </c>
      <c r="K986">
        <v>385</v>
      </c>
      <c r="L986">
        <v>-69</v>
      </c>
    </row>
    <row r="987" spans="1:12" x14ac:dyDescent="0.45">
      <c r="A987">
        <v>738</v>
      </c>
      <c r="B987">
        <v>1993</v>
      </c>
      <c r="C987" t="s">
        <v>982</v>
      </c>
      <c r="D987">
        <v>7</v>
      </c>
      <c r="E987">
        <v>16</v>
      </c>
      <c r="F987">
        <v>7</v>
      </c>
      <c r="G987">
        <v>9</v>
      </c>
      <c r="H987">
        <v>0</v>
      </c>
      <c r="I987">
        <v>0.438</v>
      </c>
      <c r="J987">
        <v>326</v>
      </c>
      <c r="K987">
        <v>269</v>
      </c>
      <c r="L987">
        <v>57</v>
      </c>
    </row>
    <row r="988" spans="1:12" x14ac:dyDescent="0.45">
      <c r="A988">
        <v>737</v>
      </c>
      <c r="B988">
        <v>1993</v>
      </c>
      <c r="C988" t="s">
        <v>55</v>
      </c>
      <c r="D988">
        <v>7</v>
      </c>
      <c r="E988">
        <v>16</v>
      </c>
      <c r="F988">
        <v>7</v>
      </c>
      <c r="G988">
        <v>9</v>
      </c>
      <c r="H988">
        <v>0</v>
      </c>
      <c r="I988">
        <v>0.438</v>
      </c>
      <c r="J988">
        <v>304</v>
      </c>
      <c r="K988">
        <v>307</v>
      </c>
      <c r="L988">
        <v>-3</v>
      </c>
    </row>
    <row r="989" spans="1:12" x14ac:dyDescent="0.45">
      <c r="A989">
        <v>736</v>
      </c>
      <c r="B989">
        <v>1993</v>
      </c>
      <c r="C989" t="s">
        <v>50</v>
      </c>
      <c r="D989">
        <v>7</v>
      </c>
      <c r="E989">
        <v>16</v>
      </c>
      <c r="F989">
        <v>7</v>
      </c>
      <c r="G989">
        <v>9</v>
      </c>
      <c r="H989">
        <v>0</v>
      </c>
      <c r="I989">
        <v>0.438</v>
      </c>
      <c r="J989">
        <v>234</v>
      </c>
      <c r="K989">
        <v>230</v>
      </c>
      <c r="L989">
        <v>4</v>
      </c>
    </row>
    <row r="990" spans="1:12" x14ac:dyDescent="0.45">
      <c r="A990">
        <v>612</v>
      </c>
      <c r="B990">
        <v>1993</v>
      </c>
      <c r="C990" t="s">
        <v>975</v>
      </c>
      <c r="D990">
        <v>8</v>
      </c>
      <c r="E990">
        <v>16</v>
      </c>
      <c r="F990">
        <v>8</v>
      </c>
      <c r="G990">
        <v>8</v>
      </c>
      <c r="H990">
        <v>0</v>
      </c>
      <c r="I990">
        <v>0.5</v>
      </c>
      <c r="J990">
        <v>322</v>
      </c>
      <c r="K990">
        <v>290</v>
      </c>
      <c r="L990">
        <v>32</v>
      </c>
    </row>
    <row r="991" spans="1:12" x14ac:dyDescent="0.45">
      <c r="A991">
        <v>611</v>
      </c>
      <c r="B991">
        <v>1993</v>
      </c>
      <c r="C991" t="s">
        <v>92</v>
      </c>
      <c r="D991">
        <v>8</v>
      </c>
      <c r="E991">
        <v>16</v>
      </c>
      <c r="F991">
        <v>8</v>
      </c>
      <c r="G991">
        <v>8</v>
      </c>
      <c r="H991">
        <v>0</v>
      </c>
      <c r="I991">
        <v>0.5</v>
      </c>
      <c r="J991">
        <v>293</v>
      </c>
      <c r="K991">
        <v>315</v>
      </c>
      <c r="L991">
        <v>-22</v>
      </c>
    </row>
    <row r="992" spans="1:12" x14ac:dyDescent="0.45">
      <c r="A992">
        <v>610</v>
      </c>
      <c r="B992">
        <v>1993</v>
      </c>
      <c r="C992" t="s">
        <v>88</v>
      </c>
      <c r="D992">
        <v>8</v>
      </c>
      <c r="E992">
        <v>16</v>
      </c>
      <c r="F992">
        <v>8</v>
      </c>
      <c r="G992">
        <v>8</v>
      </c>
      <c r="H992">
        <v>0</v>
      </c>
      <c r="I992">
        <v>0.5</v>
      </c>
      <c r="J992">
        <v>270</v>
      </c>
      <c r="K992">
        <v>247</v>
      </c>
      <c r="L992">
        <v>23</v>
      </c>
    </row>
    <row r="993" spans="1:12" x14ac:dyDescent="0.45">
      <c r="A993">
        <v>609</v>
      </c>
      <c r="B993">
        <v>1993</v>
      </c>
      <c r="C993" t="s">
        <v>978</v>
      </c>
      <c r="D993">
        <v>8</v>
      </c>
      <c r="E993">
        <v>16</v>
      </c>
      <c r="F993">
        <v>8</v>
      </c>
      <c r="G993">
        <v>8</v>
      </c>
      <c r="H993">
        <v>0</v>
      </c>
      <c r="I993">
        <v>0.5</v>
      </c>
      <c r="J993">
        <v>317</v>
      </c>
      <c r="K993">
        <v>343</v>
      </c>
      <c r="L993">
        <v>-26</v>
      </c>
    </row>
    <row r="994" spans="1:12" x14ac:dyDescent="0.45">
      <c r="A994">
        <v>488</v>
      </c>
      <c r="B994">
        <v>1993</v>
      </c>
      <c r="C994" t="s">
        <v>94</v>
      </c>
      <c r="D994">
        <v>9</v>
      </c>
      <c r="E994">
        <v>16</v>
      </c>
      <c r="F994">
        <v>9</v>
      </c>
      <c r="G994">
        <v>7</v>
      </c>
      <c r="H994">
        <v>0</v>
      </c>
      <c r="I994">
        <v>0.56299999999999994</v>
      </c>
      <c r="J994">
        <v>308</v>
      </c>
      <c r="K994">
        <v>281</v>
      </c>
      <c r="L994">
        <v>27</v>
      </c>
    </row>
    <row r="995" spans="1:12" x14ac:dyDescent="0.45">
      <c r="A995">
        <v>487</v>
      </c>
      <c r="B995">
        <v>1993</v>
      </c>
      <c r="C995" t="s">
        <v>79</v>
      </c>
      <c r="D995">
        <v>9</v>
      </c>
      <c r="E995">
        <v>16</v>
      </c>
      <c r="F995">
        <v>9</v>
      </c>
      <c r="G995">
        <v>7</v>
      </c>
      <c r="H995">
        <v>0</v>
      </c>
      <c r="I995">
        <v>0.56299999999999994</v>
      </c>
      <c r="J995">
        <v>277</v>
      </c>
      <c r="K995">
        <v>290</v>
      </c>
      <c r="L995">
        <v>-13</v>
      </c>
    </row>
    <row r="996" spans="1:12" x14ac:dyDescent="0.45">
      <c r="A996">
        <v>486</v>
      </c>
      <c r="B996">
        <v>1993</v>
      </c>
      <c r="C996" t="s">
        <v>76</v>
      </c>
      <c r="D996">
        <v>9</v>
      </c>
      <c r="E996">
        <v>16</v>
      </c>
      <c r="F996">
        <v>9</v>
      </c>
      <c r="G996">
        <v>7</v>
      </c>
      <c r="H996">
        <v>0</v>
      </c>
      <c r="I996">
        <v>0.56299999999999994</v>
      </c>
      <c r="J996">
        <v>349</v>
      </c>
      <c r="K996">
        <v>351</v>
      </c>
      <c r="L996">
        <v>-2</v>
      </c>
    </row>
    <row r="997" spans="1:12" x14ac:dyDescent="0.45">
      <c r="A997">
        <v>485</v>
      </c>
      <c r="B997">
        <v>1993</v>
      </c>
      <c r="C997" t="s">
        <v>974</v>
      </c>
      <c r="D997">
        <v>9</v>
      </c>
      <c r="E997">
        <v>16</v>
      </c>
      <c r="F997">
        <v>9</v>
      </c>
      <c r="G997">
        <v>7</v>
      </c>
      <c r="H997">
        <v>0</v>
      </c>
      <c r="I997">
        <v>0.56299999999999994</v>
      </c>
      <c r="J997">
        <v>340</v>
      </c>
      <c r="K997">
        <v>282</v>
      </c>
      <c r="L997">
        <v>58</v>
      </c>
    </row>
    <row r="998" spans="1:12" x14ac:dyDescent="0.45">
      <c r="A998">
        <v>484</v>
      </c>
      <c r="B998">
        <v>1993</v>
      </c>
      <c r="C998" t="s">
        <v>60</v>
      </c>
      <c r="D998">
        <v>9</v>
      </c>
      <c r="E998">
        <v>16</v>
      </c>
      <c r="F998">
        <v>9</v>
      </c>
      <c r="G998">
        <v>7</v>
      </c>
      <c r="H998">
        <v>0</v>
      </c>
      <c r="I998">
        <v>0.56299999999999994</v>
      </c>
      <c r="J998">
        <v>373</v>
      </c>
      <c r="K998">
        <v>284</v>
      </c>
      <c r="L998">
        <v>89</v>
      </c>
    </row>
    <row r="999" spans="1:12" x14ac:dyDescent="0.45">
      <c r="A999">
        <v>361</v>
      </c>
      <c r="B999">
        <v>1993</v>
      </c>
      <c r="C999" t="s">
        <v>976</v>
      </c>
      <c r="D999">
        <v>10</v>
      </c>
      <c r="E999">
        <v>16</v>
      </c>
      <c r="F999">
        <v>10</v>
      </c>
      <c r="G999">
        <v>6</v>
      </c>
      <c r="H999">
        <v>0</v>
      </c>
      <c r="I999">
        <v>0.625</v>
      </c>
      <c r="J999">
        <v>473</v>
      </c>
      <c r="K999">
        <v>295</v>
      </c>
      <c r="L999">
        <v>178</v>
      </c>
    </row>
    <row r="1000" spans="1:12" x14ac:dyDescent="0.45">
      <c r="A1000">
        <v>360</v>
      </c>
      <c r="B1000">
        <v>1993</v>
      </c>
      <c r="C1000" t="s">
        <v>980</v>
      </c>
      <c r="D1000">
        <v>10</v>
      </c>
      <c r="E1000">
        <v>16</v>
      </c>
      <c r="F1000">
        <v>10</v>
      </c>
      <c r="G1000">
        <v>6</v>
      </c>
      <c r="H1000">
        <v>0</v>
      </c>
      <c r="I1000">
        <v>0.625</v>
      </c>
      <c r="J1000">
        <v>306</v>
      </c>
      <c r="K1000">
        <v>326</v>
      </c>
      <c r="L1000">
        <v>-20</v>
      </c>
    </row>
    <row r="1001" spans="1:12" x14ac:dyDescent="0.45">
      <c r="A1001">
        <v>359</v>
      </c>
      <c r="B1001">
        <v>1993</v>
      </c>
      <c r="C1001" t="s">
        <v>64</v>
      </c>
      <c r="D1001">
        <v>10</v>
      </c>
      <c r="E1001">
        <v>16</v>
      </c>
      <c r="F1001">
        <v>10</v>
      </c>
      <c r="G1001">
        <v>6</v>
      </c>
      <c r="H1001">
        <v>0</v>
      </c>
      <c r="I1001">
        <v>0.625</v>
      </c>
      <c r="J1001">
        <v>298</v>
      </c>
      <c r="K1001">
        <v>292</v>
      </c>
      <c r="L1001">
        <v>6</v>
      </c>
    </row>
    <row r="1002" spans="1:12" x14ac:dyDescent="0.45">
      <c r="A1002">
        <v>240</v>
      </c>
      <c r="B1002">
        <v>1993</v>
      </c>
      <c r="C1002" t="s">
        <v>86</v>
      </c>
      <c r="D1002">
        <v>11</v>
      </c>
      <c r="E1002">
        <v>16</v>
      </c>
      <c r="F1002">
        <v>11</v>
      </c>
      <c r="G1002">
        <v>5</v>
      </c>
      <c r="H1002">
        <v>0</v>
      </c>
      <c r="I1002">
        <v>0.68799999999999994</v>
      </c>
      <c r="J1002">
        <v>288</v>
      </c>
      <c r="K1002">
        <v>205</v>
      </c>
      <c r="L1002">
        <v>83</v>
      </c>
    </row>
    <row r="1003" spans="1:12" x14ac:dyDescent="0.45">
      <c r="A1003">
        <v>239</v>
      </c>
      <c r="B1003">
        <v>1993</v>
      </c>
      <c r="C1003" t="s">
        <v>973</v>
      </c>
      <c r="D1003">
        <v>11</v>
      </c>
      <c r="E1003">
        <v>16</v>
      </c>
      <c r="F1003">
        <v>11</v>
      </c>
      <c r="G1003">
        <v>5</v>
      </c>
      <c r="H1003">
        <v>0</v>
      </c>
      <c r="I1003">
        <v>0.68799999999999994</v>
      </c>
      <c r="J1003">
        <v>328</v>
      </c>
      <c r="K1003">
        <v>291</v>
      </c>
      <c r="L1003">
        <v>37</v>
      </c>
    </row>
    <row r="1004" spans="1:12" x14ac:dyDescent="0.45">
      <c r="A1004">
        <v>155</v>
      </c>
      <c r="B1004">
        <v>1993</v>
      </c>
      <c r="C1004" t="s">
        <v>57</v>
      </c>
      <c r="D1004">
        <v>12</v>
      </c>
      <c r="E1004">
        <v>16</v>
      </c>
      <c r="F1004">
        <v>12</v>
      </c>
      <c r="G1004">
        <v>4</v>
      </c>
      <c r="H1004">
        <v>0</v>
      </c>
      <c r="I1004">
        <v>0.75</v>
      </c>
      <c r="J1004">
        <v>376</v>
      </c>
      <c r="K1004">
        <v>229</v>
      </c>
      <c r="L1004">
        <v>147</v>
      </c>
    </row>
    <row r="1005" spans="1:12" x14ac:dyDescent="0.45">
      <c r="A1005">
        <v>154</v>
      </c>
      <c r="B1005">
        <v>1993</v>
      </c>
      <c r="C1005" t="s">
        <v>45</v>
      </c>
      <c r="D1005">
        <v>12</v>
      </c>
      <c r="E1005">
        <v>16</v>
      </c>
      <c r="F1005">
        <v>12</v>
      </c>
      <c r="G1005">
        <v>4</v>
      </c>
      <c r="H1005">
        <v>0</v>
      </c>
      <c r="I1005">
        <v>0.75</v>
      </c>
      <c r="J1005">
        <v>329</v>
      </c>
      <c r="K1005">
        <v>242</v>
      </c>
      <c r="L1005">
        <v>87</v>
      </c>
    </row>
    <row r="1006" spans="1:12" x14ac:dyDescent="0.45">
      <c r="A1006">
        <v>153</v>
      </c>
      <c r="B1006">
        <v>1993</v>
      </c>
      <c r="C1006" t="s">
        <v>154</v>
      </c>
      <c r="D1006">
        <v>12</v>
      </c>
      <c r="E1006">
        <v>16</v>
      </c>
      <c r="F1006">
        <v>12</v>
      </c>
      <c r="G1006">
        <v>4</v>
      </c>
      <c r="H1006">
        <v>0</v>
      </c>
      <c r="I1006">
        <v>0.75</v>
      </c>
      <c r="J1006">
        <v>368</v>
      </c>
      <c r="K1006">
        <v>238</v>
      </c>
      <c r="L1006">
        <v>130</v>
      </c>
    </row>
    <row r="1007" spans="1:12" x14ac:dyDescent="0.45">
      <c r="A1007">
        <v>1078</v>
      </c>
      <c r="B1007">
        <v>1992</v>
      </c>
      <c r="C1007" t="s">
        <v>98</v>
      </c>
      <c r="D1007">
        <v>2</v>
      </c>
      <c r="E1007">
        <v>16</v>
      </c>
      <c r="F1007">
        <v>2</v>
      </c>
      <c r="G1007">
        <v>14</v>
      </c>
      <c r="H1007">
        <v>0</v>
      </c>
      <c r="I1007">
        <v>0.125</v>
      </c>
      <c r="J1007">
        <v>140</v>
      </c>
      <c r="K1007">
        <v>312</v>
      </c>
      <c r="L1007">
        <v>-172</v>
      </c>
    </row>
    <row r="1008" spans="1:12" x14ac:dyDescent="0.45">
      <c r="A1008">
        <v>1077</v>
      </c>
      <c r="B1008">
        <v>1992</v>
      </c>
      <c r="C1008" t="s">
        <v>972</v>
      </c>
      <c r="D1008">
        <v>2</v>
      </c>
      <c r="E1008">
        <v>16</v>
      </c>
      <c r="F1008">
        <v>2</v>
      </c>
      <c r="G1008">
        <v>14</v>
      </c>
      <c r="H1008">
        <v>0</v>
      </c>
      <c r="I1008">
        <v>0.125</v>
      </c>
      <c r="J1008">
        <v>205</v>
      </c>
      <c r="K1008">
        <v>363</v>
      </c>
      <c r="L1008">
        <v>-158</v>
      </c>
    </row>
    <row r="1009" spans="1:12" x14ac:dyDescent="0.45">
      <c r="A1009">
        <v>1009</v>
      </c>
      <c r="B1009">
        <v>1992</v>
      </c>
      <c r="C1009" t="s">
        <v>88</v>
      </c>
      <c r="D1009">
        <v>4</v>
      </c>
      <c r="E1009">
        <v>16</v>
      </c>
      <c r="F1009">
        <v>4</v>
      </c>
      <c r="G1009">
        <v>12</v>
      </c>
      <c r="H1009">
        <v>0</v>
      </c>
      <c r="I1009">
        <v>0.25</v>
      </c>
      <c r="J1009">
        <v>220</v>
      </c>
      <c r="K1009">
        <v>315</v>
      </c>
      <c r="L1009">
        <v>-95</v>
      </c>
    </row>
    <row r="1010" spans="1:12" x14ac:dyDescent="0.45">
      <c r="A1010">
        <v>1008</v>
      </c>
      <c r="B1010">
        <v>1992</v>
      </c>
      <c r="C1010" t="s">
        <v>982</v>
      </c>
      <c r="D1010">
        <v>4</v>
      </c>
      <c r="E1010">
        <v>16</v>
      </c>
      <c r="F1010">
        <v>4</v>
      </c>
      <c r="G1010">
        <v>12</v>
      </c>
      <c r="H1010">
        <v>0</v>
      </c>
      <c r="I1010">
        <v>0.25</v>
      </c>
      <c r="J1010">
        <v>243</v>
      </c>
      <c r="K1010">
        <v>332</v>
      </c>
      <c r="L1010">
        <v>-89</v>
      </c>
    </row>
    <row r="1011" spans="1:12" x14ac:dyDescent="0.45">
      <c r="A1011">
        <v>923</v>
      </c>
      <c r="B1011">
        <v>1992</v>
      </c>
      <c r="C1011" t="s">
        <v>977</v>
      </c>
      <c r="D1011">
        <v>5</v>
      </c>
      <c r="E1011">
        <v>16</v>
      </c>
      <c r="F1011">
        <v>5</v>
      </c>
      <c r="G1011">
        <v>11</v>
      </c>
      <c r="H1011">
        <v>0</v>
      </c>
      <c r="I1011">
        <v>0.313</v>
      </c>
      <c r="J1011">
        <v>267</v>
      </c>
      <c r="K1011">
        <v>365</v>
      </c>
      <c r="L1011">
        <v>-98</v>
      </c>
    </row>
    <row r="1012" spans="1:12" x14ac:dyDescent="0.45">
      <c r="A1012">
        <v>922</v>
      </c>
      <c r="B1012">
        <v>1992</v>
      </c>
      <c r="C1012" t="s">
        <v>64</v>
      </c>
      <c r="D1012">
        <v>5</v>
      </c>
      <c r="E1012">
        <v>16</v>
      </c>
      <c r="F1012">
        <v>5</v>
      </c>
      <c r="G1012">
        <v>11</v>
      </c>
      <c r="H1012">
        <v>0</v>
      </c>
      <c r="I1012">
        <v>0.313</v>
      </c>
      <c r="J1012">
        <v>273</v>
      </c>
      <c r="K1012">
        <v>332</v>
      </c>
      <c r="L1012">
        <v>-59</v>
      </c>
    </row>
    <row r="1013" spans="1:12" x14ac:dyDescent="0.45">
      <c r="A1013">
        <v>921</v>
      </c>
      <c r="B1013">
        <v>1992</v>
      </c>
      <c r="C1013" t="s">
        <v>53</v>
      </c>
      <c r="D1013">
        <v>5</v>
      </c>
      <c r="E1013">
        <v>16</v>
      </c>
      <c r="F1013">
        <v>5</v>
      </c>
      <c r="G1013">
        <v>11</v>
      </c>
      <c r="H1013">
        <v>0</v>
      </c>
      <c r="I1013">
        <v>0.313</v>
      </c>
      <c r="J1013">
        <v>274</v>
      </c>
      <c r="K1013">
        <v>364</v>
      </c>
      <c r="L1013">
        <v>-90</v>
      </c>
    </row>
    <row r="1014" spans="1:12" x14ac:dyDescent="0.45">
      <c r="A1014">
        <v>920</v>
      </c>
      <c r="B1014">
        <v>1992</v>
      </c>
      <c r="C1014" t="s">
        <v>50</v>
      </c>
      <c r="D1014">
        <v>5</v>
      </c>
      <c r="E1014">
        <v>16</v>
      </c>
      <c r="F1014">
        <v>5</v>
      </c>
      <c r="G1014">
        <v>11</v>
      </c>
      <c r="H1014">
        <v>0</v>
      </c>
      <c r="I1014">
        <v>0.313</v>
      </c>
      <c r="J1014">
        <v>295</v>
      </c>
      <c r="K1014">
        <v>361</v>
      </c>
      <c r="L1014">
        <v>-66</v>
      </c>
    </row>
    <row r="1015" spans="1:12" x14ac:dyDescent="0.45">
      <c r="A1015">
        <v>835</v>
      </c>
      <c r="B1015">
        <v>1992</v>
      </c>
      <c r="C1015" t="s">
        <v>983</v>
      </c>
      <c r="D1015">
        <v>6</v>
      </c>
      <c r="E1015">
        <v>16</v>
      </c>
      <c r="F1015">
        <v>6</v>
      </c>
      <c r="G1015">
        <v>10</v>
      </c>
      <c r="H1015">
        <v>0</v>
      </c>
      <c r="I1015">
        <v>0.375</v>
      </c>
      <c r="J1015">
        <v>313</v>
      </c>
      <c r="K1015">
        <v>383</v>
      </c>
      <c r="L1015">
        <v>-70</v>
      </c>
    </row>
    <row r="1016" spans="1:12" x14ac:dyDescent="0.45">
      <c r="A1016">
        <v>834</v>
      </c>
      <c r="B1016">
        <v>1992</v>
      </c>
      <c r="C1016" t="s">
        <v>86</v>
      </c>
      <c r="D1016">
        <v>6</v>
      </c>
      <c r="E1016">
        <v>16</v>
      </c>
      <c r="F1016">
        <v>6</v>
      </c>
      <c r="G1016">
        <v>10</v>
      </c>
      <c r="H1016">
        <v>0</v>
      </c>
      <c r="I1016">
        <v>0.375</v>
      </c>
      <c r="J1016">
        <v>306</v>
      </c>
      <c r="K1016">
        <v>367</v>
      </c>
      <c r="L1016">
        <v>-61</v>
      </c>
    </row>
    <row r="1017" spans="1:12" x14ac:dyDescent="0.45">
      <c r="A1017">
        <v>833</v>
      </c>
      <c r="B1017">
        <v>1992</v>
      </c>
      <c r="C1017" t="s">
        <v>37</v>
      </c>
      <c r="D1017">
        <v>6</v>
      </c>
      <c r="E1017">
        <v>16</v>
      </c>
      <c r="F1017">
        <v>6</v>
      </c>
      <c r="G1017">
        <v>10</v>
      </c>
      <c r="H1017">
        <v>0</v>
      </c>
      <c r="I1017">
        <v>0.375</v>
      </c>
      <c r="J1017">
        <v>327</v>
      </c>
      <c r="K1017">
        <v>414</v>
      </c>
      <c r="L1017">
        <v>-87</v>
      </c>
    </row>
    <row r="1018" spans="1:12" x14ac:dyDescent="0.45">
      <c r="A1018">
        <v>740</v>
      </c>
      <c r="B1018">
        <v>1992</v>
      </c>
      <c r="C1018" t="s">
        <v>980</v>
      </c>
      <c r="D1018">
        <v>7</v>
      </c>
      <c r="E1018">
        <v>16</v>
      </c>
      <c r="F1018">
        <v>7</v>
      </c>
      <c r="G1018">
        <v>9</v>
      </c>
      <c r="H1018">
        <v>0</v>
      </c>
      <c r="I1018">
        <v>0.438</v>
      </c>
      <c r="J1018">
        <v>249</v>
      </c>
      <c r="K1018">
        <v>281</v>
      </c>
      <c r="L1018">
        <v>-32</v>
      </c>
    </row>
    <row r="1019" spans="1:12" x14ac:dyDescent="0.45">
      <c r="A1019">
        <v>739</v>
      </c>
      <c r="B1019">
        <v>1992</v>
      </c>
      <c r="C1019" t="s">
        <v>55</v>
      </c>
      <c r="D1019">
        <v>7</v>
      </c>
      <c r="E1019">
        <v>16</v>
      </c>
      <c r="F1019">
        <v>7</v>
      </c>
      <c r="G1019">
        <v>9</v>
      </c>
      <c r="H1019">
        <v>0</v>
      </c>
      <c r="I1019">
        <v>0.438</v>
      </c>
      <c r="J1019">
        <v>272</v>
      </c>
      <c r="K1019">
        <v>275</v>
      </c>
      <c r="L1019">
        <v>-3</v>
      </c>
    </row>
    <row r="1020" spans="1:12" x14ac:dyDescent="0.45">
      <c r="A1020">
        <v>613</v>
      </c>
      <c r="B1020">
        <v>1992</v>
      </c>
      <c r="C1020" t="s">
        <v>60</v>
      </c>
      <c r="D1020">
        <v>8</v>
      </c>
      <c r="E1020">
        <v>16</v>
      </c>
      <c r="F1020">
        <v>8</v>
      </c>
      <c r="G1020">
        <v>8</v>
      </c>
      <c r="H1020">
        <v>0</v>
      </c>
      <c r="I1020">
        <v>0.5</v>
      </c>
      <c r="J1020">
        <v>262</v>
      </c>
      <c r="K1020">
        <v>329</v>
      </c>
      <c r="L1020">
        <v>-67</v>
      </c>
    </row>
    <row r="1021" spans="1:12" x14ac:dyDescent="0.45">
      <c r="A1021">
        <v>491</v>
      </c>
      <c r="B1021">
        <v>1992</v>
      </c>
      <c r="C1021" t="s">
        <v>108</v>
      </c>
      <c r="D1021">
        <v>9</v>
      </c>
      <c r="E1021">
        <v>16</v>
      </c>
      <c r="F1021">
        <v>9</v>
      </c>
      <c r="G1021">
        <v>7</v>
      </c>
      <c r="H1021">
        <v>0</v>
      </c>
      <c r="I1021">
        <v>0.56299999999999994</v>
      </c>
      <c r="J1021">
        <v>300</v>
      </c>
      <c r="K1021">
        <v>255</v>
      </c>
      <c r="L1021">
        <v>45</v>
      </c>
    </row>
    <row r="1022" spans="1:12" x14ac:dyDescent="0.45">
      <c r="A1022">
        <v>490</v>
      </c>
      <c r="B1022">
        <v>1992</v>
      </c>
      <c r="C1022" t="s">
        <v>974</v>
      </c>
      <c r="D1022">
        <v>9</v>
      </c>
      <c r="E1022">
        <v>16</v>
      </c>
      <c r="F1022">
        <v>9</v>
      </c>
      <c r="G1022">
        <v>7</v>
      </c>
      <c r="H1022">
        <v>0</v>
      </c>
      <c r="I1022">
        <v>0.56299999999999994</v>
      </c>
      <c r="J1022">
        <v>276</v>
      </c>
      <c r="K1022">
        <v>296</v>
      </c>
      <c r="L1022">
        <v>-20</v>
      </c>
    </row>
    <row r="1023" spans="1:12" x14ac:dyDescent="0.45">
      <c r="A1023">
        <v>489</v>
      </c>
      <c r="B1023">
        <v>1992</v>
      </c>
      <c r="C1023" t="s">
        <v>68</v>
      </c>
      <c r="D1023">
        <v>9</v>
      </c>
      <c r="E1023">
        <v>16</v>
      </c>
      <c r="F1023">
        <v>9</v>
      </c>
      <c r="G1023">
        <v>7</v>
      </c>
      <c r="H1023">
        <v>0</v>
      </c>
      <c r="I1023">
        <v>0.56299999999999994</v>
      </c>
      <c r="J1023">
        <v>216</v>
      </c>
      <c r="K1023">
        <v>302</v>
      </c>
      <c r="L1023">
        <v>-86</v>
      </c>
    </row>
    <row r="1024" spans="1:12" x14ac:dyDescent="0.45">
      <c r="A1024">
        <v>363</v>
      </c>
      <c r="B1024">
        <v>1992</v>
      </c>
      <c r="C1024" t="s">
        <v>973</v>
      </c>
      <c r="D1024">
        <v>10</v>
      </c>
      <c r="E1024">
        <v>16</v>
      </c>
      <c r="F1024">
        <v>10</v>
      </c>
      <c r="G1024">
        <v>6</v>
      </c>
      <c r="H1024">
        <v>0</v>
      </c>
      <c r="I1024">
        <v>0.625</v>
      </c>
      <c r="J1024">
        <v>348</v>
      </c>
      <c r="K1024">
        <v>282</v>
      </c>
      <c r="L1024">
        <v>66</v>
      </c>
    </row>
    <row r="1025" spans="1:12" x14ac:dyDescent="0.45">
      <c r="A1025">
        <v>362</v>
      </c>
      <c r="B1025">
        <v>1992</v>
      </c>
      <c r="C1025" t="s">
        <v>154</v>
      </c>
      <c r="D1025">
        <v>10</v>
      </c>
      <c r="E1025">
        <v>16</v>
      </c>
      <c r="F1025">
        <v>10</v>
      </c>
      <c r="G1025">
        <v>6</v>
      </c>
      <c r="H1025">
        <v>0</v>
      </c>
      <c r="I1025">
        <v>0.625</v>
      </c>
      <c r="J1025">
        <v>352</v>
      </c>
      <c r="K1025">
        <v>258</v>
      </c>
      <c r="L1025">
        <v>94</v>
      </c>
    </row>
    <row r="1026" spans="1:12" x14ac:dyDescent="0.45">
      <c r="A1026">
        <v>246</v>
      </c>
      <c r="B1026">
        <v>1992</v>
      </c>
      <c r="C1026" t="s">
        <v>92</v>
      </c>
      <c r="D1026">
        <v>11</v>
      </c>
      <c r="E1026">
        <v>16</v>
      </c>
      <c r="F1026">
        <v>11</v>
      </c>
      <c r="G1026">
        <v>5</v>
      </c>
      <c r="H1026">
        <v>0</v>
      </c>
      <c r="I1026">
        <v>0.68799999999999994</v>
      </c>
      <c r="J1026">
        <v>354</v>
      </c>
      <c r="K1026">
        <v>245</v>
      </c>
      <c r="L1026">
        <v>109</v>
      </c>
    </row>
    <row r="1027" spans="1:12" x14ac:dyDescent="0.45">
      <c r="A1027">
        <v>245</v>
      </c>
      <c r="B1027">
        <v>1992</v>
      </c>
      <c r="C1027" t="s">
        <v>94</v>
      </c>
      <c r="D1027">
        <v>11</v>
      </c>
      <c r="E1027">
        <v>16</v>
      </c>
      <c r="F1027">
        <v>11</v>
      </c>
      <c r="G1027">
        <v>5</v>
      </c>
      <c r="H1027">
        <v>0</v>
      </c>
      <c r="I1027">
        <v>0.68799999999999994</v>
      </c>
      <c r="J1027">
        <v>299</v>
      </c>
      <c r="K1027">
        <v>225</v>
      </c>
      <c r="L1027">
        <v>74</v>
      </c>
    </row>
    <row r="1028" spans="1:12" x14ac:dyDescent="0.45">
      <c r="A1028">
        <v>244</v>
      </c>
      <c r="B1028">
        <v>1992</v>
      </c>
      <c r="C1028" t="s">
        <v>975</v>
      </c>
      <c r="D1028">
        <v>11</v>
      </c>
      <c r="E1028">
        <v>16</v>
      </c>
      <c r="F1028">
        <v>11</v>
      </c>
      <c r="G1028">
        <v>5</v>
      </c>
      <c r="H1028">
        <v>0</v>
      </c>
      <c r="I1028">
        <v>0.68799999999999994</v>
      </c>
      <c r="J1028">
        <v>335</v>
      </c>
      <c r="K1028">
        <v>241</v>
      </c>
      <c r="L1028">
        <v>94</v>
      </c>
    </row>
    <row r="1029" spans="1:12" x14ac:dyDescent="0.45">
      <c r="A1029">
        <v>243</v>
      </c>
      <c r="B1029">
        <v>1992</v>
      </c>
      <c r="C1029" t="s">
        <v>79</v>
      </c>
      <c r="D1029">
        <v>11</v>
      </c>
      <c r="E1029">
        <v>16</v>
      </c>
      <c r="F1029">
        <v>11</v>
      </c>
      <c r="G1029">
        <v>5</v>
      </c>
      <c r="H1029">
        <v>0</v>
      </c>
      <c r="I1029">
        <v>0.68799999999999994</v>
      </c>
      <c r="J1029">
        <v>374</v>
      </c>
      <c r="K1029">
        <v>249</v>
      </c>
      <c r="L1029">
        <v>125</v>
      </c>
    </row>
    <row r="1030" spans="1:12" x14ac:dyDescent="0.45">
      <c r="A1030">
        <v>242</v>
      </c>
      <c r="B1030">
        <v>1992</v>
      </c>
      <c r="C1030" t="s">
        <v>76</v>
      </c>
      <c r="D1030">
        <v>11</v>
      </c>
      <c r="E1030">
        <v>16</v>
      </c>
      <c r="F1030">
        <v>11</v>
      </c>
      <c r="G1030">
        <v>5</v>
      </c>
      <c r="H1030">
        <v>0</v>
      </c>
      <c r="I1030">
        <v>0.68799999999999994</v>
      </c>
      <c r="J1030">
        <v>340</v>
      </c>
      <c r="K1030">
        <v>281</v>
      </c>
      <c r="L1030">
        <v>59</v>
      </c>
    </row>
    <row r="1031" spans="1:12" x14ac:dyDescent="0.45">
      <c r="A1031">
        <v>241</v>
      </c>
      <c r="B1031">
        <v>1992</v>
      </c>
      <c r="C1031" t="s">
        <v>45</v>
      </c>
      <c r="D1031">
        <v>11</v>
      </c>
      <c r="E1031">
        <v>16</v>
      </c>
      <c r="F1031">
        <v>11</v>
      </c>
      <c r="G1031">
        <v>5</v>
      </c>
      <c r="H1031">
        <v>0</v>
      </c>
      <c r="I1031">
        <v>0.68799999999999994</v>
      </c>
      <c r="J1031">
        <v>381</v>
      </c>
      <c r="K1031">
        <v>283</v>
      </c>
      <c r="L1031">
        <v>98</v>
      </c>
    </row>
    <row r="1032" spans="1:12" x14ac:dyDescent="0.45">
      <c r="A1032">
        <v>156</v>
      </c>
      <c r="B1032">
        <v>1992</v>
      </c>
      <c r="C1032" t="s">
        <v>978</v>
      </c>
      <c r="D1032">
        <v>12</v>
      </c>
      <c r="E1032">
        <v>16</v>
      </c>
      <c r="F1032">
        <v>12</v>
      </c>
      <c r="G1032">
        <v>4</v>
      </c>
      <c r="H1032">
        <v>0</v>
      </c>
      <c r="I1032">
        <v>0.75</v>
      </c>
      <c r="J1032">
        <v>330</v>
      </c>
      <c r="K1032">
        <v>202</v>
      </c>
      <c r="L1032">
        <v>128</v>
      </c>
    </row>
    <row r="1033" spans="1:12" x14ac:dyDescent="0.45">
      <c r="A1033">
        <v>81</v>
      </c>
      <c r="B1033">
        <v>1992</v>
      </c>
      <c r="C1033" t="s">
        <v>57</v>
      </c>
      <c r="D1033">
        <v>13</v>
      </c>
      <c r="E1033">
        <v>16</v>
      </c>
      <c r="F1033">
        <v>13</v>
      </c>
      <c r="G1033">
        <v>3</v>
      </c>
      <c r="H1033">
        <v>0</v>
      </c>
      <c r="I1033">
        <v>0.81299999999999994</v>
      </c>
      <c r="J1033">
        <v>409</v>
      </c>
      <c r="K1033">
        <v>243</v>
      </c>
      <c r="L1033">
        <v>166</v>
      </c>
    </row>
    <row r="1034" spans="1:12" x14ac:dyDescent="0.45">
      <c r="A1034">
        <v>25</v>
      </c>
      <c r="B1034">
        <v>1992</v>
      </c>
      <c r="C1034" t="s">
        <v>976</v>
      </c>
      <c r="D1034">
        <v>14</v>
      </c>
      <c r="E1034">
        <v>16</v>
      </c>
      <c r="F1034">
        <v>14</v>
      </c>
      <c r="G1034">
        <v>2</v>
      </c>
      <c r="H1034">
        <v>0</v>
      </c>
      <c r="I1034">
        <v>0.875</v>
      </c>
      <c r="J1034">
        <v>431</v>
      </c>
      <c r="K1034">
        <v>236</v>
      </c>
      <c r="L1034">
        <v>195</v>
      </c>
    </row>
    <row r="1035" spans="1:12" x14ac:dyDescent="0.45">
      <c r="A1035">
        <v>1086</v>
      </c>
      <c r="B1035">
        <v>1991</v>
      </c>
      <c r="C1035" t="s">
        <v>68</v>
      </c>
      <c r="D1035">
        <v>1</v>
      </c>
      <c r="E1035">
        <v>16</v>
      </c>
      <c r="F1035">
        <v>1</v>
      </c>
      <c r="G1035">
        <v>15</v>
      </c>
      <c r="H1035">
        <v>0</v>
      </c>
      <c r="I1035">
        <v>6.3E-2</v>
      </c>
      <c r="J1035">
        <v>143</v>
      </c>
      <c r="K1035">
        <v>381</v>
      </c>
      <c r="L1035">
        <v>-238</v>
      </c>
    </row>
    <row r="1036" spans="1:12" x14ac:dyDescent="0.45">
      <c r="A1036">
        <v>1053</v>
      </c>
      <c r="B1036">
        <v>1991</v>
      </c>
      <c r="C1036" t="s">
        <v>977</v>
      </c>
      <c r="D1036">
        <v>3</v>
      </c>
      <c r="E1036">
        <v>16</v>
      </c>
      <c r="F1036">
        <v>3</v>
      </c>
      <c r="G1036">
        <v>13</v>
      </c>
      <c r="H1036">
        <v>0</v>
      </c>
      <c r="I1036">
        <v>0.188</v>
      </c>
      <c r="J1036">
        <v>199</v>
      </c>
      <c r="K1036">
        <v>365</v>
      </c>
      <c r="L1036">
        <v>-166</v>
      </c>
    </row>
    <row r="1037" spans="1:12" x14ac:dyDescent="0.45">
      <c r="A1037">
        <v>1052</v>
      </c>
      <c r="B1037">
        <v>1991</v>
      </c>
      <c r="C1037" t="s">
        <v>983</v>
      </c>
      <c r="D1037">
        <v>3</v>
      </c>
      <c r="E1037">
        <v>16</v>
      </c>
      <c r="F1037">
        <v>3</v>
      </c>
      <c r="G1037">
        <v>13</v>
      </c>
      <c r="H1037">
        <v>0</v>
      </c>
      <c r="I1037">
        <v>0.188</v>
      </c>
      <c r="J1037">
        <v>234</v>
      </c>
      <c r="K1037">
        <v>390</v>
      </c>
      <c r="L1037">
        <v>-156</v>
      </c>
    </row>
    <row r="1038" spans="1:12" x14ac:dyDescent="0.45">
      <c r="A1038">
        <v>1051</v>
      </c>
      <c r="B1038">
        <v>1991</v>
      </c>
      <c r="C1038" t="s">
        <v>53</v>
      </c>
      <c r="D1038">
        <v>3</v>
      </c>
      <c r="E1038">
        <v>16</v>
      </c>
      <c r="F1038">
        <v>3</v>
      </c>
      <c r="G1038">
        <v>13</v>
      </c>
      <c r="H1038">
        <v>0</v>
      </c>
      <c r="I1038">
        <v>0.188</v>
      </c>
      <c r="J1038">
        <v>263</v>
      </c>
      <c r="K1038">
        <v>435</v>
      </c>
      <c r="L1038">
        <v>-172</v>
      </c>
    </row>
    <row r="1039" spans="1:12" x14ac:dyDescent="0.45">
      <c r="A1039">
        <v>1012</v>
      </c>
      <c r="B1039">
        <v>1991</v>
      </c>
      <c r="C1039" t="s">
        <v>975</v>
      </c>
      <c r="D1039">
        <v>4</v>
      </c>
      <c r="E1039">
        <v>16</v>
      </c>
      <c r="F1039">
        <v>4</v>
      </c>
      <c r="G1039">
        <v>12</v>
      </c>
      <c r="H1039">
        <v>0</v>
      </c>
      <c r="I1039">
        <v>0.25</v>
      </c>
      <c r="J1039">
        <v>274</v>
      </c>
      <c r="K1039">
        <v>342</v>
      </c>
      <c r="L1039">
        <v>-68</v>
      </c>
    </row>
    <row r="1040" spans="1:12" x14ac:dyDescent="0.45">
      <c r="A1040">
        <v>1011</v>
      </c>
      <c r="B1040">
        <v>1991</v>
      </c>
      <c r="C1040" t="s">
        <v>974</v>
      </c>
      <c r="D1040">
        <v>4</v>
      </c>
      <c r="E1040">
        <v>16</v>
      </c>
      <c r="F1040">
        <v>4</v>
      </c>
      <c r="G1040">
        <v>12</v>
      </c>
      <c r="H1040">
        <v>0</v>
      </c>
      <c r="I1040">
        <v>0.25</v>
      </c>
      <c r="J1040">
        <v>273</v>
      </c>
      <c r="K1040">
        <v>313</v>
      </c>
      <c r="L1040">
        <v>-40</v>
      </c>
    </row>
    <row r="1041" spans="1:12" x14ac:dyDescent="0.45">
      <c r="A1041">
        <v>1010</v>
      </c>
      <c r="B1041">
        <v>1991</v>
      </c>
      <c r="C1041" t="s">
        <v>982</v>
      </c>
      <c r="D1041">
        <v>4</v>
      </c>
      <c r="E1041">
        <v>16</v>
      </c>
      <c r="F1041">
        <v>4</v>
      </c>
      <c r="G1041">
        <v>12</v>
      </c>
      <c r="H1041">
        <v>0</v>
      </c>
      <c r="I1041">
        <v>0.25</v>
      </c>
      <c r="J1041">
        <v>196</v>
      </c>
      <c r="K1041">
        <v>344</v>
      </c>
      <c r="L1041">
        <v>-148</v>
      </c>
    </row>
    <row r="1042" spans="1:12" x14ac:dyDescent="0.45">
      <c r="A1042">
        <v>837</v>
      </c>
      <c r="B1042">
        <v>1991</v>
      </c>
      <c r="C1042" t="s">
        <v>972</v>
      </c>
      <c r="D1042">
        <v>6</v>
      </c>
      <c r="E1042">
        <v>16</v>
      </c>
      <c r="F1042">
        <v>6</v>
      </c>
      <c r="G1042">
        <v>10</v>
      </c>
      <c r="H1042">
        <v>0</v>
      </c>
      <c r="I1042">
        <v>0.375</v>
      </c>
      <c r="J1042">
        <v>211</v>
      </c>
      <c r="K1042">
        <v>305</v>
      </c>
      <c r="L1042">
        <v>-94</v>
      </c>
    </row>
    <row r="1043" spans="1:12" x14ac:dyDescent="0.45">
      <c r="A1043">
        <v>836</v>
      </c>
      <c r="B1043">
        <v>1991</v>
      </c>
      <c r="C1043" t="s">
        <v>55</v>
      </c>
      <c r="D1043">
        <v>6</v>
      </c>
      <c r="E1043">
        <v>16</v>
      </c>
      <c r="F1043">
        <v>6</v>
      </c>
      <c r="G1043">
        <v>10</v>
      </c>
      <c r="H1043">
        <v>0</v>
      </c>
      <c r="I1043">
        <v>0.375</v>
      </c>
      <c r="J1043">
        <v>293</v>
      </c>
      <c r="K1043">
        <v>298</v>
      </c>
      <c r="L1043">
        <v>-5</v>
      </c>
    </row>
    <row r="1044" spans="1:12" x14ac:dyDescent="0.45">
      <c r="A1044">
        <v>742</v>
      </c>
      <c r="B1044">
        <v>1991</v>
      </c>
      <c r="C1044" t="s">
        <v>98</v>
      </c>
      <c r="D1044">
        <v>7</v>
      </c>
      <c r="E1044">
        <v>16</v>
      </c>
      <c r="F1044">
        <v>7</v>
      </c>
      <c r="G1044">
        <v>9</v>
      </c>
      <c r="H1044">
        <v>0</v>
      </c>
      <c r="I1044">
        <v>0.438</v>
      </c>
      <c r="J1044">
        <v>276</v>
      </c>
      <c r="K1044">
        <v>261</v>
      </c>
      <c r="L1044">
        <v>15</v>
      </c>
    </row>
    <row r="1045" spans="1:12" x14ac:dyDescent="0.45">
      <c r="A1045">
        <v>741</v>
      </c>
      <c r="B1045">
        <v>1991</v>
      </c>
      <c r="C1045" t="s">
        <v>94</v>
      </c>
      <c r="D1045">
        <v>7</v>
      </c>
      <c r="E1045">
        <v>16</v>
      </c>
      <c r="F1045">
        <v>7</v>
      </c>
      <c r="G1045">
        <v>9</v>
      </c>
      <c r="H1045">
        <v>0</v>
      </c>
      <c r="I1045">
        <v>0.438</v>
      </c>
      <c r="J1045">
        <v>292</v>
      </c>
      <c r="K1045">
        <v>344</v>
      </c>
      <c r="L1045">
        <v>-52</v>
      </c>
    </row>
    <row r="1046" spans="1:12" x14ac:dyDescent="0.45">
      <c r="A1046">
        <v>617</v>
      </c>
      <c r="B1046">
        <v>1991</v>
      </c>
      <c r="C1046" t="s">
        <v>88</v>
      </c>
      <c r="D1046">
        <v>8</v>
      </c>
      <c r="E1046">
        <v>16</v>
      </c>
      <c r="F1046">
        <v>8</v>
      </c>
      <c r="G1046">
        <v>8</v>
      </c>
      <c r="H1046">
        <v>0</v>
      </c>
      <c r="I1046">
        <v>0.5</v>
      </c>
      <c r="J1046">
        <v>314</v>
      </c>
      <c r="K1046">
        <v>293</v>
      </c>
      <c r="L1046">
        <v>21</v>
      </c>
    </row>
    <row r="1047" spans="1:12" x14ac:dyDescent="0.45">
      <c r="A1047">
        <v>616</v>
      </c>
      <c r="B1047">
        <v>1991</v>
      </c>
      <c r="C1047" t="s">
        <v>86</v>
      </c>
      <c r="D1047">
        <v>8</v>
      </c>
      <c r="E1047">
        <v>16</v>
      </c>
      <c r="F1047">
        <v>8</v>
      </c>
      <c r="G1047">
        <v>8</v>
      </c>
      <c r="H1047">
        <v>0</v>
      </c>
      <c r="I1047">
        <v>0.5</v>
      </c>
      <c r="J1047">
        <v>281</v>
      </c>
      <c r="K1047">
        <v>297</v>
      </c>
      <c r="L1047">
        <v>-16</v>
      </c>
    </row>
    <row r="1048" spans="1:12" x14ac:dyDescent="0.45">
      <c r="A1048">
        <v>615</v>
      </c>
      <c r="B1048">
        <v>1991</v>
      </c>
      <c r="C1048" t="s">
        <v>79</v>
      </c>
      <c r="D1048">
        <v>8</v>
      </c>
      <c r="E1048">
        <v>16</v>
      </c>
      <c r="F1048">
        <v>8</v>
      </c>
      <c r="G1048">
        <v>8</v>
      </c>
      <c r="H1048">
        <v>0</v>
      </c>
      <c r="I1048">
        <v>0.5</v>
      </c>
      <c r="J1048">
        <v>301</v>
      </c>
      <c r="K1048">
        <v>306</v>
      </c>
      <c r="L1048">
        <v>-5</v>
      </c>
    </row>
    <row r="1049" spans="1:12" x14ac:dyDescent="0.45">
      <c r="A1049">
        <v>614</v>
      </c>
      <c r="B1049">
        <v>1991</v>
      </c>
      <c r="C1049" t="s">
        <v>76</v>
      </c>
      <c r="D1049">
        <v>8</v>
      </c>
      <c r="E1049">
        <v>16</v>
      </c>
      <c r="F1049">
        <v>8</v>
      </c>
      <c r="G1049">
        <v>8</v>
      </c>
      <c r="H1049">
        <v>0</v>
      </c>
      <c r="I1049">
        <v>0.5</v>
      </c>
      <c r="J1049">
        <v>343</v>
      </c>
      <c r="K1049">
        <v>349</v>
      </c>
      <c r="L1049">
        <v>-6</v>
      </c>
    </row>
    <row r="1050" spans="1:12" x14ac:dyDescent="0.45">
      <c r="A1050">
        <v>492</v>
      </c>
      <c r="B1050">
        <v>1991</v>
      </c>
      <c r="C1050" t="s">
        <v>980</v>
      </c>
      <c r="D1050">
        <v>9</v>
      </c>
      <c r="E1050">
        <v>16</v>
      </c>
      <c r="F1050">
        <v>9</v>
      </c>
      <c r="G1050">
        <v>7</v>
      </c>
      <c r="H1050">
        <v>0</v>
      </c>
      <c r="I1050">
        <v>0.56299999999999994</v>
      </c>
      <c r="J1050">
        <v>298</v>
      </c>
      <c r="K1050">
        <v>297</v>
      </c>
      <c r="L1050">
        <v>1</v>
      </c>
    </row>
    <row r="1051" spans="1:12" x14ac:dyDescent="0.45">
      <c r="A1051">
        <v>367</v>
      </c>
      <c r="B1051">
        <v>1991</v>
      </c>
      <c r="C1051" t="s">
        <v>973</v>
      </c>
      <c r="D1051">
        <v>10</v>
      </c>
      <c r="E1051">
        <v>16</v>
      </c>
      <c r="F1051">
        <v>10</v>
      </c>
      <c r="G1051">
        <v>6</v>
      </c>
      <c r="H1051">
        <v>0</v>
      </c>
      <c r="I1051">
        <v>0.625</v>
      </c>
      <c r="J1051">
        <v>322</v>
      </c>
      <c r="K1051">
        <v>252</v>
      </c>
      <c r="L1051">
        <v>70</v>
      </c>
    </row>
    <row r="1052" spans="1:12" x14ac:dyDescent="0.45">
      <c r="A1052">
        <v>366</v>
      </c>
      <c r="B1052">
        <v>1991</v>
      </c>
      <c r="C1052" t="s">
        <v>92</v>
      </c>
      <c r="D1052">
        <v>10</v>
      </c>
      <c r="E1052">
        <v>16</v>
      </c>
      <c r="F1052">
        <v>10</v>
      </c>
      <c r="G1052">
        <v>6</v>
      </c>
      <c r="H1052">
        <v>0</v>
      </c>
      <c r="I1052">
        <v>0.625</v>
      </c>
      <c r="J1052">
        <v>285</v>
      </c>
      <c r="K1052">
        <v>244</v>
      </c>
      <c r="L1052">
        <v>41</v>
      </c>
    </row>
    <row r="1053" spans="1:12" x14ac:dyDescent="0.45">
      <c r="A1053">
        <v>365</v>
      </c>
      <c r="B1053">
        <v>1991</v>
      </c>
      <c r="C1053" t="s">
        <v>37</v>
      </c>
      <c r="D1053">
        <v>10</v>
      </c>
      <c r="E1053">
        <v>16</v>
      </c>
      <c r="F1053">
        <v>10</v>
      </c>
      <c r="G1053">
        <v>6</v>
      </c>
      <c r="H1053">
        <v>0</v>
      </c>
      <c r="I1053">
        <v>0.625</v>
      </c>
      <c r="J1053">
        <v>361</v>
      </c>
      <c r="K1053">
        <v>338</v>
      </c>
      <c r="L1053">
        <v>23</v>
      </c>
    </row>
    <row r="1054" spans="1:12" x14ac:dyDescent="0.45">
      <c r="A1054">
        <v>364</v>
      </c>
      <c r="B1054">
        <v>1991</v>
      </c>
      <c r="C1054" t="s">
        <v>976</v>
      </c>
      <c r="D1054">
        <v>10</v>
      </c>
      <c r="E1054">
        <v>16</v>
      </c>
      <c r="F1054">
        <v>10</v>
      </c>
      <c r="G1054">
        <v>6</v>
      </c>
      <c r="H1054">
        <v>0</v>
      </c>
      <c r="I1054">
        <v>0.625</v>
      </c>
      <c r="J1054">
        <v>393</v>
      </c>
      <c r="K1054">
        <v>239</v>
      </c>
      <c r="L1054">
        <v>154</v>
      </c>
    </row>
    <row r="1055" spans="1:12" x14ac:dyDescent="0.45">
      <c r="A1055">
        <v>250</v>
      </c>
      <c r="B1055">
        <v>1991</v>
      </c>
      <c r="C1055" t="s">
        <v>50</v>
      </c>
      <c r="D1055">
        <v>11</v>
      </c>
      <c r="E1055">
        <v>16</v>
      </c>
      <c r="F1055">
        <v>11</v>
      </c>
      <c r="G1055">
        <v>5</v>
      </c>
      <c r="H1055">
        <v>0</v>
      </c>
      <c r="I1055">
        <v>0.68799999999999994</v>
      </c>
      <c r="J1055">
        <v>299</v>
      </c>
      <c r="K1055">
        <v>269</v>
      </c>
      <c r="L1055">
        <v>30</v>
      </c>
    </row>
    <row r="1056" spans="1:12" x14ac:dyDescent="0.45">
      <c r="A1056">
        <v>249</v>
      </c>
      <c r="B1056">
        <v>1991</v>
      </c>
      <c r="C1056" t="s">
        <v>57</v>
      </c>
      <c r="D1056">
        <v>11</v>
      </c>
      <c r="E1056">
        <v>16</v>
      </c>
      <c r="F1056">
        <v>11</v>
      </c>
      <c r="G1056">
        <v>5</v>
      </c>
      <c r="H1056">
        <v>0</v>
      </c>
      <c r="I1056">
        <v>0.68799999999999994</v>
      </c>
      <c r="J1056">
        <v>342</v>
      </c>
      <c r="K1056">
        <v>310</v>
      </c>
      <c r="L1056">
        <v>32</v>
      </c>
    </row>
    <row r="1057" spans="1:12" x14ac:dyDescent="0.45">
      <c r="A1057">
        <v>248</v>
      </c>
      <c r="B1057">
        <v>1991</v>
      </c>
      <c r="C1057" t="s">
        <v>978</v>
      </c>
      <c r="D1057">
        <v>11</v>
      </c>
      <c r="E1057">
        <v>16</v>
      </c>
      <c r="F1057">
        <v>11</v>
      </c>
      <c r="G1057">
        <v>5</v>
      </c>
      <c r="H1057">
        <v>0</v>
      </c>
      <c r="I1057">
        <v>0.68799999999999994</v>
      </c>
      <c r="J1057">
        <v>341</v>
      </c>
      <c r="K1057">
        <v>211</v>
      </c>
      <c r="L1057">
        <v>130</v>
      </c>
    </row>
    <row r="1058" spans="1:12" x14ac:dyDescent="0.45">
      <c r="A1058">
        <v>247</v>
      </c>
      <c r="B1058">
        <v>1991</v>
      </c>
      <c r="C1058" t="s">
        <v>154</v>
      </c>
      <c r="D1058">
        <v>11</v>
      </c>
      <c r="E1058">
        <v>16</v>
      </c>
      <c r="F1058">
        <v>11</v>
      </c>
      <c r="G1058">
        <v>5</v>
      </c>
      <c r="H1058">
        <v>0</v>
      </c>
      <c r="I1058">
        <v>0.68799999999999994</v>
      </c>
      <c r="J1058">
        <v>386</v>
      </c>
      <c r="K1058">
        <v>251</v>
      </c>
      <c r="L1058">
        <v>135</v>
      </c>
    </row>
    <row r="1059" spans="1:12" x14ac:dyDescent="0.45">
      <c r="A1059">
        <v>158</v>
      </c>
      <c r="B1059">
        <v>1991</v>
      </c>
      <c r="C1059" t="s">
        <v>64</v>
      </c>
      <c r="D1059">
        <v>12</v>
      </c>
      <c r="E1059">
        <v>16</v>
      </c>
      <c r="F1059">
        <v>12</v>
      </c>
      <c r="G1059">
        <v>4</v>
      </c>
      <c r="H1059">
        <v>0</v>
      </c>
      <c r="I1059">
        <v>0.75</v>
      </c>
      <c r="J1059">
        <v>339</v>
      </c>
      <c r="K1059">
        <v>295</v>
      </c>
      <c r="L1059">
        <v>44</v>
      </c>
    </row>
    <row r="1060" spans="1:12" x14ac:dyDescent="0.45">
      <c r="A1060">
        <v>157</v>
      </c>
      <c r="B1060">
        <v>1991</v>
      </c>
      <c r="C1060" t="s">
        <v>60</v>
      </c>
      <c r="D1060">
        <v>12</v>
      </c>
      <c r="E1060">
        <v>16</v>
      </c>
      <c r="F1060">
        <v>12</v>
      </c>
      <c r="G1060">
        <v>4</v>
      </c>
      <c r="H1060">
        <v>0</v>
      </c>
      <c r="I1060">
        <v>0.75</v>
      </c>
      <c r="J1060">
        <v>304</v>
      </c>
      <c r="K1060">
        <v>235</v>
      </c>
      <c r="L1060">
        <v>69</v>
      </c>
    </row>
    <row r="1061" spans="1:12" x14ac:dyDescent="0.45">
      <c r="A1061">
        <v>82</v>
      </c>
      <c r="B1061">
        <v>1991</v>
      </c>
      <c r="C1061" t="s">
        <v>45</v>
      </c>
      <c r="D1061">
        <v>13</v>
      </c>
      <c r="E1061">
        <v>16</v>
      </c>
      <c r="F1061">
        <v>13</v>
      </c>
      <c r="G1061">
        <v>3</v>
      </c>
      <c r="H1061">
        <v>0</v>
      </c>
      <c r="I1061">
        <v>0.81299999999999994</v>
      </c>
      <c r="J1061">
        <v>458</v>
      </c>
      <c r="K1061">
        <v>318</v>
      </c>
      <c r="L1061">
        <v>140</v>
      </c>
    </row>
    <row r="1062" spans="1:12" x14ac:dyDescent="0.45">
      <c r="A1062">
        <v>26</v>
      </c>
      <c r="B1062">
        <v>1991</v>
      </c>
      <c r="C1062" t="s">
        <v>108</v>
      </c>
      <c r="D1062">
        <v>14</v>
      </c>
      <c r="E1062">
        <v>16</v>
      </c>
      <c r="F1062">
        <v>14</v>
      </c>
      <c r="G1062">
        <v>2</v>
      </c>
      <c r="H1062">
        <v>0</v>
      </c>
      <c r="I1062">
        <v>0.875</v>
      </c>
      <c r="J1062">
        <v>485</v>
      </c>
      <c r="K1062">
        <v>224</v>
      </c>
      <c r="L1062">
        <v>261</v>
      </c>
    </row>
    <row r="1063" spans="1:12" x14ac:dyDescent="0.45">
      <c r="A1063">
        <v>1087</v>
      </c>
      <c r="B1063">
        <v>1990</v>
      </c>
      <c r="C1063" t="s">
        <v>972</v>
      </c>
      <c r="D1063">
        <v>1</v>
      </c>
      <c r="E1063">
        <v>16</v>
      </c>
      <c r="F1063">
        <v>1</v>
      </c>
      <c r="G1063">
        <v>15</v>
      </c>
      <c r="H1063">
        <v>0</v>
      </c>
      <c r="I1063">
        <v>6.3E-2</v>
      </c>
      <c r="J1063">
        <v>181</v>
      </c>
      <c r="K1063">
        <v>446</v>
      </c>
      <c r="L1063">
        <v>-265</v>
      </c>
    </row>
    <row r="1064" spans="1:12" x14ac:dyDescent="0.45">
      <c r="A1064">
        <v>1054</v>
      </c>
      <c r="B1064">
        <v>1990</v>
      </c>
      <c r="C1064" t="s">
        <v>55</v>
      </c>
      <c r="D1064">
        <v>3</v>
      </c>
      <c r="E1064">
        <v>16</v>
      </c>
      <c r="F1064">
        <v>3</v>
      </c>
      <c r="G1064">
        <v>13</v>
      </c>
      <c r="H1064">
        <v>0</v>
      </c>
      <c r="I1064">
        <v>0.188</v>
      </c>
      <c r="J1064">
        <v>228</v>
      </c>
      <c r="K1064">
        <v>462</v>
      </c>
      <c r="L1064">
        <v>-234</v>
      </c>
    </row>
    <row r="1065" spans="1:12" x14ac:dyDescent="0.45">
      <c r="A1065">
        <v>927</v>
      </c>
      <c r="B1065">
        <v>1990</v>
      </c>
      <c r="C1065" t="s">
        <v>983</v>
      </c>
      <c r="D1065">
        <v>5</v>
      </c>
      <c r="E1065">
        <v>16</v>
      </c>
      <c r="F1065">
        <v>5</v>
      </c>
      <c r="G1065">
        <v>11</v>
      </c>
      <c r="H1065">
        <v>0</v>
      </c>
      <c r="I1065">
        <v>0.313</v>
      </c>
      <c r="J1065">
        <v>345</v>
      </c>
      <c r="K1065">
        <v>412</v>
      </c>
      <c r="L1065">
        <v>-67</v>
      </c>
    </row>
    <row r="1066" spans="1:12" x14ac:dyDescent="0.45">
      <c r="A1066">
        <v>926</v>
      </c>
      <c r="B1066">
        <v>1990</v>
      </c>
      <c r="C1066" t="s">
        <v>60</v>
      </c>
      <c r="D1066">
        <v>5</v>
      </c>
      <c r="E1066">
        <v>16</v>
      </c>
      <c r="F1066">
        <v>5</v>
      </c>
      <c r="G1066">
        <v>11</v>
      </c>
      <c r="H1066">
        <v>0</v>
      </c>
      <c r="I1066">
        <v>0.313</v>
      </c>
      <c r="J1066">
        <v>331</v>
      </c>
      <c r="K1066">
        <v>374</v>
      </c>
      <c r="L1066">
        <v>-43</v>
      </c>
    </row>
    <row r="1067" spans="1:12" x14ac:dyDescent="0.45">
      <c r="A1067">
        <v>925</v>
      </c>
      <c r="B1067">
        <v>1990</v>
      </c>
      <c r="C1067" t="s">
        <v>982</v>
      </c>
      <c r="D1067">
        <v>5</v>
      </c>
      <c r="E1067">
        <v>16</v>
      </c>
      <c r="F1067">
        <v>5</v>
      </c>
      <c r="G1067">
        <v>11</v>
      </c>
      <c r="H1067">
        <v>0</v>
      </c>
      <c r="I1067">
        <v>0.313</v>
      </c>
      <c r="J1067">
        <v>268</v>
      </c>
      <c r="K1067">
        <v>396</v>
      </c>
      <c r="L1067">
        <v>-128</v>
      </c>
    </row>
    <row r="1068" spans="1:12" x14ac:dyDescent="0.45">
      <c r="A1068">
        <v>924</v>
      </c>
      <c r="B1068">
        <v>1990</v>
      </c>
      <c r="C1068" t="s">
        <v>37</v>
      </c>
      <c r="D1068">
        <v>5</v>
      </c>
      <c r="E1068">
        <v>16</v>
      </c>
      <c r="F1068">
        <v>5</v>
      </c>
      <c r="G1068">
        <v>11</v>
      </c>
      <c r="H1068">
        <v>0</v>
      </c>
      <c r="I1068">
        <v>0.313</v>
      </c>
      <c r="J1068">
        <v>348</v>
      </c>
      <c r="K1068">
        <v>365</v>
      </c>
      <c r="L1068">
        <v>-17</v>
      </c>
    </row>
    <row r="1069" spans="1:12" x14ac:dyDescent="0.45">
      <c r="A1069">
        <v>843</v>
      </c>
      <c r="B1069">
        <v>1990</v>
      </c>
      <c r="C1069" t="s">
        <v>977</v>
      </c>
      <c r="D1069">
        <v>6</v>
      </c>
      <c r="E1069">
        <v>16</v>
      </c>
      <c r="F1069">
        <v>6</v>
      </c>
      <c r="G1069">
        <v>10</v>
      </c>
      <c r="H1069">
        <v>0</v>
      </c>
      <c r="I1069">
        <v>0.375</v>
      </c>
      <c r="J1069">
        <v>264</v>
      </c>
      <c r="K1069">
        <v>367</v>
      </c>
      <c r="L1069">
        <v>-103</v>
      </c>
    </row>
    <row r="1070" spans="1:12" x14ac:dyDescent="0.45">
      <c r="A1070">
        <v>842</v>
      </c>
      <c r="B1070">
        <v>1990</v>
      </c>
      <c r="C1070" t="s">
        <v>975</v>
      </c>
      <c r="D1070">
        <v>6</v>
      </c>
      <c r="E1070">
        <v>16</v>
      </c>
      <c r="F1070">
        <v>6</v>
      </c>
      <c r="G1070">
        <v>10</v>
      </c>
      <c r="H1070">
        <v>0</v>
      </c>
      <c r="I1070">
        <v>0.375</v>
      </c>
      <c r="J1070">
        <v>315</v>
      </c>
      <c r="K1070">
        <v>281</v>
      </c>
      <c r="L1070">
        <v>34</v>
      </c>
    </row>
    <row r="1071" spans="1:12" x14ac:dyDescent="0.45">
      <c r="A1071">
        <v>841</v>
      </c>
      <c r="B1071">
        <v>1990</v>
      </c>
      <c r="C1071" t="s">
        <v>88</v>
      </c>
      <c r="D1071">
        <v>6</v>
      </c>
      <c r="E1071">
        <v>16</v>
      </c>
      <c r="F1071">
        <v>6</v>
      </c>
      <c r="G1071">
        <v>10</v>
      </c>
      <c r="H1071">
        <v>0</v>
      </c>
      <c r="I1071">
        <v>0.375</v>
      </c>
      <c r="J1071">
        <v>295</v>
      </c>
      <c r="K1071">
        <v>345</v>
      </c>
      <c r="L1071">
        <v>-50</v>
      </c>
    </row>
    <row r="1072" spans="1:12" x14ac:dyDescent="0.45">
      <c r="A1072">
        <v>840</v>
      </c>
      <c r="B1072">
        <v>1990</v>
      </c>
      <c r="C1072" t="s">
        <v>79</v>
      </c>
      <c r="D1072">
        <v>6</v>
      </c>
      <c r="E1072">
        <v>16</v>
      </c>
      <c r="F1072">
        <v>6</v>
      </c>
      <c r="G1072">
        <v>10</v>
      </c>
      <c r="H1072">
        <v>0</v>
      </c>
      <c r="I1072">
        <v>0.375</v>
      </c>
      <c r="J1072">
        <v>351</v>
      </c>
      <c r="K1072">
        <v>326</v>
      </c>
      <c r="L1072">
        <v>25</v>
      </c>
    </row>
    <row r="1073" spans="1:12" x14ac:dyDescent="0.45">
      <c r="A1073">
        <v>839</v>
      </c>
      <c r="B1073">
        <v>1990</v>
      </c>
      <c r="C1073" t="s">
        <v>974</v>
      </c>
      <c r="D1073">
        <v>6</v>
      </c>
      <c r="E1073">
        <v>16</v>
      </c>
      <c r="F1073">
        <v>6</v>
      </c>
      <c r="G1073">
        <v>10</v>
      </c>
      <c r="H1073">
        <v>0</v>
      </c>
      <c r="I1073">
        <v>0.375</v>
      </c>
      <c r="J1073">
        <v>271</v>
      </c>
      <c r="K1073">
        <v>347</v>
      </c>
      <c r="L1073">
        <v>-76</v>
      </c>
    </row>
    <row r="1074" spans="1:12" x14ac:dyDescent="0.45">
      <c r="A1074">
        <v>838</v>
      </c>
      <c r="B1074">
        <v>1990</v>
      </c>
      <c r="C1074" t="s">
        <v>64</v>
      </c>
      <c r="D1074">
        <v>6</v>
      </c>
      <c r="E1074">
        <v>16</v>
      </c>
      <c r="F1074">
        <v>6</v>
      </c>
      <c r="G1074">
        <v>10</v>
      </c>
      <c r="H1074">
        <v>0</v>
      </c>
      <c r="I1074">
        <v>0.375</v>
      </c>
      <c r="J1074">
        <v>373</v>
      </c>
      <c r="K1074">
        <v>413</v>
      </c>
      <c r="L1074">
        <v>-40</v>
      </c>
    </row>
    <row r="1075" spans="1:12" x14ac:dyDescent="0.45">
      <c r="A1075">
        <v>744</v>
      </c>
      <c r="B1075">
        <v>1990</v>
      </c>
      <c r="C1075" t="s">
        <v>57</v>
      </c>
      <c r="D1075">
        <v>7</v>
      </c>
      <c r="E1075">
        <v>16</v>
      </c>
      <c r="F1075">
        <v>7</v>
      </c>
      <c r="G1075">
        <v>9</v>
      </c>
      <c r="H1075">
        <v>0</v>
      </c>
      <c r="I1075">
        <v>0.438</v>
      </c>
      <c r="J1075">
        <v>244</v>
      </c>
      <c r="K1075">
        <v>308</v>
      </c>
      <c r="L1075">
        <v>-64</v>
      </c>
    </row>
    <row r="1076" spans="1:12" x14ac:dyDescent="0.45">
      <c r="A1076">
        <v>743</v>
      </c>
      <c r="B1076">
        <v>1990</v>
      </c>
      <c r="C1076" t="s">
        <v>68</v>
      </c>
      <c r="D1076">
        <v>7</v>
      </c>
      <c r="E1076">
        <v>16</v>
      </c>
      <c r="F1076">
        <v>7</v>
      </c>
      <c r="G1076">
        <v>9</v>
      </c>
      <c r="H1076">
        <v>0</v>
      </c>
      <c r="I1076">
        <v>0.438</v>
      </c>
      <c r="J1076">
        <v>281</v>
      </c>
      <c r="K1076">
        <v>353</v>
      </c>
      <c r="L1076">
        <v>-72</v>
      </c>
    </row>
    <row r="1077" spans="1:12" x14ac:dyDescent="0.45">
      <c r="A1077">
        <v>618</v>
      </c>
      <c r="B1077">
        <v>1990</v>
      </c>
      <c r="C1077" t="s">
        <v>978</v>
      </c>
      <c r="D1077">
        <v>8</v>
      </c>
      <c r="E1077">
        <v>16</v>
      </c>
      <c r="F1077">
        <v>8</v>
      </c>
      <c r="G1077">
        <v>8</v>
      </c>
      <c r="H1077">
        <v>0</v>
      </c>
      <c r="I1077">
        <v>0.5</v>
      </c>
      <c r="J1077">
        <v>274</v>
      </c>
      <c r="K1077">
        <v>275</v>
      </c>
      <c r="L1077">
        <v>-1</v>
      </c>
    </row>
    <row r="1078" spans="1:12" x14ac:dyDescent="0.45">
      <c r="A1078">
        <v>496</v>
      </c>
      <c r="B1078">
        <v>1990</v>
      </c>
      <c r="C1078" t="s">
        <v>98</v>
      </c>
      <c r="D1078">
        <v>9</v>
      </c>
      <c r="E1078">
        <v>16</v>
      </c>
      <c r="F1078">
        <v>9</v>
      </c>
      <c r="G1078">
        <v>7</v>
      </c>
      <c r="H1078">
        <v>0</v>
      </c>
      <c r="I1078">
        <v>0.56299999999999994</v>
      </c>
      <c r="J1078">
        <v>306</v>
      </c>
      <c r="K1078">
        <v>286</v>
      </c>
      <c r="L1078">
        <v>20</v>
      </c>
    </row>
    <row r="1079" spans="1:12" x14ac:dyDescent="0.45">
      <c r="A1079">
        <v>495</v>
      </c>
      <c r="B1079">
        <v>1990</v>
      </c>
      <c r="C1079" t="s">
        <v>94</v>
      </c>
      <c r="D1079">
        <v>9</v>
      </c>
      <c r="E1079">
        <v>16</v>
      </c>
      <c r="F1079">
        <v>9</v>
      </c>
      <c r="G1079">
        <v>7</v>
      </c>
      <c r="H1079">
        <v>0</v>
      </c>
      <c r="I1079">
        <v>0.56299999999999994</v>
      </c>
      <c r="J1079">
        <v>292</v>
      </c>
      <c r="K1079">
        <v>240</v>
      </c>
      <c r="L1079">
        <v>52</v>
      </c>
    </row>
    <row r="1080" spans="1:12" x14ac:dyDescent="0.45">
      <c r="A1080">
        <v>494</v>
      </c>
      <c r="B1080">
        <v>1990</v>
      </c>
      <c r="C1080" t="s">
        <v>154</v>
      </c>
      <c r="D1080">
        <v>9</v>
      </c>
      <c r="E1080">
        <v>16</v>
      </c>
      <c r="F1080">
        <v>9</v>
      </c>
      <c r="G1080">
        <v>7</v>
      </c>
      <c r="H1080">
        <v>0</v>
      </c>
      <c r="I1080">
        <v>0.56299999999999994</v>
      </c>
      <c r="J1080">
        <v>405</v>
      </c>
      <c r="K1080">
        <v>307</v>
      </c>
      <c r="L1080">
        <v>98</v>
      </c>
    </row>
    <row r="1081" spans="1:12" x14ac:dyDescent="0.45">
      <c r="A1081">
        <v>493</v>
      </c>
      <c r="B1081">
        <v>1990</v>
      </c>
      <c r="C1081" t="s">
        <v>53</v>
      </c>
      <c r="D1081">
        <v>9</v>
      </c>
      <c r="E1081">
        <v>16</v>
      </c>
      <c r="F1081">
        <v>9</v>
      </c>
      <c r="G1081">
        <v>7</v>
      </c>
      <c r="H1081">
        <v>0</v>
      </c>
      <c r="I1081">
        <v>0.56299999999999994</v>
      </c>
      <c r="J1081">
        <v>360</v>
      </c>
      <c r="K1081">
        <v>352</v>
      </c>
      <c r="L1081">
        <v>8</v>
      </c>
    </row>
    <row r="1082" spans="1:12" x14ac:dyDescent="0.45">
      <c r="A1082">
        <v>369</v>
      </c>
      <c r="B1082">
        <v>1990</v>
      </c>
      <c r="C1082" t="s">
        <v>92</v>
      </c>
      <c r="D1082">
        <v>10</v>
      </c>
      <c r="E1082">
        <v>16</v>
      </c>
      <c r="F1082">
        <v>10</v>
      </c>
      <c r="G1082">
        <v>6</v>
      </c>
      <c r="H1082">
        <v>0</v>
      </c>
      <c r="I1082">
        <v>0.625</v>
      </c>
      <c r="J1082">
        <v>396</v>
      </c>
      <c r="K1082">
        <v>299</v>
      </c>
      <c r="L1082">
        <v>97</v>
      </c>
    </row>
    <row r="1083" spans="1:12" x14ac:dyDescent="0.45">
      <c r="A1083">
        <v>368</v>
      </c>
      <c r="B1083">
        <v>1990</v>
      </c>
      <c r="C1083" t="s">
        <v>108</v>
      </c>
      <c r="D1083">
        <v>10</v>
      </c>
      <c r="E1083">
        <v>16</v>
      </c>
      <c r="F1083">
        <v>10</v>
      </c>
      <c r="G1083">
        <v>6</v>
      </c>
      <c r="H1083">
        <v>0</v>
      </c>
      <c r="I1083">
        <v>0.625</v>
      </c>
      <c r="J1083">
        <v>381</v>
      </c>
      <c r="K1083">
        <v>301</v>
      </c>
      <c r="L1083">
        <v>80</v>
      </c>
    </row>
    <row r="1084" spans="1:12" x14ac:dyDescent="0.45">
      <c r="A1084">
        <v>252</v>
      </c>
      <c r="B1084">
        <v>1990</v>
      </c>
      <c r="C1084" t="s">
        <v>50</v>
      </c>
      <c r="D1084">
        <v>11</v>
      </c>
      <c r="E1084">
        <v>16</v>
      </c>
      <c r="F1084">
        <v>11</v>
      </c>
      <c r="G1084">
        <v>5</v>
      </c>
      <c r="H1084">
        <v>0</v>
      </c>
      <c r="I1084">
        <v>0.68799999999999994</v>
      </c>
      <c r="J1084">
        <v>348</v>
      </c>
      <c r="K1084">
        <v>280</v>
      </c>
      <c r="L1084">
        <v>68</v>
      </c>
    </row>
    <row r="1085" spans="1:12" x14ac:dyDescent="0.45">
      <c r="A1085">
        <v>251</v>
      </c>
      <c r="B1085">
        <v>1990</v>
      </c>
      <c r="C1085" t="s">
        <v>973</v>
      </c>
      <c r="D1085">
        <v>11</v>
      </c>
      <c r="E1085">
        <v>16</v>
      </c>
      <c r="F1085">
        <v>11</v>
      </c>
      <c r="G1085">
        <v>5</v>
      </c>
      <c r="H1085">
        <v>0</v>
      </c>
      <c r="I1085">
        <v>0.68799999999999994</v>
      </c>
      <c r="J1085">
        <v>369</v>
      </c>
      <c r="K1085">
        <v>257</v>
      </c>
      <c r="L1085">
        <v>112</v>
      </c>
    </row>
    <row r="1086" spans="1:12" x14ac:dyDescent="0.45">
      <c r="A1086">
        <v>160</v>
      </c>
      <c r="B1086">
        <v>1990</v>
      </c>
      <c r="C1086" t="s">
        <v>980</v>
      </c>
      <c r="D1086">
        <v>12</v>
      </c>
      <c r="E1086">
        <v>16</v>
      </c>
      <c r="F1086">
        <v>12</v>
      </c>
      <c r="G1086">
        <v>4</v>
      </c>
      <c r="H1086">
        <v>0</v>
      </c>
      <c r="I1086">
        <v>0.75</v>
      </c>
      <c r="J1086">
        <v>337</v>
      </c>
      <c r="K1086">
        <v>268</v>
      </c>
      <c r="L1086">
        <v>69</v>
      </c>
    </row>
    <row r="1087" spans="1:12" x14ac:dyDescent="0.45">
      <c r="A1087">
        <v>159</v>
      </c>
      <c r="B1087">
        <v>1990</v>
      </c>
      <c r="C1087" t="s">
        <v>76</v>
      </c>
      <c r="D1087">
        <v>12</v>
      </c>
      <c r="E1087">
        <v>16</v>
      </c>
      <c r="F1087">
        <v>12</v>
      </c>
      <c r="G1087">
        <v>4</v>
      </c>
      <c r="H1087">
        <v>0</v>
      </c>
      <c r="I1087">
        <v>0.75</v>
      </c>
      <c r="J1087">
        <v>336</v>
      </c>
      <c r="K1087">
        <v>242</v>
      </c>
      <c r="L1087">
        <v>94</v>
      </c>
    </row>
    <row r="1088" spans="1:12" x14ac:dyDescent="0.45">
      <c r="A1088">
        <v>84</v>
      </c>
      <c r="B1088">
        <v>1990</v>
      </c>
      <c r="C1088" t="s">
        <v>86</v>
      </c>
      <c r="D1088">
        <v>13</v>
      </c>
      <c r="E1088">
        <v>16</v>
      </c>
      <c r="F1088">
        <v>13</v>
      </c>
      <c r="G1088">
        <v>3</v>
      </c>
      <c r="H1088">
        <v>0</v>
      </c>
      <c r="I1088">
        <v>0.81299999999999994</v>
      </c>
      <c r="J1088">
        <v>335</v>
      </c>
      <c r="K1088">
        <v>211</v>
      </c>
      <c r="L1088">
        <v>124</v>
      </c>
    </row>
    <row r="1089" spans="1:12" x14ac:dyDescent="0.45">
      <c r="A1089">
        <v>83</v>
      </c>
      <c r="B1089">
        <v>1990</v>
      </c>
      <c r="C1089" t="s">
        <v>45</v>
      </c>
      <c r="D1089">
        <v>13</v>
      </c>
      <c r="E1089">
        <v>16</v>
      </c>
      <c r="F1089">
        <v>13</v>
      </c>
      <c r="G1089">
        <v>3</v>
      </c>
      <c r="H1089">
        <v>0</v>
      </c>
      <c r="I1089">
        <v>0.81299999999999994</v>
      </c>
      <c r="J1089">
        <v>428</v>
      </c>
      <c r="K1089">
        <v>263</v>
      </c>
      <c r="L1089">
        <v>165</v>
      </c>
    </row>
    <row r="1090" spans="1:12" x14ac:dyDescent="0.45">
      <c r="A1090">
        <v>27</v>
      </c>
      <c r="B1090">
        <v>1990</v>
      </c>
      <c r="C1090" t="s">
        <v>976</v>
      </c>
      <c r="D1090">
        <v>14</v>
      </c>
      <c r="E1090">
        <v>16</v>
      </c>
      <c r="F1090">
        <v>14</v>
      </c>
      <c r="G1090">
        <v>2</v>
      </c>
      <c r="H1090">
        <v>0</v>
      </c>
      <c r="I1090">
        <v>0.875</v>
      </c>
      <c r="J1090">
        <v>353</v>
      </c>
      <c r="K1090">
        <v>239</v>
      </c>
      <c r="L1090">
        <v>114</v>
      </c>
    </row>
  </sheetData>
  <autoFilter ref="A1:L1090" xr:uid="{779225DD-587C-4E88-8920-B39455E9E996}">
    <sortState xmlns:xlrd2="http://schemas.microsoft.com/office/spreadsheetml/2017/richdata2" ref="A2:L1090">
      <sortCondition descending="1" ref="B1:B1090"/>
    </sortState>
  </autoFilter>
  <sortState xmlns:xlrd2="http://schemas.microsoft.com/office/spreadsheetml/2017/richdata2" ref="A2:L1090">
    <sortCondition ref="A1:A10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3C1A-DDD5-40B7-B23F-EFE2EEB3F3CC}">
  <dimension ref="A1:F36"/>
  <sheetViews>
    <sheetView topLeftCell="A10" workbookViewId="0">
      <selection sqref="A1:F36"/>
    </sheetView>
  </sheetViews>
  <sheetFormatPr defaultRowHeight="14.25" x14ac:dyDescent="0.45"/>
  <cols>
    <col min="2" max="2" width="10.19921875" customWidth="1"/>
  </cols>
  <sheetData>
    <row r="1" spans="1:6" x14ac:dyDescent="0.45">
      <c r="A1" t="s">
        <v>984</v>
      </c>
      <c r="B1" t="s">
        <v>986</v>
      </c>
      <c r="C1" t="s">
        <v>985</v>
      </c>
      <c r="D1" t="s">
        <v>987</v>
      </c>
      <c r="E1" t="s">
        <v>989</v>
      </c>
      <c r="F1" t="s">
        <v>988</v>
      </c>
    </row>
    <row r="2" spans="1:6" x14ac:dyDescent="0.45">
      <c r="A2">
        <v>2013</v>
      </c>
      <c r="B2">
        <f>COUNTIFS(Parity!$B$2:$B$1090, Sheet10!$A2, Parity!$I$2:$I$1090, "&gt;="&amp;0.75)</f>
        <v>5</v>
      </c>
      <c r="C2">
        <f>COUNTIFS(Parity!$B$2:$B$1090, Sheet10!$A2, Parity!$I$2:$I$1090, "&lt;="&amp;0.25)</f>
        <v>7</v>
      </c>
      <c r="D2">
        <f>B2+C2</f>
        <v>12</v>
      </c>
      <c r="E2" s="2">
        <f>D2/COUNTIF(Parity!$B$2:$B$1090, Sheet10!A2)</f>
        <v>0.375</v>
      </c>
      <c r="F2">
        <f>_xlfn.RANK.EQ(E2, $E$2:$E$36)</f>
        <v>1</v>
      </c>
    </row>
    <row r="3" spans="1:6" x14ac:dyDescent="0.45">
      <c r="A3">
        <v>2024</v>
      </c>
      <c r="B3">
        <f>COUNTIFS(Parity!$B$2:$B$1090, Sheet10!$A2, Parity!$I$2:$I$1090, "&gt;="&amp;0.75)</f>
        <v>5</v>
      </c>
      <c r="C3">
        <f>COUNTIFS(Parity!$B$2:$B$1090, Sheet10!$A2, Parity!$I$2:$I$1090, "&lt;="&amp;0.25)</f>
        <v>7</v>
      </c>
      <c r="D3">
        <f>B3+C3</f>
        <v>12</v>
      </c>
      <c r="E3" s="2">
        <f>D3/COUNTIF(Parity!$B$2:$B$1090, Sheet10!A3)</f>
        <v>0.375</v>
      </c>
      <c r="F3">
        <f t="shared" ref="F3:F36" si="0">_xlfn.RANK.EQ(E3, $E$2:$E$36)</f>
        <v>1</v>
      </c>
    </row>
    <row r="4" spans="1:6" x14ac:dyDescent="0.45">
      <c r="A4">
        <v>2014</v>
      </c>
      <c r="B4">
        <f>COUNTIFS(Parity!$B$2:$B$1090, Sheet10!$A12, Parity!$I$2:$I$1090, "&gt;="&amp;0.75)</f>
        <v>4</v>
      </c>
      <c r="C4">
        <f>COUNTIFS(Parity!$B$2:$B$1090, Sheet10!$A12, Parity!$I$2:$I$1090, "&lt;="&amp;0.25)</f>
        <v>6</v>
      </c>
      <c r="D4">
        <f>B4+C4</f>
        <v>10</v>
      </c>
      <c r="E4" s="2">
        <f>D4/COUNTIF(Parity!$B$2:$B$1090, Sheet10!A4)</f>
        <v>0.3125</v>
      </c>
      <c r="F4">
        <f t="shared" si="0"/>
        <v>9</v>
      </c>
    </row>
    <row r="5" spans="1:6" x14ac:dyDescent="0.45">
      <c r="A5">
        <v>2011</v>
      </c>
      <c r="B5">
        <f>COUNTIFS(Parity!$B$2:$B$1090, Sheet10!$A15, Parity!$I$2:$I$1090, "&gt;="&amp;0.75)</f>
        <v>5</v>
      </c>
      <c r="C5">
        <f>COUNTIFS(Parity!$B$2:$B$1090, Sheet10!$A15, Parity!$I$2:$I$1090, "&lt;="&amp;0.25)</f>
        <v>4</v>
      </c>
      <c r="D5">
        <f>B5+C5</f>
        <v>9</v>
      </c>
      <c r="E5" s="2">
        <f>D5/COUNTIF(Parity!$B$2:$B$1090, Sheet10!A5)</f>
        <v>0.28125</v>
      </c>
      <c r="F5">
        <f t="shared" si="0"/>
        <v>13</v>
      </c>
    </row>
    <row r="6" spans="1:6" x14ac:dyDescent="0.45">
      <c r="A6">
        <v>2005</v>
      </c>
      <c r="B6">
        <f>COUNTIFS(Parity!$B$2:$B$1090, Sheet10!$A21, Parity!$I$2:$I$1090, "&gt;="&amp;0.75)</f>
        <v>4</v>
      </c>
      <c r="C6">
        <f>COUNTIFS(Parity!$B$2:$B$1090, Sheet10!$A21, Parity!$I$2:$I$1090, "&lt;="&amp;0.25)</f>
        <v>5</v>
      </c>
      <c r="D6">
        <f>B6+C6</f>
        <v>9</v>
      </c>
      <c r="E6" s="2">
        <f>D6/COUNTIF(Parity!$B$2:$B$1090, Sheet10!A6)</f>
        <v>0.28125</v>
      </c>
      <c r="F6">
        <f t="shared" si="0"/>
        <v>13</v>
      </c>
    </row>
    <row r="7" spans="1:6" x14ac:dyDescent="0.45">
      <c r="A7">
        <v>1998</v>
      </c>
      <c r="B7">
        <f>COUNTIFS(Parity!$B$2:$B$1090, Sheet10!$A28, Parity!$I$2:$I$1090, "&gt;="&amp;0.75)</f>
        <v>4</v>
      </c>
      <c r="C7">
        <f>COUNTIFS(Parity!$B$2:$B$1090, Sheet10!$A28, Parity!$I$2:$I$1090, "&lt;="&amp;0.25)</f>
        <v>4</v>
      </c>
      <c r="D7">
        <f>B7+C7</f>
        <v>8</v>
      </c>
      <c r="E7" s="2">
        <f>D7/COUNTIF(Parity!$B$2:$B$1090, Sheet10!A7)</f>
        <v>0.26666666666666666</v>
      </c>
      <c r="F7">
        <f t="shared" si="0"/>
        <v>22</v>
      </c>
    </row>
    <row r="8" spans="1:6" x14ac:dyDescent="0.45">
      <c r="A8">
        <v>1991</v>
      </c>
      <c r="B8">
        <f>COUNTIFS(Parity!$B$2:$B$1090, Sheet10!$A35, Parity!$I$2:$I$1090, "&gt;="&amp;0.75)</f>
        <v>1</v>
      </c>
      <c r="C8">
        <f>COUNTIFS(Parity!$B$2:$B$1090, Sheet10!$A35, Parity!$I$2:$I$1090, "&lt;="&amp;0.25)</f>
        <v>4</v>
      </c>
      <c r="D8">
        <f>B8+C8</f>
        <v>5</v>
      </c>
      <c r="E8" s="2">
        <f>D8/COUNTIF(Parity!$B$2:$B$1090, Sheet10!A8)</f>
        <v>0.17857142857142858</v>
      </c>
      <c r="F8">
        <f t="shared" si="0"/>
        <v>34</v>
      </c>
    </row>
    <row r="9" spans="1:6" x14ac:dyDescent="0.45">
      <c r="A9">
        <v>2020</v>
      </c>
      <c r="B9">
        <f>COUNTIFS(Parity!$B$2:$B$1090, Sheet10!$A6, Parity!$I$2:$I$1090, "&gt;="&amp;0.75)</f>
        <v>4</v>
      </c>
      <c r="C9">
        <f>COUNTIFS(Parity!$B$2:$B$1090, Sheet10!$A6, Parity!$I$2:$I$1090, "&lt;="&amp;0.25)</f>
        <v>7</v>
      </c>
      <c r="D9">
        <f>B9+C9</f>
        <v>11</v>
      </c>
      <c r="E9" s="2">
        <f>D9/COUNTIF(Parity!$B$2:$B$1090, Sheet10!A9)</f>
        <v>0.34375</v>
      </c>
      <c r="F9">
        <f t="shared" si="0"/>
        <v>3</v>
      </c>
    </row>
    <row r="10" spans="1:6" x14ac:dyDescent="0.45">
      <c r="A10">
        <v>2019</v>
      </c>
      <c r="B10">
        <f>COUNTIFS(Parity!$B$2:$B$1090, Sheet10!$A7, Parity!$I$2:$I$1090, "&gt;="&amp;0.75)</f>
        <v>5</v>
      </c>
      <c r="C10">
        <f>COUNTIFS(Parity!$B$2:$B$1090, Sheet10!$A7, Parity!$I$2:$I$1090, "&lt;="&amp;0.25)</f>
        <v>6</v>
      </c>
      <c r="D10">
        <f>B10+C10</f>
        <v>11</v>
      </c>
      <c r="E10" s="2">
        <f>D10/COUNTIF(Parity!$B$2:$B$1090, Sheet10!A10)</f>
        <v>0.34375</v>
      </c>
      <c r="F10">
        <f t="shared" si="0"/>
        <v>3</v>
      </c>
    </row>
    <row r="11" spans="1:6" x14ac:dyDescent="0.45">
      <c r="A11">
        <v>2008</v>
      </c>
      <c r="B11">
        <f>COUNTIFS(Parity!$B$2:$B$1090, Sheet10!$A18, Parity!$I$2:$I$1090, "&gt;="&amp;0.75)</f>
        <v>4</v>
      </c>
      <c r="C11">
        <f>COUNTIFS(Parity!$B$2:$B$1090, Sheet10!$A18, Parity!$I$2:$I$1090, "&lt;="&amp;0.25)</f>
        <v>5</v>
      </c>
      <c r="D11">
        <f>B11+C11</f>
        <v>9</v>
      </c>
      <c r="E11" s="2">
        <f>D11/COUNTIF(Parity!$B$2:$B$1090, Sheet10!A11)</f>
        <v>0.28125</v>
      </c>
      <c r="F11">
        <f t="shared" si="0"/>
        <v>13</v>
      </c>
    </row>
    <row r="12" spans="1:6" x14ac:dyDescent="0.45">
      <c r="A12">
        <v>2007</v>
      </c>
      <c r="B12">
        <f>COUNTIFS(Parity!$B$2:$B$1090, Sheet10!$A19, Parity!$I$2:$I$1090, "&gt;="&amp;0.75)</f>
        <v>4</v>
      </c>
      <c r="C12">
        <f>COUNTIFS(Parity!$B$2:$B$1090, Sheet10!$A19, Parity!$I$2:$I$1090, "&lt;="&amp;0.25)</f>
        <v>5</v>
      </c>
      <c r="D12">
        <f>B12+C12</f>
        <v>9</v>
      </c>
      <c r="E12" s="2">
        <f>D12/COUNTIF(Parity!$B$2:$B$1090, Sheet10!A12)</f>
        <v>0.28125</v>
      </c>
      <c r="F12">
        <f t="shared" si="0"/>
        <v>13</v>
      </c>
    </row>
    <row r="13" spans="1:6" x14ac:dyDescent="0.45">
      <c r="A13">
        <v>2003</v>
      </c>
      <c r="B13">
        <f>COUNTIFS(Parity!$B$2:$B$1090, Sheet10!$A23, Parity!$I$2:$I$1090, "&gt;="&amp;0.75)</f>
        <v>4</v>
      </c>
      <c r="C13">
        <f>COUNTIFS(Parity!$B$2:$B$1090, Sheet10!$A23, Parity!$I$2:$I$1090, "&lt;="&amp;0.25)</f>
        <v>4</v>
      </c>
      <c r="D13">
        <f>B13+C13</f>
        <v>8</v>
      </c>
      <c r="E13" s="2">
        <f>D13/COUNTIF(Parity!$B$2:$B$1090, Sheet10!A13)</f>
        <v>0.25</v>
      </c>
      <c r="F13">
        <f t="shared" si="0"/>
        <v>26</v>
      </c>
    </row>
    <row r="14" spans="1:6" x14ac:dyDescent="0.45">
      <c r="A14">
        <v>2022</v>
      </c>
      <c r="B14">
        <f>COUNTIFS(Parity!$B$2:$B$1090, Sheet10!$A4, Parity!$I$2:$I$1090, "&gt;="&amp;0.75)</f>
        <v>5</v>
      </c>
      <c r="C14">
        <f>COUNTIFS(Parity!$B$2:$B$1090, Sheet10!$A4, Parity!$I$2:$I$1090, "&lt;="&amp;0.25)</f>
        <v>6</v>
      </c>
      <c r="D14">
        <f>B14+C14</f>
        <v>11</v>
      </c>
      <c r="E14" s="2">
        <f>D14/COUNTIF(Parity!$B$2:$B$1090, Sheet10!A14)</f>
        <v>0.34375</v>
      </c>
      <c r="F14">
        <f t="shared" si="0"/>
        <v>3</v>
      </c>
    </row>
    <row r="15" spans="1:6" x14ac:dyDescent="0.45">
      <c r="A15">
        <v>2018</v>
      </c>
      <c r="B15">
        <f>COUNTIFS(Parity!$B$2:$B$1090, Sheet10!$A8, Parity!$I$2:$I$1090, "&gt;="&amp;0.75)</f>
        <v>4</v>
      </c>
      <c r="C15">
        <f>COUNTIFS(Parity!$B$2:$B$1090, Sheet10!$A8, Parity!$I$2:$I$1090, "&lt;="&amp;0.25)</f>
        <v>7</v>
      </c>
      <c r="D15">
        <f>B15+C15</f>
        <v>11</v>
      </c>
      <c r="E15" s="2">
        <f>D15/COUNTIF(Parity!$B$2:$B$1090, Sheet10!A15)</f>
        <v>0.34375</v>
      </c>
      <c r="F15">
        <f t="shared" si="0"/>
        <v>3</v>
      </c>
    </row>
    <row r="16" spans="1:6" x14ac:dyDescent="0.45">
      <c r="A16">
        <v>2016</v>
      </c>
      <c r="B16">
        <f>COUNTIFS(Parity!$B$2:$B$1090, Sheet10!$A10, Parity!$I$2:$I$1090, "&gt;="&amp;0.75)</f>
        <v>6</v>
      </c>
      <c r="C16">
        <f>COUNTIFS(Parity!$B$2:$B$1090, Sheet10!$A10, Parity!$I$2:$I$1090, "&lt;="&amp;0.25)</f>
        <v>4</v>
      </c>
      <c r="D16">
        <f>B16+C16</f>
        <v>10</v>
      </c>
      <c r="E16" s="2">
        <f>D16/COUNTIF(Parity!$B$2:$B$1090, Sheet10!A16)</f>
        <v>0.3125</v>
      </c>
      <c r="F16">
        <f t="shared" si="0"/>
        <v>9</v>
      </c>
    </row>
    <row r="17" spans="1:6" x14ac:dyDescent="0.45">
      <c r="A17">
        <v>2015</v>
      </c>
      <c r="B17">
        <f>COUNTIFS(Parity!$B$2:$B$1090, Sheet10!$A11, Parity!$I$2:$I$1090, "&gt;="&amp;0.75)</f>
        <v>5</v>
      </c>
      <c r="C17">
        <f>COUNTIFS(Parity!$B$2:$B$1090, Sheet10!$A11, Parity!$I$2:$I$1090, "&lt;="&amp;0.25)</f>
        <v>5</v>
      </c>
      <c r="D17">
        <f>B17+C17</f>
        <v>10</v>
      </c>
      <c r="E17" s="2">
        <f>D17/COUNTIF(Parity!$B$2:$B$1090, Sheet10!A17)</f>
        <v>0.3125</v>
      </c>
      <c r="F17">
        <f t="shared" si="0"/>
        <v>9</v>
      </c>
    </row>
    <row r="18" spans="1:6" x14ac:dyDescent="0.45">
      <c r="A18">
        <v>2012</v>
      </c>
      <c r="B18">
        <f>COUNTIFS(Parity!$B$2:$B$1090, Sheet10!$A14, Parity!$I$2:$I$1090, "&gt;="&amp;0.75)</f>
        <v>6</v>
      </c>
      <c r="C18">
        <f>COUNTIFS(Parity!$B$2:$B$1090, Sheet10!$A14, Parity!$I$2:$I$1090, "&lt;="&amp;0.25)</f>
        <v>3</v>
      </c>
      <c r="D18">
        <f>B18+C18</f>
        <v>9</v>
      </c>
      <c r="E18" s="2">
        <f>D18/COUNTIF(Parity!$B$2:$B$1090, Sheet10!A18)</f>
        <v>0.28125</v>
      </c>
      <c r="F18">
        <f t="shared" si="0"/>
        <v>13</v>
      </c>
    </row>
    <row r="19" spans="1:6" x14ac:dyDescent="0.45">
      <c r="A19">
        <v>2009</v>
      </c>
      <c r="B19">
        <f>COUNTIFS(Parity!$B$2:$B$1090, Sheet10!$A17, Parity!$I$2:$I$1090, "&gt;="&amp;0.75)</f>
        <v>5</v>
      </c>
      <c r="C19">
        <f>COUNTIFS(Parity!$B$2:$B$1090, Sheet10!$A17, Parity!$I$2:$I$1090, "&lt;="&amp;0.25)</f>
        <v>4</v>
      </c>
      <c r="D19">
        <f>B19+C19</f>
        <v>9</v>
      </c>
      <c r="E19" s="2">
        <f>D19/COUNTIF(Parity!$B$2:$B$1090, Sheet10!A19)</f>
        <v>0.28125</v>
      </c>
      <c r="F19">
        <f t="shared" si="0"/>
        <v>13</v>
      </c>
    </row>
    <row r="20" spans="1:6" x14ac:dyDescent="0.45">
      <c r="A20">
        <v>2006</v>
      </c>
      <c r="B20">
        <f>COUNTIFS(Parity!$B$2:$B$1090, Sheet10!$A20, Parity!$I$2:$I$1090, "&gt;="&amp;0.75)</f>
        <v>5</v>
      </c>
      <c r="C20">
        <f>COUNTIFS(Parity!$B$2:$B$1090, Sheet10!$A20, Parity!$I$2:$I$1090, "&lt;="&amp;0.25)</f>
        <v>4</v>
      </c>
      <c r="D20">
        <f>B20+C20</f>
        <v>9</v>
      </c>
      <c r="E20" s="2">
        <f>D20/COUNTIF(Parity!$B$2:$B$1090, Sheet10!A20)</f>
        <v>0.28125</v>
      </c>
      <c r="F20">
        <f t="shared" si="0"/>
        <v>13</v>
      </c>
    </row>
    <row r="21" spans="1:6" x14ac:dyDescent="0.45">
      <c r="A21">
        <v>2000</v>
      </c>
      <c r="B21">
        <f>COUNTIFS(Parity!$B$2:$B$1090, Sheet10!$A26, Parity!$I$2:$I$1090, "&gt;="&amp;0.75)</f>
        <v>5</v>
      </c>
      <c r="C21">
        <f>COUNTIFS(Parity!$B$2:$B$1090, Sheet10!$A26, Parity!$I$2:$I$1090, "&lt;="&amp;0.25)</f>
        <v>3</v>
      </c>
      <c r="D21">
        <f>B21+C21</f>
        <v>8</v>
      </c>
      <c r="E21" s="2">
        <f>D21/COUNTIF(Parity!$B$2:$B$1090, Sheet10!A21)</f>
        <v>0.25806451612903225</v>
      </c>
      <c r="F21">
        <f t="shared" si="0"/>
        <v>23</v>
      </c>
    </row>
    <row r="22" spans="1:6" x14ac:dyDescent="0.45">
      <c r="A22">
        <v>1997</v>
      </c>
      <c r="B22">
        <f>COUNTIFS(Parity!$B$2:$B$1090, Sheet10!$A29, Parity!$I$2:$I$1090, "&gt;="&amp;0.75)</f>
        <v>2</v>
      </c>
      <c r="C22">
        <f>COUNTIFS(Parity!$B$2:$B$1090, Sheet10!$A29, Parity!$I$2:$I$1090, "&lt;="&amp;0.25)</f>
        <v>5</v>
      </c>
      <c r="D22">
        <f>B22+C22</f>
        <v>7</v>
      </c>
      <c r="E22" s="2">
        <f>D22/COUNTIF(Parity!$B$2:$B$1090, Sheet10!A22)</f>
        <v>0.23333333333333334</v>
      </c>
      <c r="F22">
        <f t="shared" si="0"/>
        <v>30</v>
      </c>
    </row>
    <row r="23" spans="1:6" x14ac:dyDescent="0.45">
      <c r="A23">
        <v>2017</v>
      </c>
      <c r="B23">
        <f>COUNTIFS(Parity!$B$2:$B$1090, Sheet10!$A9, Parity!$I$2:$I$1090, "&gt;="&amp;0.75)</f>
        <v>6</v>
      </c>
      <c r="C23">
        <f>COUNTIFS(Parity!$B$2:$B$1090, Sheet10!$A9, Parity!$I$2:$I$1090, "&lt;="&amp;0.25)</f>
        <v>4</v>
      </c>
      <c r="D23">
        <f>B23+C23</f>
        <v>10</v>
      </c>
      <c r="E23" s="2">
        <f>D23/COUNTIF(Parity!$B$2:$B$1090, Sheet10!A23)</f>
        <v>0.3125</v>
      </c>
      <c r="F23">
        <f t="shared" si="0"/>
        <v>9</v>
      </c>
    </row>
    <row r="24" spans="1:6" x14ac:dyDescent="0.45">
      <c r="A24">
        <v>2010</v>
      </c>
      <c r="B24">
        <f>COUNTIFS(Parity!$B$2:$B$1090, Sheet10!$A16, Parity!$I$2:$I$1090, "&gt;="&amp;0.75)</f>
        <v>4</v>
      </c>
      <c r="C24">
        <f>COUNTIFS(Parity!$B$2:$B$1090, Sheet10!$A16, Parity!$I$2:$I$1090, "&lt;="&amp;0.25)</f>
        <v>5</v>
      </c>
      <c r="D24">
        <f>B24+C24</f>
        <v>9</v>
      </c>
      <c r="E24" s="2">
        <f>D24/COUNTIF(Parity!$B$2:$B$1090, Sheet10!A24)</f>
        <v>0.28125</v>
      </c>
      <c r="F24">
        <f t="shared" si="0"/>
        <v>13</v>
      </c>
    </row>
    <row r="25" spans="1:6" x14ac:dyDescent="0.45">
      <c r="A25">
        <v>2004</v>
      </c>
      <c r="B25">
        <f>COUNTIFS(Parity!$B$2:$B$1090, Sheet10!$A22, Parity!$I$2:$I$1090, "&gt;="&amp;0.75)</f>
        <v>4</v>
      </c>
      <c r="C25">
        <f>COUNTIFS(Parity!$B$2:$B$1090, Sheet10!$A22, Parity!$I$2:$I$1090, "&lt;="&amp;0.25)</f>
        <v>5</v>
      </c>
      <c r="D25">
        <f>B25+C25</f>
        <v>9</v>
      </c>
      <c r="E25" s="2">
        <f>D25/COUNTIF(Parity!$B$2:$B$1090, Sheet10!A25)</f>
        <v>0.28125</v>
      </c>
      <c r="F25">
        <f t="shared" si="0"/>
        <v>13</v>
      </c>
    </row>
    <row r="26" spans="1:6" x14ac:dyDescent="0.45">
      <c r="A26">
        <v>2001</v>
      </c>
      <c r="B26">
        <f>COUNTIFS(Parity!$B$2:$B$1090, Sheet10!$A25, Parity!$I$2:$I$1090, "&gt;="&amp;0.75)</f>
        <v>5</v>
      </c>
      <c r="C26">
        <f>COUNTIFS(Parity!$B$2:$B$1090, Sheet10!$A25, Parity!$I$2:$I$1090, "&lt;="&amp;0.25)</f>
        <v>3</v>
      </c>
      <c r="D26">
        <f>B26+C26</f>
        <v>8</v>
      </c>
      <c r="E26" s="2">
        <f>D26/COUNTIF(Parity!$B$2:$B$1090, Sheet10!A26)</f>
        <v>0.25806451612903225</v>
      </c>
      <c r="F26">
        <f t="shared" si="0"/>
        <v>23</v>
      </c>
    </row>
    <row r="27" spans="1:6" x14ac:dyDescent="0.45">
      <c r="A27">
        <v>1999</v>
      </c>
      <c r="B27">
        <f>COUNTIFS(Parity!$B$2:$B$1090, Sheet10!$A27, Parity!$I$2:$I$1090, "&gt;="&amp;0.75)</f>
        <v>4</v>
      </c>
      <c r="C27">
        <f>COUNTIFS(Parity!$B$2:$B$1090, Sheet10!$A27, Parity!$I$2:$I$1090, "&lt;="&amp;0.25)</f>
        <v>4</v>
      </c>
      <c r="D27">
        <f>B27+C27</f>
        <v>8</v>
      </c>
      <c r="E27" s="2">
        <f>D27/COUNTIF(Parity!$B$2:$B$1090, Sheet10!A27)</f>
        <v>0.25806451612903225</v>
      </c>
      <c r="F27">
        <f t="shared" si="0"/>
        <v>23</v>
      </c>
    </row>
    <row r="28" spans="1:6" x14ac:dyDescent="0.45">
      <c r="A28">
        <v>1996</v>
      </c>
      <c r="B28">
        <f>COUNTIFS(Parity!$B$2:$B$1090, Sheet10!$A30, Parity!$I$2:$I$1090, "&gt;="&amp;0.75)</f>
        <v>3</v>
      </c>
      <c r="C28">
        <f>COUNTIFS(Parity!$B$2:$B$1090, Sheet10!$A30, Parity!$I$2:$I$1090, "&lt;="&amp;0.25)</f>
        <v>4</v>
      </c>
      <c r="D28">
        <f>B28+C28</f>
        <v>7</v>
      </c>
      <c r="E28" s="2">
        <f>D28/COUNTIF(Parity!$B$2:$B$1090, Sheet10!A28)</f>
        <v>0.23333333333333334</v>
      </c>
      <c r="F28">
        <f t="shared" si="0"/>
        <v>30</v>
      </c>
    </row>
    <row r="29" spans="1:6" x14ac:dyDescent="0.45">
      <c r="A29">
        <v>2021</v>
      </c>
      <c r="B29">
        <f>COUNTIFS(Parity!$B$2:$B$1090, Sheet10!$A5, Parity!$I$2:$I$1090, "&gt;="&amp;0.75)</f>
        <v>6</v>
      </c>
      <c r="C29">
        <f>COUNTIFS(Parity!$B$2:$B$1090, Sheet10!$A5, Parity!$I$2:$I$1090, "&lt;="&amp;0.25)</f>
        <v>5</v>
      </c>
      <c r="D29">
        <f>B29+C29</f>
        <v>11</v>
      </c>
      <c r="E29" s="2">
        <f>D29/COUNTIF(Parity!$B$2:$B$1090, Sheet10!A29)</f>
        <v>0.34375</v>
      </c>
      <c r="F29">
        <f t="shared" si="0"/>
        <v>3</v>
      </c>
    </row>
    <row r="30" spans="1:6" x14ac:dyDescent="0.45">
      <c r="A30">
        <v>2002</v>
      </c>
      <c r="B30">
        <f>COUNTIFS(Parity!$B$2:$B$1090, Sheet10!$A24, Parity!$I$2:$I$1090, "&gt;="&amp;0.75)</f>
        <v>4</v>
      </c>
      <c r="C30">
        <f>COUNTIFS(Parity!$B$2:$B$1090, Sheet10!$A24, Parity!$I$2:$I$1090, "&lt;="&amp;0.25)</f>
        <v>4</v>
      </c>
      <c r="D30">
        <f>B30+C30</f>
        <v>8</v>
      </c>
      <c r="E30" s="2">
        <f>D30/COUNTIF(Parity!$B$2:$B$1090, Sheet10!A30)</f>
        <v>0.25</v>
      </c>
      <c r="F30">
        <f t="shared" si="0"/>
        <v>26</v>
      </c>
    </row>
    <row r="31" spans="1:6" x14ac:dyDescent="0.45">
      <c r="A31">
        <v>1994</v>
      </c>
      <c r="B31">
        <f>COUNTIFS(Parity!$B$2:$B$1090, Sheet10!$A32, Parity!$I$2:$I$1090, "&gt;="&amp;0.75)</f>
        <v>3</v>
      </c>
      <c r="C31">
        <f>COUNTIFS(Parity!$B$2:$B$1090, Sheet10!$A32, Parity!$I$2:$I$1090, "&lt;="&amp;0.25)</f>
        <v>4</v>
      </c>
      <c r="D31">
        <f>B31+C31</f>
        <v>7</v>
      </c>
      <c r="E31" s="2">
        <f>D31/COUNTIF(Parity!$B$2:$B$1090, Sheet10!A31)</f>
        <v>0.25</v>
      </c>
      <c r="F31">
        <f t="shared" si="0"/>
        <v>26</v>
      </c>
    </row>
    <row r="32" spans="1:6" x14ac:dyDescent="0.45">
      <c r="A32">
        <v>1992</v>
      </c>
      <c r="B32">
        <f>COUNTIFS(Parity!$B$2:$B$1090, Sheet10!$A34, Parity!$I$2:$I$1090, "&gt;="&amp;0.75)</f>
        <v>3</v>
      </c>
      <c r="C32">
        <f>COUNTIFS(Parity!$B$2:$B$1090, Sheet10!$A34, Parity!$I$2:$I$1090, "&lt;="&amp;0.25)</f>
        <v>3</v>
      </c>
      <c r="D32">
        <f>B32+C32</f>
        <v>6</v>
      </c>
      <c r="E32" s="2">
        <f>D32/COUNTIF(Parity!$B$2:$B$1090, Sheet10!A32)</f>
        <v>0.21428571428571427</v>
      </c>
      <c r="F32">
        <f t="shared" si="0"/>
        <v>33</v>
      </c>
    </row>
    <row r="33" spans="1:6" x14ac:dyDescent="0.45">
      <c r="A33">
        <v>1990</v>
      </c>
      <c r="B33">
        <f>COUNTIFS(Parity!$B$2:$B$1090, Sheet10!$A36, Parity!$I$2:$I$1090, "&gt;="&amp;0.75)</f>
        <v>2</v>
      </c>
      <c r="C33">
        <f>COUNTIFS(Parity!$B$2:$B$1090, Sheet10!$A36, Parity!$I$2:$I$1090, "&lt;="&amp;0.25)</f>
        <v>3</v>
      </c>
      <c r="D33">
        <f>B33+C33</f>
        <v>5</v>
      </c>
      <c r="E33" s="2">
        <f>D33/COUNTIF(Parity!$B$2:$B$1090, Sheet10!A33)</f>
        <v>0.17857142857142858</v>
      </c>
      <c r="F33">
        <f t="shared" si="0"/>
        <v>34</v>
      </c>
    </row>
    <row r="34" spans="1:6" x14ac:dyDescent="0.45">
      <c r="A34">
        <v>1993</v>
      </c>
      <c r="B34">
        <f>COUNTIFS(Parity!$B$2:$B$1090, Sheet10!$A33, Parity!$I$2:$I$1090, "&gt;="&amp;0.75)</f>
        <v>5</v>
      </c>
      <c r="C34">
        <f>COUNTIFS(Parity!$B$2:$B$1090, Sheet10!$A33, Parity!$I$2:$I$1090, "&lt;="&amp;0.25)</f>
        <v>2</v>
      </c>
      <c r="D34">
        <f>B34+C34</f>
        <v>7</v>
      </c>
      <c r="E34" s="2">
        <f>D34/COUNTIF(Parity!$B$2:$B$1090, Sheet10!A34)</f>
        <v>0.25</v>
      </c>
      <c r="F34">
        <f t="shared" si="0"/>
        <v>26</v>
      </c>
    </row>
    <row r="35" spans="1:6" x14ac:dyDescent="0.45">
      <c r="A35">
        <v>2023</v>
      </c>
      <c r="B35">
        <f>COUNTIFS(Parity!$B$2:$B$1090, Sheet10!$A3, Parity!$I$2:$I$1090, "&gt;="&amp;0.75)</f>
        <v>5</v>
      </c>
      <c r="C35">
        <f>COUNTIFS(Parity!$B$2:$B$1090, Sheet10!$A3, Parity!$I$2:$I$1090, "&lt;="&amp;0.25)</f>
        <v>6</v>
      </c>
      <c r="D35">
        <f>B35+C35</f>
        <v>11</v>
      </c>
      <c r="E35" s="2">
        <f>D35/COUNTIF(Parity!$B$2:$B$1090, Sheet10!A35)</f>
        <v>0.34375</v>
      </c>
      <c r="F35">
        <f t="shared" si="0"/>
        <v>3</v>
      </c>
    </row>
    <row r="36" spans="1:6" x14ac:dyDescent="0.45">
      <c r="A36">
        <v>1995</v>
      </c>
      <c r="B36">
        <f>COUNTIFS(Parity!$B$2:$B$1090, Sheet10!$A31, Parity!$I$2:$I$1090, "&gt;="&amp;0.75)</f>
        <v>3</v>
      </c>
      <c r="C36">
        <f>COUNTIFS(Parity!$B$2:$B$1090, Sheet10!$A31, Parity!$I$2:$I$1090, "&lt;="&amp;0.25)</f>
        <v>4</v>
      </c>
      <c r="D36">
        <f>B36+C36</f>
        <v>7</v>
      </c>
      <c r="E36" s="2">
        <f>D36/COUNTIF(Parity!$B$2:$B$1090, Sheet10!A36)</f>
        <v>0.23333333333333334</v>
      </c>
      <c r="F36">
        <f t="shared" si="0"/>
        <v>30</v>
      </c>
    </row>
  </sheetData>
  <autoFilter ref="A1:F36" xr:uid="{F7213C1A-DDD5-40B7-B23F-EFE2EEB3F3CC}">
    <sortState xmlns:xlrd2="http://schemas.microsoft.com/office/spreadsheetml/2017/richdata2" ref="A2:F36">
      <sortCondition ref="F1:F3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 data</vt:lpstr>
      <vt:lpstr>Sheet11</vt:lpstr>
      <vt:lpstr>probables</vt:lpstr>
      <vt:lpstr>actuals</vt:lpstr>
      <vt:lpstr>ids</vt:lpstr>
      <vt:lpstr>Sheet3</vt:lpstr>
      <vt:lpstr>Sheet8</vt:lpstr>
      <vt:lpstr>Parity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Beney</cp:lastModifiedBy>
  <dcterms:created xsi:type="dcterms:W3CDTF">2025-01-28T02:05:46Z</dcterms:created>
  <dcterms:modified xsi:type="dcterms:W3CDTF">2025-01-30T02:58:39Z</dcterms:modified>
</cp:coreProperties>
</file>